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rey\Dropbox\uci\Homework\UCI_Excel\"/>
    </mc:Choice>
  </mc:AlternateContent>
  <bookViews>
    <workbookView xWindow="0" yWindow="0" windowWidth="23040" windowHeight="8808" firstSheet="1" activeTab="3" xr2:uid="{00000000-000D-0000-FFFF-FFFF00000000}"/>
  </bookViews>
  <sheets>
    <sheet name="McPivot" sheetId="2" r:id="rId1"/>
    <sheet name="raw data" sheetId="1" r:id="rId2"/>
    <sheet name="McTimeSeries" sheetId="3" r:id="rId3"/>
    <sheet name="McQuestions" sheetId="4" r:id="rId4"/>
    <sheet name="McBonusFace" sheetId="5" r:id="rId5"/>
  </sheets>
  <definedNames>
    <definedName name="_xlnm._FilterDatabase" localSheetId="1" hidden="1">'raw data'!$A$1:$P$4115</definedName>
  </definedNames>
  <calcPr calcId="171027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J3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2" i="1"/>
  <c r="I2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<sst xmlns="http://schemas.openxmlformats.org/spreadsheetml/2006/main" count="24887" uniqueCount="8396">
  <si>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</si>
  <si>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</si>
  <si>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</si>
  <si>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</si>
  <si>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</si>
  <si>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</si>
  <si>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</si>
  <si>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</si>
  <si>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</si>
  <si>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</si>
  <si>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</si>
  <si>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</si>
  <si>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</si>
  <si>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</si>
  <si>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</si>
  <si>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</si>
  <si>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</si>
  <si>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</si>
  <si>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</si>
  <si>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</si>
  <si>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</si>
  <si>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</si>
  <si>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</si>
  <si>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</si>
  <si>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</si>
  <si>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</si>
  <si>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</si>
  <si>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</si>
  <si>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</si>
  <si>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</si>
  <si>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</si>
  <si>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</si>
  <si>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</si>
  <si>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</si>
  <si>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</si>
  <si>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</si>
  <si>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</si>
  <si>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</si>
  <si>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</si>
  <si>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</si>
  <si>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</si>
  <si>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</si>
  <si>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</si>
  <si>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</si>
  <si>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</si>
  <si>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</si>
  <si>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</si>
  <si>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</si>
  <si>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</si>
  <si>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</si>
  <si>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</si>
  <si>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</si>
  <si>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</si>
  <si>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</si>
  <si>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</si>
  <si>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</si>
  <si>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</si>
  <si>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</si>
  <si>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</si>
  <si>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</si>
  <si>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</si>
  <si>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</si>
  <si>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</si>
  <si>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</si>
  <si>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</si>
  <si>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</si>
  <si>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</si>
  <si>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</si>
  <si>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</si>
  <si>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</si>
  <si>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</si>
  <si>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</si>
  <si>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</si>
  <si>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</si>
  <si>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</si>
  <si>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</si>
  <si>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</si>
  <si>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</si>
  <si>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</si>
  <si>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</si>
  <si>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</si>
  <si>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</si>
  <si>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</si>
  <si>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</si>
  <si>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</si>
  <si>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</si>
  <si>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</si>
  <si>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</si>
  <si>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</si>
  <si>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</si>
  <si>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</si>
  <si>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</si>
  <si>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</si>
  <si>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</si>
  <si>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</si>
  <si>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</si>
  <si>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</si>
  <si>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</si>
  <si>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</si>
  <si>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</si>
  <si>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</si>
  <si>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</si>
  <si>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</si>
  <si>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</si>
  <si>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</si>
  <si>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</si>
  <si>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</si>
  <si>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</si>
  <si>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</si>
  <si>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</si>
  <si>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</si>
  <si>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</si>
  <si>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</si>
  <si>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</si>
  <si>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</si>
  <si>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</si>
  <si>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</si>
  <si>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</si>
  <si>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</si>
  <si>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</si>
  <si>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</si>
  <si>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</si>
  <si>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</si>
  <si>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</si>
  <si>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</si>
  <si>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</si>
  <si>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</si>
  <si>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</si>
  <si>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</si>
  <si>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</si>
  <si>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</si>
  <si>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</si>
  <si>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</si>
  <si>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</si>
  <si>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</si>
  <si>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</si>
  <si>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</si>
  <si>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</si>
  <si>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</si>
  <si>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</si>
  <si>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</si>
  <si>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</si>
  <si>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</si>
  <si>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</si>
  <si>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</si>
  <si>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</si>
  <si>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</si>
  <si>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</si>
  <si>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</si>
  <si>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</si>
  <si>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</si>
  <si>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</si>
  <si>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</si>
  <si>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</si>
  <si>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</si>
  <si>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</si>
  <si>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</si>
  <si>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</si>
  <si>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</si>
  <si>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</si>
  <si>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</si>
  <si>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</si>
  <si>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</si>
  <si>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</si>
  <si>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</si>
  <si>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</si>
  <si>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</si>
  <si>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</si>
  <si>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</si>
  <si>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</si>
  <si>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</si>
  <si>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</si>
  <si>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</si>
  <si>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</si>
  <si>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</si>
  <si>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</si>
  <si>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</si>
  <si>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</si>
  <si>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</si>
  <si>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</si>
  <si>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</si>
  <si>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</si>
  <si>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</si>
  <si>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</si>
  <si>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</si>
  <si>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</si>
  <si>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</si>
  <si>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</si>
  <si>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</si>
  <si>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</si>
  <si>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</si>
  <si>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</si>
  <si>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</si>
  <si>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</si>
  <si>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</si>
  <si>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</si>
  <si>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</si>
  <si>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</si>
  <si>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</si>
  <si>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</si>
  <si>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</si>
  <si>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</si>
  <si>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</si>
  <si>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</si>
  <si>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</si>
  <si>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</si>
  <si>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</si>
  <si>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</si>
  <si>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</si>
  <si>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</si>
  <si>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</si>
  <si>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</si>
  <si>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</si>
  <si>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</si>
  <si>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</si>
  <si>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</si>
  <si>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</si>
  <si>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</si>
  <si>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</si>
  <si>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</si>
  <si>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</si>
  <si>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</si>
  <si>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</si>
  <si>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</si>
  <si>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</si>
  <si>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</si>
  <si>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</si>
  <si>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</si>
  <si>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</si>
  <si>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</si>
  <si>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</si>
  <si>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</si>
  <si>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</si>
  <si>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</si>
  <si>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</si>
  <si>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</si>
  <si>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</si>
  <si>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</si>
  <si>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</si>
  <si>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</si>
  <si>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</si>
  <si>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</si>
  <si>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</si>
  <si>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</si>
  <si>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</si>
  <si>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</si>
  <si>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</si>
  <si>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</si>
  <si>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</si>
  <si>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</si>
  <si>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</si>
  <si>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</si>
  <si>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</si>
  <si>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</si>
  <si>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</si>
  <si>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</si>
  <si>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</si>
  <si>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</si>
  <si>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</si>
  <si>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</si>
  <si>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</si>
  <si>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</si>
  <si>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</si>
  <si>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</si>
  <si>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</si>
  <si>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</si>
  <si>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</si>
  <si>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</si>
  <si>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</si>
  <si>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</si>
  <si>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</si>
  <si>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</si>
  <si>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</si>
  <si>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</si>
  <si>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</si>
  <si>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</si>
  <si>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</si>
  <si>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</si>
  <si>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</si>
  <si>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</si>
  <si>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</si>
  <si>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</si>
  <si>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</si>
  <si>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</si>
  <si>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</si>
  <si>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</si>
  <si>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</si>
  <si>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</si>
  <si>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</si>
  <si>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</si>
  <si>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</si>
  <si>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</si>
  <si>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</si>
  <si>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</si>
  <si>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</si>
  <si>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</si>
  <si>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</si>
  <si>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</si>
  <si>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</si>
  <si>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</si>
  <si>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</si>
  <si>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</si>
  <si>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</si>
  <si>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</si>
  <si>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</si>
  <si>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</si>
  <si>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</si>
  <si>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</si>
  <si>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</si>
  <si>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</si>
  <si>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</si>
  <si>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</si>
  <si>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</si>
  <si>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</si>
  <si>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</si>
  <si>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</si>
  <si>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</si>
  <si>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</si>
  <si>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</si>
  <si>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</si>
  <si>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</si>
  <si>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</si>
  <si>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</si>
  <si>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</si>
  <si>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</si>
  <si>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</si>
  <si>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</si>
  <si>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</si>
  <si>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</si>
  <si>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</si>
  <si>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</si>
  <si>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</si>
  <si>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</si>
  <si>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</si>
  <si>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</si>
  <si>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</si>
  <si>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</si>
  <si>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</si>
  <si>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</si>
  <si>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</si>
  <si>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</si>
  <si>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</si>
  <si>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</si>
  <si>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</si>
  <si>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</si>
  <si>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</si>
  <si>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</si>
  <si>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</si>
  <si>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</si>
  <si>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</si>
  <si>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</si>
  <si>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</si>
  <si>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</si>
  <si>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</si>
  <si>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</si>
  <si>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</si>
  <si>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</si>
  <si>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</si>
  <si>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</si>
  <si>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</si>
  <si>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</si>
  <si>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</si>
  <si>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</si>
  <si>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</si>
  <si>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</si>
  <si>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</si>
  <si>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</si>
  <si>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</si>
  <si>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</si>
  <si>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</si>
  <si>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</si>
  <si>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</si>
  <si>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</si>
  <si>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</si>
  <si>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</si>
  <si>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</si>
  <si>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</si>
  <si>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</si>
  <si>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</si>
  <si>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</si>
  <si>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</si>
  <si>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</si>
  <si>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</si>
  <si>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</si>
  <si>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</si>
  <si>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</si>
  <si>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</si>
  <si>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</si>
  <si>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</si>
  <si>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</si>
  <si>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</si>
  <si>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</si>
  <si>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</si>
  <si>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</si>
  <si>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</si>
  <si>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</si>
  <si>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</si>
  <si>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</si>
  <si>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</si>
  <si>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</si>
  <si>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</si>
  <si>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</si>
  <si>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</si>
  <si>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</si>
  <si>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</si>
  <si>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</si>
  <si>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</si>
  <si>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</si>
  <si>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</si>
  <si>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</si>
  <si>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</si>
  <si>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</si>
  <si>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</si>
  <si>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</si>
  <si>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</si>
  <si>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</si>
  <si>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</si>
  <si>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</si>
  <si>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</si>
  <si>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</si>
  <si>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</si>
  <si>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</si>
  <si>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</si>
  <si>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</si>
  <si>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</si>
  <si>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</si>
  <si>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</si>
  <si>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</si>
  <si>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</si>
  <si>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</si>
  <si>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</si>
  <si>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</si>
  <si>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</si>
  <si>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</si>
  <si>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</si>
  <si>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</si>
  <si>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</si>
  <si>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</si>
  <si>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</si>
  <si>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</si>
  <si>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</si>
  <si>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</si>
  <si>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</si>
  <si>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</si>
  <si>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</si>
  <si>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</si>
  <si>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</si>
  <si>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</si>
  <si>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</si>
  <si>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</si>
  <si>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</si>
  <si>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</si>
  <si>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</si>
  <si>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</si>
  <si>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</si>
  <si>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</si>
  <si>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</si>
  <si>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</si>
  <si>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</si>
  <si>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</si>
  <si>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</si>
  <si>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</si>
  <si>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</si>
  <si>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</si>
  <si>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</si>
  <si>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</si>
  <si>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</si>
  <si>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</si>
  <si>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</si>
  <si>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</si>
  <si>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</si>
  <si>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</si>
  <si>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</si>
  <si>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</si>
  <si>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</si>
  <si>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</si>
  <si>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</si>
  <si>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</si>
  <si>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</si>
  <si>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</si>
  <si>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</si>
  <si>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</si>
  <si>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</si>
  <si>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</si>
  <si>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</si>
  <si>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</si>
  <si>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</si>
  <si>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</si>
  <si>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</si>
  <si>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</si>
  <si>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</si>
  <si>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</si>
  <si>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</si>
  <si>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</si>
  <si>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</si>
  <si>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</si>
  <si>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</si>
  <si>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</si>
  <si>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</si>
  <si>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</si>
  <si>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</si>
  <si>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</si>
  <si>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</si>
  <si>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</si>
  <si>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</si>
  <si>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</si>
  <si>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</si>
  <si>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</si>
  <si>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</si>
  <si>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</si>
  <si>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</si>
  <si>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</si>
  <si>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</si>
  <si>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</si>
  <si>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</si>
  <si>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</si>
  <si>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</si>
  <si>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</si>
  <si>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</si>
  <si>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</si>
  <si>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</si>
  <si>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</si>
  <si>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</si>
  <si>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</si>
  <si>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</si>
  <si>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</si>
  <si>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</si>
  <si>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</si>
  <si>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</si>
  <si>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</si>
  <si>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</si>
  <si>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</si>
  <si>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</si>
  <si>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</si>
  <si>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</si>
  <si>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</si>
  <si>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</si>
  <si>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</si>
  <si>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</si>
  <si>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</si>
  <si>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</si>
  <si>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</si>
  <si>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</si>
  <si>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</si>
  <si>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</si>
  <si>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</si>
  <si>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</si>
  <si>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</si>
  <si>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</si>
  <si>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</si>
  <si>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</si>
  <si>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</si>
  <si>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</si>
  <si>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</si>
  <si>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</si>
  <si>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</si>
  <si>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</si>
  <si>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</si>
  <si>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</si>
  <si>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</si>
  <si>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</si>
  <si>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</si>
  <si>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</si>
  <si>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</si>
  <si>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</si>
  <si>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</si>
  <si>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</si>
  <si>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</si>
  <si>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</si>
  <si>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</si>
  <si>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</si>
  <si>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</si>
  <si>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</si>
  <si>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</si>
  <si>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</si>
  <si>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</si>
  <si>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</si>
  <si>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</si>
  <si>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</si>
  <si>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</si>
  <si>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</si>
  <si>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</si>
  <si>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</si>
  <si>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</si>
  <si>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</si>
  <si>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</si>
  <si>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</si>
  <si>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</si>
  <si>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</si>
  <si>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</si>
  <si>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</si>
  <si>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</si>
  <si>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</si>
  <si>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</si>
  <si>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</si>
  <si>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</si>
  <si>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</si>
  <si>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</si>
  <si>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</si>
  <si>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</si>
  <si>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</si>
  <si>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</si>
  <si>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</si>
  <si>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</si>
  <si>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</si>
  <si>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</si>
  <si>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</si>
  <si>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</si>
  <si>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</si>
  <si>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</si>
  <si>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</si>
  <si>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</si>
  <si>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</si>
  <si>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</si>
  <si>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</si>
  <si>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</si>
  <si>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</si>
  <si>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</si>
  <si>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</si>
  <si>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</si>
  <si>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</si>
  <si>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</si>
  <si>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</si>
  <si>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</si>
  <si>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</si>
  <si>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</si>
  <si>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</si>
  <si>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</si>
  <si>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</si>
  <si>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</si>
  <si>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</si>
  <si>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</si>
  <si>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</si>
  <si>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</si>
  <si>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</si>
  <si>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</si>
  <si>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</si>
  <si>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</si>
  <si>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</si>
  <si>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</si>
  <si>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</si>
  <si>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</si>
  <si>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</si>
  <si>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</si>
  <si>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</si>
  <si>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</si>
  <si>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</si>
  <si>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</si>
  <si>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</si>
  <si>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</si>
  <si>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</si>
  <si>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</si>
  <si>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</si>
  <si>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</si>
  <si>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</si>
  <si>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</si>
  <si>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</si>
  <si>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</si>
  <si>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</si>
  <si>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</si>
  <si>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</si>
  <si>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</si>
  <si>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</si>
  <si>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</si>
  <si>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</si>
  <si>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</si>
  <si>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</si>
  <si>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</si>
  <si>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</si>
  <si>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</si>
  <si>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</si>
  <si>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</si>
  <si>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</si>
  <si>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</si>
  <si>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</si>
  <si>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</si>
  <si>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</si>
  <si>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</si>
  <si>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</si>
  <si>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</si>
  <si>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</si>
  <si>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</si>
  <si>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</si>
  <si>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</si>
  <si>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</si>
  <si>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</si>
  <si>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</si>
  <si>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</si>
  <si>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</si>
  <si>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</si>
  <si>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</si>
  <si>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</si>
  <si>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</si>
  <si>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</si>
  <si>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</si>
  <si>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</si>
  <si>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</si>
  <si>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</si>
  <si>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</si>
  <si>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</si>
  <si>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</si>
  <si>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</si>
  <si>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</si>
  <si>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</si>
  <si>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</si>
  <si>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</si>
  <si>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</si>
  <si>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</si>
  <si>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</si>
  <si>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</si>
  <si>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</si>
  <si>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</si>
  <si>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</si>
  <si>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</si>
  <si>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</si>
  <si>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</si>
  <si>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</si>
  <si>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</si>
  <si>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</si>
  <si>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</si>
  <si>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</si>
  <si>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</si>
  <si>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</si>
  <si>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</si>
  <si>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</si>
  <si>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</si>
  <si>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</si>
  <si>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</si>
  <si>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</si>
  <si>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</si>
  <si>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</si>
  <si>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</si>
  <si>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</si>
  <si>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</si>
  <si>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</si>
  <si>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</si>
  <si>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</si>
  <si>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</si>
  <si>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</si>
  <si>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</si>
  <si>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</si>
  <si>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</si>
  <si>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</si>
  <si>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</si>
  <si>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</si>
  <si>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</si>
  <si>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</si>
  <si>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</si>
  <si>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</si>
  <si>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</si>
  <si>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</si>
  <si>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</si>
  <si>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</si>
  <si>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</si>
  <si>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</si>
  <si>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</si>
  <si>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</si>
  <si>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</si>
  <si>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</si>
  <si>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</si>
  <si>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</si>
  <si>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</si>
  <si>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</si>
  <si>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</si>
  <si>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</si>
  <si>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</si>
  <si>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</si>
  <si>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</si>
  <si>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</si>
  <si>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</si>
  <si>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</si>
  <si>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</si>
  <si>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</si>
  <si>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</si>
  <si>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</si>
  <si>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</si>
  <si>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</si>
  <si>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</si>
  <si>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</si>
  <si>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</si>
  <si>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</si>
  <si>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</si>
  <si>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</si>
  <si>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</si>
  <si>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</si>
  <si>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</si>
  <si>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</si>
  <si>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</si>
  <si>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</si>
  <si>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</si>
  <si>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</si>
  <si>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</si>
  <si>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</si>
  <si>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</si>
  <si>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</si>
  <si>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</si>
  <si>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</si>
  <si>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</si>
  <si>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</si>
  <si>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</si>
  <si>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</si>
  <si>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</si>
  <si>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</si>
  <si>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</si>
  <si>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</si>
  <si>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</si>
  <si>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</si>
  <si>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</si>
  <si>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</si>
  <si>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</si>
  <si>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</si>
  <si>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</si>
  <si>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</si>
  <si>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</si>
  <si>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</si>
  <si>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</si>
  <si>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</si>
  <si>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</si>
  <si>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</si>
  <si>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</si>
  <si>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</si>
  <si>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</si>
  <si>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</si>
  <si>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</si>
  <si>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</si>
  <si>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</si>
  <si>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</si>
  <si>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</si>
  <si>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</si>
  <si>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</si>
  <si>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</si>
  <si>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</si>
  <si>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</si>
  <si>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</si>
  <si>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</si>
  <si>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</si>
  <si>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</si>
  <si>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</si>
  <si>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</si>
  <si>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</si>
  <si>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</si>
  <si>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</si>
  <si>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</si>
  <si>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</si>
  <si>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</si>
  <si>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</si>
  <si>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</si>
  <si>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</si>
  <si>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</si>
  <si>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</si>
  <si>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</si>
  <si>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</si>
  <si>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</si>
  <si>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</si>
  <si>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</si>
  <si>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</si>
  <si>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</si>
  <si>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</si>
  <si>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</si>
  <si>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</si>
  <si>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</si>
  <si>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</si>
  <si>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</si>
  <si>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</si>
  <si>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</si>
  <si>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</si>
  <si>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</si>
  <si>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</si>
  <si>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</si>
  <si>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</si>
  <si>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</si>
  <si>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</si>
  <si>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</si>
  <si>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</si>
  <si>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</si>
  <si>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</si>
  <si>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</si>
  <si>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</si>
  <si>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</si>
  <si>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</si>
  <si>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</si>
  <si>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</si>
  <si>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</si>
  <si>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</si>
  <si>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</si>
  <si>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</si>
  <si>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</si>
  <si>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</si>
  <si>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</si>
  <si>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</si>
  <si>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</si>
  <si>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</si>
  <si>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</si>
  <si>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</si>
  <si>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</si>
  <si>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</si>
  <si>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</si>
  <si>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</si>
  <si>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</si>
  <si>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</si>
  <si>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</si>
  <si>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</si>
  <si>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</si>
  <si>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</si>
  <si>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</si>
  <si>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</si>
  <si>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</si>
  <si>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</si>
  <si>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</si>
  <si>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</si>
  <si>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</si>
  <si>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</si>
  <si>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</si>
  <si>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</si>
  <si>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</si>
  <si>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</si>
  <si>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</si>
  <si>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</si>
  <si>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</si>
  <si>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</si>
  <si>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</si>
  <si>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</si>
  <si>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</si>
  <si>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</si>
  <si>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</si>
  <si>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</si>
  <si>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</si>
  <si>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</si>
  <si>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</si>
  <si>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</si>
  <si>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</si>
  <si>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</si>
  <si>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</si>
  <si>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</si>
  <si>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</si>
  <si>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</si>
  <si>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</si>
  <si>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</si>
  <si>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</si>
  <si>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</si>
  <si>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</si>
  <si>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</si>
  <si>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</si>
  <si>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</si>
  <si>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</si>
  <si>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</si>
  <si>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</si>
  <si>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</si>
  <si>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</si>
  <si>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</si>
  <si>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</si>
  <si>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</si>
  <si>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</si>
  <si>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</si>
  <si>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</si>
  <si>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</si>
  <si>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</si>
  <si>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</si>
  <si>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</si>
  <si>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</si>
  <si>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</si>
  <si>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</si>
  <si>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</si>
  <si>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</si>
  <si>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</si>
  <si>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</si>
  <si>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</si>
  <si>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</si>
  <si>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</si>
  <si>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</si>
  <si>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</si>
  <si>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</si>
  <si>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</si>
  <si>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</si>
  <si>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</si>
  <si>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</si>
  <si>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</si>
  <si>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</si>
  <si>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</si>
  <si>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</si>
  <si>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</si>
  <si>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</si>
  <si>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</si>
  <si>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</si>
  <si>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</si>
  <si>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</si>
  <si>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</si>
  <si>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</si>
  <si>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</si>
  <si>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</si>
  <si>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</si>
  <si>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</si>
  <si>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</si>
  <si>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</si>
  <si>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</si>
  <si>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</si>
  <si>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</si>
  <si>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</si>
  <si>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</si>
  <si>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</si>
  <si>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</si>
  <si>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</si>
  <si>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</si>
  <si>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</si>
  <si>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</si>
  <si>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</si>
  <si>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</si>
  <si>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</si>
  <si>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</si>
  <si>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</si>
  <si>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</si>
  <si>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</si>
  <si>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</si>
  <si>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</si>
  <si>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</si>
  <si>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</si>
  <si>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</si>
  <si>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</si>
  <si>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</si>
  <si>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</si>
  <si>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</si>
  <si>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</si>
  <si>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</si>
  <si>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</si>
  <si>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</si>
  <si>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</si>
  <si>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</si>
  <si>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</si>
  <si>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</si>
  <si>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</si>
  <si>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</si>
  <si>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</si>
  <si>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</si>
  <si>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</si>
  <si>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</si>
  <si>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</si>
  <si>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</si>
  <si>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</si>
  <si>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</si>
  <si>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</si>
  <si>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</si>
  <si>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</si>
  <si>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</si>
  <si>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</si>
  <si>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</si>
  <si>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</si>
  <si>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</si>
  <si>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</si>
  <si>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</si>
  <si>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</si>
  <si>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</si>
  <si>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</si>
  <si>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</si>
  <si>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</si>
  <si>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</si>
  <si>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</si>
  <si>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</si>
  <si>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</si>
  <si>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</si>
  <si>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</si>
  <si>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</si>
  <si>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</si>
  <si>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</si>
  <si>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</si>
  <si>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</si>
  <si>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</si>
  <si>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</si>
  <si>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</si>
  <si>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</si>
  <si>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</si>
  <si>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</si>
  <si>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</si>
  <si>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</si>
  <si>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</si>
  <si>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</si>
  <si>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</si>
  <si>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</si>
  <si>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</si>
  <si>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</si>
  <si>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</si>
  <si>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</si>
  <si>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</si>
  <si>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</si>
  <si>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</si>
  <si>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</si>
  <si>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</si>
  <si>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</si>
  <si>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</si>
  <si>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</si>
  <si>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</si>
  <si>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</si>
  <si>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</si>
  <si>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</si>
  <si>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</si>
  <si>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</si>
  <si>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</si>
  <si>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</si>
  <si>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</si>
  <si>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</si>
  <si>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</si>
  <si>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</si>
  <si>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</si>
  <si>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</si>
  <si>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</si>
  <si>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</si>
  <si>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</si>
  <si>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</si>
  <si>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</si>
  <si>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</si>
  <si>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</si>
  <si>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</si>
  <si>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</si>
  <si>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</si>
  <si>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</si>
  <si>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</si>
  <si>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</si>
  <si>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</si>
  <si>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</si>
  <si>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</si>
  <si>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</si>
  <si>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</si>
  <si>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</si>
  <si>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</si>
  <si>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</si>
  <si>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</si>
  <si>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</si>
  <si>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</si>
  <si>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</si>
  <si>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</si>
  <si>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</si>
  <si>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</si>
  <si>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</si>
  <si>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</si>
  <si>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</si>
  <si>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</si>
  <si>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</si>
  <si>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</si>
  <si>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</si>
  <si>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</si>
  <si>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</si>
  <si>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</si>
  <si>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</si>
  <si>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</si>
  <si>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</si>
  <si>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</si>
  <si>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</si>
  <si>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</si>
  <si>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</si>
  <si>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</si>
  <si>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</si>
  <si>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</si>
  <si>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</si>
  <si>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</si>
  <si>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</si>
  <si>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</si>
  <si>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</si>
  <si>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</si>
  <si>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</si>
  <si>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</si>
  <si>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</si>
  <si>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</si>
  <si>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</si>
  <si>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</si>
  <si>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</si>
  <si>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</si>
  <si>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</si>
  <si>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</si>
  <si>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</si>
  <si>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</si>
  <si>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</si>
  <si>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</si>
  <si>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</si>
  <si>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</si>
  <si>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</si>
  <si>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</si>
  <si>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</si>
  <si>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</si>
  <si>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</si>
  <si>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</si>
  <si>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</si>
  <si>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</si>
  <si>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</si>
  <si>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</si>
  <si>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</si>
  <si>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</si>
  <si>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</si>
  <si>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</si>
  <si>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</si>
  <si>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</si>
  <si>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</si>
  <si>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</si>
  <si>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</si>
  <si>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</si>
  <si>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</si>
  <si>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</si>
  <si>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</si>
  <si>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</si>
  <si>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</si>
  <si>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</si>
  <si>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</si>
  <si>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</si>
  <si>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</si>
  <si>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</si>
  <si>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</si>
  <si>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</si>
  <si>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</si>
  <si>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</si>
  <si>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</si>
  <si>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</si>
  <si>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</si>
  <si>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</si>
  <si>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</si>
  <si>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</si>
  <si>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</si>
  <si>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</si>
  <si>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</si>
  <si>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</si>
  <si>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</si>
  <si>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</si>
  <si>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</si>
  <si>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</si>
  <si>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</si>
  <si>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</si>
  <si>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</si>
  <si>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</si>
  <si>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</si>
  <si>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</si>
  <si>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</si>
  <si>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</si>
  <si>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</si>
  <si>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</si>
  <si>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</si>
  <si>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</si>
  <si>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</si>
  <si>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</si>
  <si>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</si>
  <si>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</si>
  <si>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</si>
  <si>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</si>
  <si>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</si>
  <si>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</si>
  <si>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</si>
  <si>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</si>
  <si>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</si>
  <si>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</si>
  <si>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</si>
  <si>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</si>
  <si>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</si>
  <si>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</si>
  <si>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</si>
  <si>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</si>
  <si>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</si>
  <si>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</si>
  <si>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</si>
  <si>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</si>
  <si>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</si>
  <si>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</si>
  <si>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</si>
  <si>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</si>
  <si>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</si>
  <si>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</si>
  <si>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</si>
  <si>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</si>
  <si>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</si>
  <si>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</si>
  <si>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</si>
  <si>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</si>
  <si>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</si>
  <si>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</si>
  <si>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</si>
  <si>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</si>
  <si>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</si>
  <si>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</si>
  <si>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</si>
  <si>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</si>
  <si>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</si>
  <si>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</si>
  <si>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</si>
  <si>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</si>
  <si>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</si>
  <si>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</si>
  <si>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</si>
  <si>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</si>
  <si>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</si>
  <si>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</si>
  <si>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</si>
  <si>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</si>
  <si>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</si>
  <si>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</si>
  <si>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</si>
  <si>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</si>
  <si>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</si>
  <si>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</si>
  <si>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</si>
  <si>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</si>
  <si>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</si>
  <si>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</si>
  <si>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</si>
  <si>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</si>
  <si>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</si>
  <si>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</si>
  <si>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</si>
  <si>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</si>
  <si>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</si>
  <si>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</si>
  <si>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</si>
  <si>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</si>
  <si>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</si>
  <si>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</si>
  <si>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</si>
  <si>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</si>
  <si>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</si>
  <si>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</si>
  <si>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</si>
  <si>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</si>
  <si>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</si>
  <si>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</si>
  <si>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</si>
  <si>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</si>
  <si>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</si>
  <si>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</si>
  <si>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</si>
  <si>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</si>
  <si>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</si>
  <si>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</si>
  <si>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</si>
  <si>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</si>
  <si>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</si>
  <si>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</si>
  <si>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</si>
  <si>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</si>
  <si>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</si>
  <si>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</si>
  <si>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</si>
  <si>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</si>
  <si>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</si>
  <si>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</si>
  <si>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</si>
  <si>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</si>
  <si>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</si>
  <si>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</si>
  <si>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</si>
  <si>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</si>
  <si>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</si>
  <si>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</si>
  <si>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</si>
  <si>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</si>
  <si>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</si>
  <si>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</si>
  <si>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</si>
  <si>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</si>
  <si>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</si>
  <si>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</si>
  <si>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</si>
  <si>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</si>
  <si>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</si>
  <si>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</si>
  <si>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</si>
  <si>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</si>
  <si>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</si>
  <si>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</si>
  <si>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</si>
  <si>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</si>
  <si>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</si>
  <si>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</si>
  <si>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</si>
  <si>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</si>
  <si>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</si>
  <si>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</si>
  <si>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</si>
  <si>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</si>
  <si>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</si>
  <si>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</si>
  <si>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</si>
  <si>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</si>
  <si>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</si>
  <si>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</si>
  <si>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</si>
  <si>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</si>
  <si>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</si>
  <si>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</si>
  <si>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</si>
  <si>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</si>
  <si>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</si>
  <si>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</si>
  <si>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</si>
  <si>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</si>
  <si>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</si>
  <si>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</si>
  <si>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</si>
  <si>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</si>
  <si>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</si>
  <si>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</si>
  <si>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</si>
  <si>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</si>
  <si>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</si>
  <si>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</si>
  <si>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</si>
  <si>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</si>
  <si>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</si>
  <si>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</si>
  <si>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</si>
  <si>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</si>
  <si>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</si>
  <si>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</si>
  <si>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</si>
  <si>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</si>
  <si>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</si>
  <si>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</si>
  <si>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</si>
  <si>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</si>
  <si>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</si>
  <si>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</si>
  <si>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</si>
  <si>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</si>
  <si>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</si>
  <si>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</si>
  <si>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</si>
  <si>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</si>
  <si>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</si>
  <si>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</si>
  <si>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</si>
  <si>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</si>
  <si>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</si>
  <si>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</si>
  <si>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</si>
  <si>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</si>
  <si>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</si>
  <si>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</si>
  <si>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</si>
  <si>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</si>
  <si>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</si>
  <si>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</si>
  <si>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</si>
  <si>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</si>
  <si>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</si>
  <si>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</si>
  <si>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</si>
  <si>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</si>
  <si>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</si>
  <si>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</si>
  <si>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</si>
  <si>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</si>
  <si>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</si>
  <si>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</si>
  <si>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</si>
  <si>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</si>
  <si>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</si>
  <si>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</si>
  <si>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</si>
  <si>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</si>
  <si>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</si>
  <si>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</si>
  <si>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</si>
  <si>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</si>
  <si>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</si>
  <si>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</si>
  <si>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</si>
  <si>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</si>
  <si>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</si>
  <si>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</si>
  <si>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</si>
  <si>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</si>
  <si>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</si>
  <si>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</si>
  <si>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</si>
  <si>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</si>
  <si>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</si>
  <si>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</si>
  <si>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</si>
  <si>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</si>
  <si>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</si>
  <si>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</si>
  <si>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</si>
  <si>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</si>
  <si>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</si>
  <si>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</si>
  <si>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</si>
  <si>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</si>
  <si>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</si>
  <si>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</si>
  <si>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</si>
  <si>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</si>
  <si>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</si>
  <si>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</si>
  <si>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</si>
  <si>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</si>
  <si>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</si>
  <si>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</si>
  <si>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</si>
  <si>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</si>
  <si>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</si>
  <si>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</si>
  <si>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</si>
  <si>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</si>
  <si>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</si>
  <si>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</si>
  <si>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</si>
  <si>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</si>
  <si>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</si>
  <si>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</si>
  <si>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</si>
  <si>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</si>
  <si>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</si>
  <si>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</si>
  <si>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</si>
  <si>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</si>
  <si>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</si>
  <si>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</si>
  <si>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</si>
  <si>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</si>
  <si>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</si>
  <si>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</si>
  <si>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</si>
  <si>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</si>
  <si>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</si>
  <si>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</si>
  <si>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</si>
  <si>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</si>
  <si>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</si>
  <si>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</si>
  <si>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</si>
  <si>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</si>
  <si>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</si>
  <si>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</si>
  <si>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</si>
  <si>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</si>
  <si>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</si>
  <si>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</si>
  <si>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</si>
  <si>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</si>
  <si>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</si>
  <si>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</si>
  <si>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</si>
  <si>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</si>
  <si>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</si>
  <si>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</si>
  <si>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</si>
  <si>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</si>
  <si>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</si>
  <si>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</si>
  <si>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</si>
  <si>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</si>
  <si>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</si>
  <si>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</si>
  <si>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</si>
  <si>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</si>
  <si>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</si>
  <si>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</si>
  <si>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</si>
  <si>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</si>
  <si>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</si>
  <si>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</si>
  <si>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</si>
  <si>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</si>
  <si>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</si>
  <si>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</si>
  <si>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</si>
  <si>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</si>
  <si>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</si>
  <si>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</si>
  <si>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</si>
  <si>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</si>
  <si>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</si>
  <si>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</si>
  <si>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</si>
  <si>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</si>
  <si>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</si>
  <si>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</si>
  <si>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</si>
  <si>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</si>
  <si>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</si>
  <si>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</si>
  <si>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</si>
  <si>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</si>
  <si>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</si>
  <si>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</si>
  <si>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</si>
  <si>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</si>
  <si>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</si>
  <si>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</si>
  <si>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</si>
  <si>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</si>
  <si>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</si>
  <si>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</si>
  <si>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</si>
  <si>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</si>
  <si>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</si>
  <si>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</si>
  <si>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</si>
  <si>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</si>
  <si>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</si>
  <si>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</si>
  <si>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</si>
  <si>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</si>
  <si>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</si>
  <si>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</si>
  <si>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</si>
  <si>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</si>
  <si>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</si>
  <si>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</si>
  <si>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</si>
  <si>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</si>
  <si>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</si>
  <si>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</si>
  <si>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</si>
  <si>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</si>
  <si>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</si>
  <si>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</si>
  <si>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</si>
  <si>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</si>
  <si>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</si>
  <si>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</si>
  <si>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</si>
  <si>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</si>
  <si>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</si>
  <si>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</si>
  <si>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</si>
  <si>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</si>
  <si>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</si>
  <si>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</si>
  <si>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</si>
  <si>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</si>
  <si>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</si>
  <si>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</si>
  <si>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</si>
  <si>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</si>
  <si>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</si>
  <si>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</si>
  <si>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</si>
  <si>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</si>
  <si>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</si>
  <si>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</si>
  <si>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</si>
  <si>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</si>
  <si>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</si>
  <si>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</si>
  <si>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</si>
  <si>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</si>
  <si>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</si>
  <si>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</si>
  <si>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</si>
  <si>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</si>
  <si>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</si>
  <si>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</si>
  <si>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</si>
  <si>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</si>
  <si>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</si>
  <si>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</si>
  <si>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</si>
  <si>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</si>
  <si>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</si>
  <si>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</si>
  <si>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</si>
  <si>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</si>
  <si>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</si>
  <si>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</si>
  <si>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</si>
  <si>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</si>
  <si>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</si>
  <si>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</si>
  <si>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</si>
  <si>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</si>
  <si>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</si>
  <si>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</si>
  <si>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</si>
  <si>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</si>
  <si>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</si>
  <si>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</si>
  <si>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</si>
  <si>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</si>
  <si>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</si>
  <si>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</si>
  <si>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</si>
  <si>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</si>
  <si>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</si>
  <si>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</si>
  <si>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</si>
  <si>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</si>
  <si>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</si>
  <si>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</si>
  <si>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</si>
  <si>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</si>
  <si>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</si>
  <si>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</si>
  <si>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</si>
  <si>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</si>
  <si>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</si>
  <si>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</si>
  <si>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</si>
  <si>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</si>
  <si>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</si>
  <si>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</si>
  <si>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</si>
  <si>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</si>
  <si>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</si>
  <si>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</si>
  <si>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</si>
  <si>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</si>
  <si>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</si>
  <si>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</si>
  <si>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</si>
  <si>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</si>
  <si>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</si>
  <si>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</si>
  <si>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</si>
  <si>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</si>
  <si>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</si>
  <si>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</si>
  <si>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</si>
  <si>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</si>
  <si>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</si>
  <si>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</si>
  <si>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</si>
  <si>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</si>
  <si>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</si>
  <si>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</si>
  <si>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</si>
  <si>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</si>
  <si>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</si>
  <si>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</si>
  <si>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</si>
  <si>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</si>
  <si>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</si>
  <si>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</si>
  <si>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</si>
  <si>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</si>
  <si>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</si>
  <si>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</si>
  <si>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</si>
  <si>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</si>
  <si>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</si>
  <si>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</si>
  <si>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</si>
  <si>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</si>
  <si>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</si>
  <si>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</si>
  <si>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</si>
  <si>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</si>
  <si>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</si>
  <si>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</si>
  <si>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</si>
  <si>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</si>
  <si>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</si>
  <si>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</si>
  <si>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</si>
  <si>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</si>
  <si>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</si>
  <si>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</si>
  <si>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</si>
  <si>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</si>
  <si>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</si>
  <si>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</si>
  <si>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</si>
  <si>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</si>
  <si>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</si>
  <si>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</si>
  <si>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</si>
  <si>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</si>
  <si>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</si>
  <si>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</si>
  <si>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</si>
  <si>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</si>
  <si>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</si>
  <si>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</si>
  <si>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</si>
  <si>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</si>
  <si>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</si>
  <si>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</si>
  <si>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</si>
  <si>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</si>
  <si>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</si>
  <si>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</si>
  <si>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</si>
  <si>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</si>
  <si>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</si>
  <si>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</si>
  <si>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</si>
  <si>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</si>
  <si>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</si>
  <si>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</si>
  <si>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</si>
  <si>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</si>
  <si>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</si>
  <si>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</si>
  <si>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</si>
  <si>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</si>
  <si>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</si>
  <si>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</si>
  <si>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</si>
  <si>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</si>
  <si>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</si>
  <si>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</si>
  <si>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</si>
  <si>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</si>
  <si>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</si>
  <si>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</si>
  <si>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</si>
  <si>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</si>
  <si>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</si>
  <si>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</si>
  <si>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</si>
  <si>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</si>
  <si>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</si>
  <si>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</si>
  <si>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</si>
  <si>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</si>
  <si>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</si>
  <si>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</si>
  <si>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</si>
  <si>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</si>
  <si>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</si>
  <si>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</si>
  <si>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</si>
  <si>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</si>
  <si>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</si>
  <si>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</si>
  <si>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</si>
  <si>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</si>
  <si>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</si>
  <si>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</si>
  <si>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</si>
  <si>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</si>
  <si>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</si>
  <si>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</si>
  <si>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</si>
  <si>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</si>
  <si>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</si>
  <si>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</si>
  <si>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</si>
  <si>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</si>
  <si>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</si>
  <si>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</si>
  <si>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</si>
  <si>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</si>
  <si>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</si>
  <si>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</si>
  <si>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</si>
  <si>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</si>
  <si>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</si>
  <si>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</si>
  <si>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</si>
  <si>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</si>
  <si>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</si>
  <si>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</si>
  <si>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</si>
  <si>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</si>
  <si>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</si>
  <si>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</si>
  <si>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</si>
  <si>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</si>
  <si>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</si>
  <si>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</si>
  <si>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</si>
  <si>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</si>
  <si>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</si>
  <si>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</si>
  <si>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</si>
  <si>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</si>
  <si>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</si>
  <si>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</si>
  <si>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</si>
  <si>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</si>
  <si>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</si>
  <si>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</si>
  <si>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</si>
  <si>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</si>
  <si>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</si>
  <si>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</si>
  <si>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</si>
  <si>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</si>
  <si>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</si>
  <si>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</si>
  <si>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</si>
  <si>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</si>
  <si>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</si>
  <si>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</si>
  <si>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</si>
  <si>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</si>
  <si>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</si>
  <si>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</si>
  <si>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</si>
  <si>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</si>
  <si>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</si>
  <si>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</si>
  <si>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</si>
  <si>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</si>
  <si>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</si>
  <si>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</si>
  <si>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</si>
  <si>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</si>
  <si>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</si>
  <si>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</si>
  <si>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</si>
  <si>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</si>
  <si>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</si>
  <si>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</si>
  <si>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</si>
  <si>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</si>
  <si>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</si>
  <si>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</si>
  <si>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</si>
  <si>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</si>
  <si>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</si>
  <si>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</si>
  <si>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</si>
  <si>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</si>
  <si>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</si>
  <si>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</si>
  <si>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</si>
  <si>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</si>
  <si>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</si>
  <si>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</si>
  <si>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</si>
  <si>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</si>
  <si>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</si>
  <si>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</si>
  <si>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</si>
  <si>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</si>
  <si>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</si>
  <si>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</si>
  <si>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</si>
  <si>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</si>
  <si>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</si>
  <si>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</si>
  <si>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</si>
  <si>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</si>
  <si>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</si>
  <si>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</si>
  <si>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</si>
  <si>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</si>
  <si>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</si>
  <si>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</si>
  <si>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</si>
  <si>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</si>
  <si>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</si>
  <si>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</si>
  <si>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</si>
  <si>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</si>
  <si>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</si>
  <si>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</si>
  <si>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</si>
  <si>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</si>
  <si>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</si>
  <si>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</si>
  <si>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</si>
  <si>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</si>
  <si>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</si>
  <si>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</si>
  <si>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</si>
  <si>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</si>
  <si>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</si>
  <si>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</si>
  <si>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</si>
  <si>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</si>
  <si>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</si>
  <si>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</si>
  <si>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</si>
  <si>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</si>
  <si>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</si>
  <si>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</si>
  <si>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</si>
  <si>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</si>
  <si>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</si>
  <si>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</si>
  <si>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</si>
  <si>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</si>
  <si>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</si>
  <si>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</si>
  <si>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</si>
  <si>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</si>
  <si>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</si>
  <si>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</si>
  <si>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</si>
  <si>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</si>
  <si>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</si>
  <si>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</si>
  <si>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</si>
  <si>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</si>
  <si>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</si>
  <si>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</si>
  <si>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</si>
  <si>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</si>
  <si>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</si>
  <si>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</si>
  <si>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</si>
  <si>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</si>
  <si>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</si>
  <si>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</si>
  <si>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</si>
  <si>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</si>
  <si>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</si>
  <si>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</si>
  <si>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</si>
  <si>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</si>
  <si>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</si>
  <si>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</si>
  <si>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</si>
  <si>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</si>
  <si>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</si>
  <si>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</si>
  <si>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</si>
  <si>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</si>
  <si>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</si>
  <si>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</si>
  <si>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</si>
  <si>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</si>
  <si>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</si>
  <si>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</si>
  <si>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</si>
  <si>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</si>
  <si>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</si>
  <si>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</si>
  <si>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</si>
  <si>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</si>
  <si>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</si>
  <si>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</si>
  <si>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</si>
  <si>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</si>
  <si>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</si>
  <si>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</si>
  <si>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</si>
  <si>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</si>
  <si>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</si>
  <si>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</si>
  <si>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</si>
  <si>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</si>
  <si>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</si>
  <si>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</si>
  <si>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</si>
  <si>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</si>
  <si>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</si>
  <si>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</si>
  <si>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</si>
  <si>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</si>
  <si>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</si>
  <si>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</si>
  <si>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</si>
  <si>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</si>
  <si>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</si>
  <si>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</si>
  <si>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</si>
  <si>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</si>
  <si>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</si>
  <si>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</si>
  <si>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</si>
  <si>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</si>
  <si>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</si>
  <si>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</si>
  <si>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</si>
  <si>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</si>
  <si>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</si>
  <si>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</si>
  <si>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</si>
  <si>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</si>
  <si>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</si>
  <si>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</si>
  <si>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</si>
  <si>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</si>
  <si>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</si>
  <si>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</si>
  <si>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</si>
  <si>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</si>
  <si>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</si>
  <si>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</si>
  <si>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</si>
  <si>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</si>
  <si>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</si>
  <si>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</si>
  <si>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</si>
  <si>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</si>
  <si>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</si>
  <si>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</si>
  <si>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</si>
  <si>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</si>
  <si>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</si>
  <si>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</si>
  <si>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</si>
  <si>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</si>
  <si>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</si>
  <si>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</si>
  <si>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</si>
  <si>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</si>
  <si>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</si>
  <si>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</si>
  <si>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</si>
  <si>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</si>
  <si>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</si>
  <si>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</si>
  <si>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</si>
  <si>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</si>
  <si>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</si>
  <si>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</si>
  <si>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</si>
  <si>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</si>
  <si>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</si>
  <si>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</si>
  <si>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</si>
  <si>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</si>
  <si>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</si>
  <si>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</si>
  <si>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</si>
  <si>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</si>
  <si>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</si>
  <si>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</si>
  <si>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</si>
  <si>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</si>
  <si>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</si>
  <si>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</si>
  <si>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</si>
  <si>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</si>
  <si>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</si>
  <si>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</si>
  <si>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</si>
  <si>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</si>
  <si>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</si>
  <si>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</si>
  <si>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</si>
  <si>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</si>
  <si>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</si>
  <si>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</si>
  <si>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</si>
  <si>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</si>
  <si>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</si>
  <si>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</si>
  <si>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</si>
  <si>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</si>
  <si>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</si>
  <si>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</si>
  <si>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</si>
  <si>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</si>
  <si>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</si>
  <si>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</si>
  <si>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</si>
  <si>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</si>
  <si>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</si>
  <si>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</si>
  <si>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</si>
  <si>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</si>
  <si>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</si>
  <si>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</si>
  <si>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</si>
  <si>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</si>
  <si>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</si>
  <si>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</si>
  <si>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</si>
  <si>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</si>
  <si>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</si>
  <si>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</si>
  <si>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</si>
  <si>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</si>
  <si>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</si>
  <si>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</si>
  <si>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</si>
  <si>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</si>
  <si>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</si>
  <si>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</si>
  <si>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</si>
  <si>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</si>
  <si>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</si>
  <si>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</si>
  <si>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</si>
  <si>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</si>
  <si>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</si>
  <si>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</si>
  <si>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</si>
  <si>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</si>
  <si>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</si>
  <si>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</si>
  <si>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</si>
  <si>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</si>
  <si>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</si>
  <si>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</si>
  <si>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</si>
  <si>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</si>
  <si>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</si>
  <si>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</si>
  <si>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</si>
  <si>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</si>
  <si>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</si>
  <si>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</si>
  <si>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</si>
  <si>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</si>
  <si>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</si>
  <si>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</si>
  <si>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</si>
  <si>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</si>
  <si>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</si>
  <si>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</si>
  <si>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</si>
  <si>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</si>
  <si>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</si>
  <si>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</si>
  <si>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</si>
  <si>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</si>
  <si>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</si>
  <si>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</si>
  <si>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</si>
  <si>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</si>
  <si>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</si>
  <si>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</si>
  <si>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</si>
  <si>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</si>
  <si>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</si>
  <si>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</si>
  <si>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</si>
  <si>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</si>
  <si>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</si>
  <si>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</si>
  <si>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</si>
  <si>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</si>
  <si>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</si>
  <si>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</si>
  <si>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</si>
  <si>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</si>
  <si>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</si>
  <si>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</si>
  <si>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</si>
  <si>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</si>
  <si>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</si>
  <si>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</si>
  <si>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</si>
  <si>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</si>
  <si>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</si>
  <si>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</si>
  <si>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</si>
  <si>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</si>
  <si>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</si>
  <si>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</si>
  <si>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</si>
  <si>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</si>
  <si>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</si>
  <si>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</si>
  <si>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</si>
  <si>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</si>
  <si>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</si>
  <si>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</si>
  <si>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</si>
  <si>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</si>
  <si>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</si>
  <si>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</si>
  <si>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</si>
  <si>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</si>
  <si>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</si>
  <si>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</si>
  <si>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</si>
  <si>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</si>
  <si>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</si>
  <si>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</si>
  <si>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</si>
  <si>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</si>
  <si>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</si>
  <si>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</si>
  <si>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</si>
  <si>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</si>
  <si>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</si>
  <si>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</si>
  <si>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</si>
  <si>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</si>
  <si>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</si>
  <si>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</si>
  <si>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</si>
  <si>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</si>
  <si>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</si>
  <si>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</si>
  <si>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</si>
  <si>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</si>
  <si>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</si>
  <si>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</si>
  <si>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</si>
  <si>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</si>
  <si>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</si>
  <si>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</si>
  <si>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</si>
  <si>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</si>
  <si>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</si>
  <si>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</si>
  <si>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</si>
  <si>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</si>
  <si>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</si>
  <si>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</si>
  <si>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</si>
  <si>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</si>
  <si>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</si>
  <si>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</si>
  <si>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</si>
  <si>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</si>
  <si>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</si>
  <si>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</si>
  <si>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</si>
  <si>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</si>
  <si>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</si>
  <si>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</si>
  <si>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</si>
  <si>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</si>
  <si>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</si>
  <si>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</si>
  <si>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</si>
  <si>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</si>
  <si>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</si>
  <si>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</si>
  <si>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</si>
  <si>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</si>
  <si>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</si>
  <si>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</si>
  <si>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</si>
  <si>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</si>
  <si>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</si>
  <si>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</si>
  <si>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</si>
  <si>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</si>
  <si>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</si>
  <si>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</si>
  <si>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</si>
  <si>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</si>
  <si>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</si>
  <si>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</si>
  <si>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</si>
  <si>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</si>
  <si>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</si>
  <si>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</si>
  <si>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</si>
  <si>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</si>
  <si>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</si>
  <si>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</si>
  <si>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</si>
  <si>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</si>
  <si>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</si>
  <si>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</si>
  <si>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</si>
  <si>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</si>
  <si>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</si>
  <si>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</si>
  <si>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</si>
  <si>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</si>
  <si>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</si>
  <si>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</si>
  <si>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</si>
  <si>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</si>
  <si>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</si>
  <si>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</si>
  <si>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</si>
  <si>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</si>
  <si>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</si>
  <si>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</si>
  <si>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</si>
  <si>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</si>
  <si>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</si>
  <si>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</si>
  <si>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</si>
  <si>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</si>
  <si>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</si>
  <si>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</si>
  <si>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</si>
  <si>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</si>
  <si>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</si>
  <si>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</si>
  <si>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</si>
  <si>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</si>
  <si>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</si>
  <si>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</si>
  <si>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</si>
  <si>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</si>
  <si>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</si>
  <si>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</si>
  <si>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</si>
  <si>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</si>
  <si>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</si>
  <si>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</si>
  <si>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</si>
  <si>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</si>
  <si>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</si>
  <si>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</si>
  <si>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</si>
  <si>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</si>
  <si>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</si>
  <si>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</si>
  <si>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</si>
  <si>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</si>
  <si>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</si>
  <si>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</si>
  <si>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</si>
  <si>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</si>
  <si>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</si>
  <si>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</si>
  <si>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</si>
  <si>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</si>
  <si>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</si>
  <si>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</si>
  <si>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</si>
  <si>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</si>
  <si>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</si>
  <si>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</si>
  <si>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</si>
  <si>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</si>
  <si>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</si>
  <si>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</si>
  <si>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</si>
  <si>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</si>
  <si>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</si>
  <si>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</si>
  <si>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</si>
  <si>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</si>
  <si>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</si>
  <si>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</si>
  <si>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</si>
  <si>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</si>
  <si>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</si>
  <si>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</si>
  <si>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</si>
  <si>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</si>
  <si>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</si>
  <si>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</si>
  <si>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</si>
  <si>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</si>
  <si>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</si>
  <si>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</si>
  <si>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</si>
  <si>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</si>
  <si>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</si>
  <si>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</si>
  <si>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</si>
  <si>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</si>
  <si>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</si>
  <si>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</si>
  <si>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</si>
  <si>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</si>
  <si>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</si>
  <si>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</si>
  <si>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</si>
  <si>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</si>
  <si>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</si>
  <si>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</si>
  <si>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</si>
  <si>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</si>
  <si>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</si>
  <si>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</si>
  <si>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</si>
  <si>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</si>
  <si>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</si>
  <si>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</si>
  <si>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</si>
  <si>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</si>
  <si>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</si>
  <si>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</si>
  <si>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</si>
  <si>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</si>
  <si>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</si>
  <si>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</si>
  <si>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</si>
  <si>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</si>
  <si>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</si>
  <si>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</si>
  <si>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</si>
  <si>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</si>
  <si>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</si>
  <si>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</si>
  <si>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</si>
  <si>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</si>
  <si>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</si>
  <si>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</si>
  <si>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</si>
  <si>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</si>
  <si>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</si>
  <si>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</si>
  <si>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</si>
  <si>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</si>
  <si>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</si>
  <si>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</si>
  <si>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</si>
  <si>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</si>
  <si>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</si>
  <si>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</si>
  <si>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</si>
  <si>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</si>
  <si>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</si>
  <si>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</si>
  <si>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</si>
  <si>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</si>
  <si>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</si>
  <si>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</si>
  <si>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</si>
  <si>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</si>
  <si>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</si>
  <si>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</si>
  <si>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</si>
  <si>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</si>
  <si>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</si>
  <si>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</si>
  <si>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</si>
  <si>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</si>
  <si>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</si>
  <si>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</si>
  <si>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</si>
  <si>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</si>
  <si>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</si>
  <si>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</si>
  <si>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</si>
  <si>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</si>
  <si>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</si>
  <si>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</si>
  <si>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</si>
  <si>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</si>
  <si>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</si>
  <si>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</si>
  <si>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</si>
  <si>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</si>
  <si>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</si>
  <si>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</si>
  <si>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</si>
  <si>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</si>
  <si>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</si>
  <si>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</si>
  <si>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</si>
  <si>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</si>
  <si>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</si>
  <si>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</si>
  <si>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</si>
  <si>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</si>
  <si>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</si>
  <si>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</si>
  <si>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</si>
  <si>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</si>
  <si>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</si>
  <si>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</si>
  <si>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</si>
  <si>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</si>
  <si>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</si>
  <si>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</si>
  <si>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</si>
  <si>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</si>
  <si>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</si>
  <si>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</si>
  <si>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</si>
  <si>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</si>
  <si>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</si>
  <si>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</si>
  <si>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</si>
  <si>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</si>
  <si>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</si>
  <si>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</si>
  <si>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</si>
  <si>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</si>
  <si>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</si>
  <si>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</si>
  <si>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</si>
  <si>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</si>
  <si>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</si>
  <si>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</si>
  <si>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</si>
  <si>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</si>
  <si>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</si>
  <si>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</si>
  <si>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</si>
  <si>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</si>
  <si>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</si>
  <si>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</si>
  <si>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</si>
  <si>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</si>
  <si>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</si>
  <si>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</si>
  <si>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</si>
  <si>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</si>
  <si>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</si>
  <si>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</si>
  <si>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</si>
  <si>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</si>
  <si>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</si>
  <si>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</si>
  <si>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</si>
  <si>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</si>
  <si>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</si>
  <si>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</si>
  <si>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</si>
  <si>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</si>
  <si>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</si>
  <si>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</si>
  <si>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</si>
  <si>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</si>
  <si>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</si>
  <si>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</si>
  <si>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</si>
  <si>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</si>
  <si>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</si>
  <si>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</si>
  <si>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</si>
  <si>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</si>
  <si>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</si>
  <si>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</si>
  <si>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</si>
  <si>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</si>
  <si>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</si>
  <si>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</si>
  <si>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</si>
  <si>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</si>
  <si>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</si>
  <si>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</si>
  <si>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</si>
  <si>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</si>
  <si>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</si>
  <si>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</si>
  <si>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</si>
  <si>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</si>
  <si>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</si>
  <si>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</si>
  <si>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</si>
  <si>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</si>
  <si>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</si>
  <si>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</si>
  <si>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</si>
  <si>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</si>
  <si>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</si>
  <si>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</si>
  <si>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</si>
  <si>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</si>
  <si>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</si>
  <si>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</si>
  <si>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</si>
  <si>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</si>
  <si>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</si>
  <si>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</si>
  <si>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</si>
  <si>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</si>
  <si>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</si>
  <si>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</si>
  <si>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</si>
  <si>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</si>
  <si>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</si>
  <si>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</si>
  <si>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</si>
  <si>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</si>
  <si>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</si>
  <si>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</si>
  <si>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</si>
  <si>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</si>
  <si>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</si>
  <si>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</si>
  <si>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</si>
  <si>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</si>
  <si>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</si>
  <si>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</si>
  <si>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</si>
  <si>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</si>
  <si>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</si>
  <si>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</si>
  <si>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</si>
  <si>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</si>
  <si>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</si>
  <si>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</si>
  <si>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</si>
  <si>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</si>
  <si>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</si>
  <si>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</si>
  <si>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</si>
  <si>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</si>
  <si>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</si>
  <si>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</si>
  <si>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</si>
  <si>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</si>
  <si>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</si>
  <si>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</si>
  <si>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</si>
  <si>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</si>
  <si>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</si>
  <si>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</si>
  <si>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</si>
  <si>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</si>
  <si>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</si>
  <si>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</si>
  <si>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</si>
  <si>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</si>
  <si>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</si>
  <si>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</si>
  <si>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</si>
  <si>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</si>
  <si>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</si>
  <si>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</si>
  <si>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</si>
  <si>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</si>
  <si>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</si>
  <si>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</si>
  <si>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</si>
  <si>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</si>
  <si>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</si>
  <si>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</si>
  <si>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</si>
  <si>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</si>
  <si>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</si>
  <si>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</si>
  <si>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</si>
  <si>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</si>
  <si>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</si>
  <si>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</si>
  <si>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</si>
  <si>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</si>
  <si>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</si>
  <si>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</si>
  <si>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</si>
  <si>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</si>
  <si>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</si>
  <si>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</si>
  <si>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</si>
  <si>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</si>
  <si>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</si>
  <si>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</si>
  <si>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</si>
  <si>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</si>
  <si>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</si>
  <si>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</si>
  <si>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</si>
  <si>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</si>
  <si>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</si>
  <si>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</si>
  <si>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</si>
  <si>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</si>
  <si>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</si>
  <si>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</si>
  <si>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</si>
  <si>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</si>
  <si>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</si>
  <si>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</si>
  <si>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</si>
  <si>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</si>
  <si>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</si>
  <si>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</si>
  <si>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</si>
  <si>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</si>
  <si>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</si>
  <si>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</si>
  <si>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</si>
  <si>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</si>
  <si>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</si>
  <si>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</si>
  <si>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</si>
  <si>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</si>
  <si>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</si>
  <si>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</si>
  <si>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</si>
  <si>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</si>
  <si>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</si>
  <si>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</si>
  <si>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</si>
  <si>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</si>
  <si>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</si>
  <si>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</si>
  <si>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</si>
  <si>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</si>
  <si>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</si>
  <si>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</si>
  <si>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</si>
  <si>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</si>
  <si>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</si>
  <si>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</si>
  <si>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</si>
  <si>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</si>
  <si>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</si>
  <si>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</si>
  <si>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</si>
  <si>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</si>
  <si>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</si>
  <si>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</si>
  <si>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</si>
  <si>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</si>
  <si>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</si>
  <si>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</si>
  <si>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</si>
  <si>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</si>
  <si>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</si>
  <si>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</si>
  <si>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</si>
  <si>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</si>
  <si>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</si>
  <si>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</si>
  <si>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</si>
  <si>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</si>
  <si>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</si>
  <si>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</si>
  <si>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</si>
  <si>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</si>
  <si>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</si>
  <si>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</si>
  <si>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</si>
  <si>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</si>
  <si>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</si>
  <si>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</si>
  <si>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</si>
  <si>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</si>
  <si>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</si>
  <si>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</si>
  <si>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</si>
  <si>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</si>
  <si>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</si>
  <si>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</si>
  <si>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</si>
  <si>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</si>
  <si>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</si>
  <si>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</si>
  <si>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</si>
  <si>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</si>
  <si>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</si>
  <si>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</si>
  <si>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</si>
  <si>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</si>
  <si>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</si>
  <si>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</si>
  <si>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</si>
  <si>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</si>
  <si>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</si>
  <si>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</si>
  <si>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</si>
  <si>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</si>
  <si>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</si>
  <si>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</si>
  <si>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</si>
  <si>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</si>
  <si>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</si>
  <si>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</si>
  <si>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</si>
  <si>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</si>
  <si>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</si>
  <si>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</si>
  <si>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</si>
  <si>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</si>
  <si>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</si>
  <si>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</si>
  <si>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</si>
  <si>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</si>
  <si>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</si>
  <si>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</si>
  <si>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</si>
  <si>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</si>
  <si>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</si>
  <si>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</si>
  <si>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</si>
  <si>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</si>
  <si>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</si>
  <si>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</si>
  <si>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</si>
  <si>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</si>
  <si>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</si>
  <si>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</si>
  <si>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</si>
  <si>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</si>
  <si>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</si>
  <si>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</si>
  <si>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</si>
  <si>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</si>
  <si>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</si>
  <si>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</si>
  <si>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</si>
  <si>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</si>
  <si>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</si>
  <si>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</si>
  <si>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</si>
  <si>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</si>
  <si>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</si>
  <si>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</si>
  <si>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</si>
  <si>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</si>
  <si>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</si>
  <si>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</si>
  <si>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</si>
  <si>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</si>
  <si>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</si>
  <si>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</si>
  <si>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</si>
  <si>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</si>
  <si>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</si>
  <si>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</si>
  <si>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</si>
  <si>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</si>
  <si>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</si>
  <si>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</si>
  <si>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</si>
  <si>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</si>
  <si>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</si>
  <si>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</si>
  <si>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</si>
  <si>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</si>
  <si>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</si>
  <si>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</si>
  <si>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</si>
  <si>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</si>
  <si>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</si>
  <si>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</si>
  <si>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</si>
  <si>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</si>
  <si>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</si>
  <si>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</si>
  <si>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</si>
  <si>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</si>
  <si>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</si>
  <si>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</si>
  <si>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</si>
  <si>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</si>
  <si>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</si>
  <si>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</si>
  <si>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</si>
  <si>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</si>
  <si>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</si>
  <si>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</si>
  <si>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</si>
  <si>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</si>
  <si>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</si>
  <si>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</si>
  <si>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</si>
  <si>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</si>
  <si>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</si>
  <si>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</si>
  <si>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</si>
  <si>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</si>
  <si>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</si>
  <si>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</si>
  <si>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</si>
  <si>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</si>
  <si>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</si>
  <si>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</si>
  <si>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</si>
  <si>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</si>
  <si>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</si>
  <si>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</si>
  <si>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</si>
  <si>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</si>
  <si>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</si>
  <si>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</si>
  <si>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</si>
  <si>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</si>
  <si>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</si>
  <si>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</si>
  <si>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</si>
  <si>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</si>
  <si>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</si>
  <si>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</si>
  <si>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</si>
  <si>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</si>
  <si>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</si>
  <si>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</si>
  <si>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</si>
  <si>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</si>
  <si>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</si>
  <si>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</si>
  <si>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</si>
  <si>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</si>
  <si>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</si>
  <si>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</si>
  <si>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</si>
  <si>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</si>
  <si>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</si>
  <si>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</si>
  <si>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</si>
  <si>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</si>
  <si>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</si>
  <si>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</si>
  <si>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</si>
  <si>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</si>
  <si>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</si>
  <si>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</si>
  <si>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</si>
  <si>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</si>
  <si>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</si>
  <si>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</si>
  <si>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</si>
  <si>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</si>
  <si>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</si>
  <si>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</si>
  <si>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</si>
  <si>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</si>
  <si>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</si>
  <si>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</si>
  <si>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</si>
  <si>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</si>
  <si>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</si>
  <si>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</si>
  <si>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</si>
  <si>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</si>
  <si>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</si>
  <si>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</si>
  <si>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</si>
  <si>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</si>
  <si>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</si>
  <si>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</si>
  <si>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</si>
  <si>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</si>
  <si>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</si>
  <si>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</si>
  <si>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</si>
  <si>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</si>
  <si>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</si>
  <si>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</si>
  <si>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</si>
  <si>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</si>
  <si>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</si>
  <si>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</si>
  <si>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</si>
  <si>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</si>
  <si>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</si>
  <si>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</si>
  <si>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</si>
  <si>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</si>
  <si>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</si>
  <si>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</si>
  <si>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</si>
  <si>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</si>
  <si>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</si>
  <si>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</si>
  <si>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</si>
  <si>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</si>
  <si>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</si>
  <si>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</si>
  <si>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</si>
  <si>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</si>
  <si>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</si>
  <si>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</si>
  <si>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</si>
  <si>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</si>
  <si>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</si>
  <si>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</si>
  <si>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</si>
  <si>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</si>
  <si>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</si>
  <si>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</si>
  <si>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</si>
  <si>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</si>
  <si>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</si>
  <si>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</si>
  <si>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</si>
  <si>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</si>
  <si>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</si>
  <si>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</si>
  <si>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</si>
  <si>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</si>
  <si>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</si>
  <si>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</si>
  <si>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</si>
  <si>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</si>
  <si>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</si>
  <si>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</si>
  <si>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</si>
  <si>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</si>
  <si>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</si>
  <si>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</si>
  <si>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</si>
  <si>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</si>
  <si>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</si>
  <si>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</si>
  <si>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</si>
  <si>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</si>
  <si>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</si>
  <si>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</si>
  <si>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</si>
  <si>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</si>
  <si>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</si>
  <si>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</si>
  <si>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</si>
  <si>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</si>
  <si>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</si>
  <si>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</si>
  <si>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</si>
  <si>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</si>
  <si>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</si>
  <si>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</si>
  <si>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</si>
  <si>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</si>
  <si>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</si>
  <si>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</si>
  <si>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</si>
  <si>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</si>
  <si>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</si>
  <si>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</si>
  <si>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</si>
  <si>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</si>
  <si>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</si>
  <si>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</si>
  <si>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</si>
  <si>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</si>
  <si>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</si>
  <si>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</si>
  <si>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</si>
  <si>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</si>
  <si>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</si>
  <si>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</si>
  <si>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</si>
  <si>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</si>
  <si>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</si>
  <si>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</si>
  <si>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</si>
  <si>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</si>
  <si>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</si>
  <si>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</si>
  <si>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</si>
  <si>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</si>
  <si>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</si>
  <si>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</si>
  <si>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</si>
  <si>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</si>
  <si>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</si>
  <si>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</si>
  <si>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</si>
  <si>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</si>
  <si>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</si>
  <si>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</si>
  <si>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</si>
  <si>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</si>
  <si>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</si>
  <si>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</si>
  <si>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</si>
  <si>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</si>
  <si>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</si>
  <si>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</si>
  <si>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</si>
  <si>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</si>
  <si>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</si>
  <si>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</si>
  <si>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</si>
  <si>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</si>
  <si>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</si>
  <si>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</si>
  <si>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</si>
  <si>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</si>
  <si>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</si>
  <si>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</si>
  <si>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</si>
  <si>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</si>
  <si>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</si>
  <si>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</si>
  <si>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</si>
  <si>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</si>
  <si>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</si>
  <si>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</si>
  <si>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</si>
  <si>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</si>
  <si>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</si>
  <si>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</si>
  <si>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</si>
  <si>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</si>
  <si>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</si>
  <si>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</si>
  <si>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</si>
  <si>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</si>
  <si>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</si>
  <si>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</si>
  <si>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</si>
  <si>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</si>
  <si>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</si>
  <si>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</si>
  <si>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</si>
  <si>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</si>
  <si>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</si>
  <si>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</si>
  <si>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</si>
  <si>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</si>
  <si>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</si>
  <si>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</si>
  <si>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</si>
  <si>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</si>
  <si>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</si>
  <si>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</si>
  <si>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</si>
  <si>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</si>
  <si>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</si>
  <si>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</si>
  <si>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</si>
  <si>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</si>
  <si>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</si>
  <si>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</si>
  <si>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</si>
  <si>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</si>
  <si>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</si>
  <si>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</si>
  <si>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</si>
  <si>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</si>
  <si>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</si>
  <si>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</si>
  <si>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</si>
  <si>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</si>
  <si>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</si>
  <si>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</si>
  <si>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</si>
  <si>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</si>
  <si>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</si>
  <si>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</si>
  <si>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</si>
  <si>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</si>
  <si>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</si>
  <si>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</si>
  <si>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</si>
  <si>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</si>
  <si>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</si>
  <si>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</si>
  <si>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</si>
  <si>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</si>
  <si>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</si>
  <si>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</si>
  <si>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</si>
  <si>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</si>
  <si>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</si>
  <si>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</si>
  <si>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</si>
  <si>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</si>
  <si>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</si>
  <si>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</si>
  <si>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</si>
  <si>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</si>
  <si>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</si>
  <si>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</si>
  <si>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</si>
  <si>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</si>
  <si>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</si>
  <si>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</si>
  <si>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</si>
  <si>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</si>
  <si>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</si>
  <si>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</si>
  <si>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</si>
  <si>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</si>
  <si>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</si>
  <si>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</si>
  <si>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</si>
  <si>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</si>
  <si>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</si>
  <si>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</si>
  <si>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</si>
  <si>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</si>
  <si>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</si>
  <si>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</si>
  <si>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</si>
  <si>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</si>
  <si>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</si>
  <si>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</si>
  <si>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</si>
  <si>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</si>
  <si>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</si>
  <si>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</si>
  <si>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</si>
  <si>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</si>
  <si>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</si>
  <si>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</si>
  <si>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</si>
  <si>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</si>
  <si>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</si>
  <si>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</si>
  <si>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</si>
  <si>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</si>
  <si>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</si>
  <si>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</si>
  <si>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</si>
  <si>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</si>
  <si>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</si>
  <si>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</si>
  <si>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</si>
  <si>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</si>
  <si>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</si>
  <si>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</si>
  <si>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</si>
  <si>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</si>
  <si>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</si>
  <si>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</si>
  <si>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</si>
  <si>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</si>
  <si>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</si>
  <si>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</si>
  <si>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</si>
  <si>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</si>
  <si>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</si>
  <si>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</si>
  <si>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</si>
  <si>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</si>
  <si>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</si>
  <si>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</si>
  <si>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</si>
  <si>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</si>
  <si>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</si>
  <si>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</si>
  <si>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</si>
  <si>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</si>
  <si>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</si>
  <si>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</si>
  <si>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</si>
  <si>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</si>
  <si>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</si>
  <si>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</si>
  <si>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</si>
  <si>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</si>
  <si>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</si>
  <si>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</si>
  <si>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</si>
  <si>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</si>
  <si>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</si>
  <si>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</si>
  <si>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</si>
  <si>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</si>
  <si>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</si>
  <si>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</si>
  <si>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</si>
  <si>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</si>
  <si>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</si>
  <si>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</si>
  <si>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</si>
  <si>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</si>
  <si>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</si>
  <si>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</si>
  <si>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</si>
  <si>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</si>
  <si>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</si>
  <si>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</si>
  <si>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</si>
  <si>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</si>
  <si>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</si>
  <si>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</si>
  <si>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</si>
  <si>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</si>
  <si>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</si>
  <si>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</si>
  <si>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</si>
  <si>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</si>
  <si>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</si>
  <si>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</si>
  <si>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</si>
  <si>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</si>
  <si>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</si>
  <si>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</si>
  <si>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</si>
  <si>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</si>
  <si>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</si>
  <si>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</si>
  <si>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</si>
  <si>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</si>
  <si>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</si>
  <si>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</si>
  <si>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</si>
  <si>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</si>
  <si>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</si>
  <si>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</si>
  <si>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</si>
  <si>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</si>
  <si>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</si>
  <si>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</si>
  <si>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</si>
  <si>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</si>
  <si>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</si>
  <si>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</si>
  <si>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</si>
  <si>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</si>
  <si>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</si>
  <si>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</si>
  <si>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</si>
  <si>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</si>
  <si>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</si>
  <si>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</si>
  <si>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</si>
  <si>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</si>
  <si>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</si>
  <si>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</si>
  <si>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</si>
  <si>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</si>
  <si>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</si>
  <si>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</si>
  <si>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</si>
  <si>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</si>
  <si>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</si>
  <si>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</si>
  <si>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</si>
  <si>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</si>
  <si>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</si>
  <si>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</si>
  <si>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</si>
  <si>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</si>
  <si>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</si>
  <si>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</si>
  <si>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</si>
  <si>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</si>
  <si>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</si>
  <si>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</si>
  <si>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</si>
  <si>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</si>
  <si>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</si>
  <si>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</si>
  <si>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</si>
  <si>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</si>
  <si>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</si>
  <si>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</si>
  <si>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</si>
  <si>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</si>
  <si>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</si>
  <si>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</si>
  <si>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</si>
  <si>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</si>
  <si>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</si>
  <si>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</si>
  <si>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</si>
  <si>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</si>
  <si>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</si>
  <si>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</si>
  <si>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</si>
  <si>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</si>
  <si>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</si>
  <si>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</si>
  <si>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</si>
  <si>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</si>
  <si>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</si>
  <si>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</si>
  <si>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</si>
  <si>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</si>
  <si>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</si>
  <si>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</si>
  <si>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</si>
  <si>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</si>
  <si>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</si>
  <si>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</si>
  <si>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</si>
  <si>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</si>
  <si>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</si>
  <si>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</si>
  <si>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</si>
  <si>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</si>
  <si>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</si>
  <si>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</si>
  <si>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</si>
  <si>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</si>
  <si>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</si>
  <si>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</si>
  <si>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</si>
  <si>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</si>
  <si>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</si>
  <si>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</si>
  <si>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</si>
  <si>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</si>
  <si>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</si>
  <si>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</si>
  <si>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</si>
  <si>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</si>
  <si>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</si>
  <si>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</si>
  <si>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</si>
  <si>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</si>
  <si>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</si>
  <si>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</si>
  <si>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</si>
  <si>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</si>
  <si>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</si>
  <si>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</si>
  <si>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</si>
  <si>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</si>
  <si>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</si>
  <si>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</si>
  <si>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</si>
  <si>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</si>
  <si>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</si>
  <si>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</si>
  <si>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</si>
  <si>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</si>
  <si>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</si>
  <si>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</si>
  <si>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</si>
  <si>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</si>
  <si>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</si>
  <si>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</si>
  <si>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</si>
  <si>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</si>
  <si>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</si>
  <si>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</si>
  <si>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</si>
  <si>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</si>
  <si>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</si>
  <si>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</si>
  <si>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</si>
  <si>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</si>
  <si>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</si>
  <si>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</si>
  <si>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</si>
  <si>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</si>
  <si>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</si>
  <si>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</si>
  <si>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</si>
  <si>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</si>
  <si>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</si>
  <si>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</si>
  <si>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</si>
  <si>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</si>
  <si>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</si>
  <si>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</si>
  <si>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</si>
  <si>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</si>
  <si>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</si>
  <si>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</si>
  <si>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</si>
  <si>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</si>
  <si>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</si>
  <si>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</si>
  <si>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</si>
  <si>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</si>
  <si>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</si>
  <si>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</si>
  <si>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</si>
  <si>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</si>
  <si>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</si>
  <si>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</si>
  <si>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</si>
  <si>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</si>
  <si>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</si>
  <si>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</si>
  <si>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</si>
  <si>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</si>
  <si>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</si>
  <si>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</si>
  <si>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</si>
  <si>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</si>
  <si>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</si>
  <si>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</si>
  <si>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</si>
  <si>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</si>
  <si>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</si>
  <si>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</si>
  <si>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</si>
  <si>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</si>
  <si>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</si>
  <si>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</si>
  <si>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</si>
  <si>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</si>
  <si>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</si>
  <si>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</si>
  <si>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</si>
  <si>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</si>
  <si>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</si>
  <si>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</si>
  <si>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</si>
  <si>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</si>
  <si>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</si>
  <si>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</si>
  <si>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</si>
  <si>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</si>
  <si>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</si>
  <si>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</si>
  <si>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</si>
  <si>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</si>
  <si>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</si>
  <si>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</si>
  <si>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</si>
  <si>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</si>
  <si>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</si>
  <si>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</si>
  <si>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</si>
  <si>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</si>
  <si>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</si>
  <si>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</si>
  <si>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</si>
  <si>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</si>
  <si>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</si>
  <si>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</si>
  <si>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</si>
  <si>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</si>
  <si>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</si>
  <si>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</si>
  <si>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</si>
  <si>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</si>
  <si>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</si>
  <si>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</si>
  <si>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</si>
  <si>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</si>
  <si>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</si>
  <si>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</si>
  <si>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</si>
  <si>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</si>
  <si>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</si>
  <si>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</si>
  <si>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</si>
  <si>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</si>
  <si>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</si>
  <si>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</si>
  <si>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</si>
  <si>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</si>
  <si>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</si>
  <si>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</si>
  <si>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</si>
  <si>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</si>
  <si>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</si>
  <si>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</si>
  <si>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</si>
  <si>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</si>
  <si>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</si>
  <si>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</si>
  <si>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</si>
  <si>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</si>
  <si>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</si>
  <si>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</si>
  <si>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</si>
  <si>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</si>
  <si>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</si>
  <si>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</si>
  <si>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</si>
  <si>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</si>
  <si>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</si>
  <si>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</si>
  <si>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</si>
  <si>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</si>
  <si>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</si>
  <si>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</si>
  <si>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</si>
  <si>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</si>
  <si>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</si>
  <si>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</si>
  <si>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</si>
  <si>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</si>
  <si>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</si>
  <si>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</si>
  <si>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</si>
  <si>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</si>
  <si>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</si>
  <si>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</si>
  <si>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</si>
  <si>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</si>
  <si>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</si>
  <si>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</si>
  <si>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</si>
  <si>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</si>
  <si>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</si>
  <si>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</si>
  <si>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</si>
  <si>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</si>
  <si>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</si>
  <si>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</si>
  <si>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</si>
  <si>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</si>
  <si>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</si>
  <si>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</si>
  <si>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</si>
  <si>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</si>
  <si>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</si>
  <si>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</si>
  <si>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</si>
  <si>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</si>
  <si>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</si>
  <si>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</si>
  <si>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</si>
  <si>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</si>
  <si>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</si>
  <si>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</si>
  <si>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</si>
  <si>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</si>
  <si>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</si>
  <si>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</si>
  <si>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</si>
  <si>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</si>
  <si>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</si>
  <si>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</si>
  <si>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</si>
  <si>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</si>
  <si>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</si>
  <si>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</si>
  <si>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</si>
  <si>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</si>
  <si>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</si>
  <si>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</si>
  <si>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</si>
  <si>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</si>
  <si>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</si>
  <si>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</si>
  <si>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</si>
  <si>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</si>
  <si>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</si>
  <si>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</si>
  <si>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</si>
  <si>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</si>
  <si>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</si>
  <si>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</si>
  <si>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</si>
  <si>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</si>
  <si>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</si>
  <si>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</si>
  <si>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</si>
  <si>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</si>
  <si>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</si>
  <si>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</si>
  <si>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</si>
  <si>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</si>
  <si>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</si>
  <si>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</si>
  <si>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</si>
  <si>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</si>
  <si>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</si>
  <si>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</si>
  <si>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</si>
  <si>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</si>
  <si>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</si>
  <si>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</si>
  <si>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</si>
  <si>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</si>
  <si>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</si>
  <si>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</si>
  <si>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</si>
  <si>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</si>
  <si>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</si>
  <si>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</si>
  <si>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</si>
  <si>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</si>
  <si>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</si>
  <si>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</si>
  <si>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</si>
  <si>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</si>
  <si>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</si>
  <si>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</si>
  <si>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</si>
  <si>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</si>
  <si>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</si>
  <si>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</si>
  <si>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</si>
  <si>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</si>
  <si>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</si>
  <si>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</si>
  <si>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</si>
  <si>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</si>
  <si>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</si>
  <si>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</si>
  <si>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</si>
  <si>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</si>
  <si>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</si>
  <si>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</si>
  <si>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</si>
  <si>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</si>
  <si>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</si>
  <si>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</si>
  <si>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</si>
  <si>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</si>
  <si>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</si>
  <si>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</si>
  <si>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</si>
  <si>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</si>
  <si>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</si>
  <si>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</si>
  <si>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</si>
  <si>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</si>
  <si>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</si>
  <si>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</si>
  <si>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</si>
  <si>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</si>
  <si>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</si>
  <si>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</si>
  <si>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</si>
  <si>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</si>
  <si>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</si>
  <si>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</si>
  <si>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</si>
  <si>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</si>
  <si>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</si>
  <si>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</si>
  <si>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</si>
  <si>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</si>
  <si>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</si>
  <si>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</si>
  <si>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</si>
  <si>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</si>
  <si>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</si>
  <si>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</si>
  <si>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</si>
  <si>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</si>
  <si>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</si>
  <si>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</si>
  <si>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</si>
  <si>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</si>
  <si>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</si>
  <si>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</si>
  <si>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</si>
  <si>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</si>
  <si>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</si>
  <si>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</si>
  <si>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</si>
  <si>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</si>
  <si>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</si>
  <si>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</si>
  <si>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</si>
  <si>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</si>
  <si>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</si>
  <si>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</si>
  <si>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</si>
  <si>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</si>
  <si>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</si>
  <si>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</si>
  <si>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</si>
  <si>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</si>
  <si>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</si>
  <si>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</si>
  <si>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</si>
  <si>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</si>
  <si>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</si>
  <si>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</si>
  <si>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</si>
  <si>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</si>
  <si>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</si>
  <si>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</si>
  <si>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</si>
  <si>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</si>
  <si>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</si>
  <si>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</si>
  <si>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</si>
  <si>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</si>
  <si>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</si>
  <si>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</si>
  <si>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</si>
  <si>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</si>
  <si>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</si>
  <si>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</si>
  <si>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</si>
  <si>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</si>
  <si>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</si>
  <si>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</si>
  <si>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</si>
  <si>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</si>
  <si>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</si>
  <si>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</si>
  <si>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</si>
  <si>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</si>
  <si>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</si>
  <si>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</si>
  <si>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</si>
  <si>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</si>
  <si>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</si>
  <si>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</si>
  <si>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</si>
  <si>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</si>
  <si>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</si>
  <si>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</si>
  <si>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</si>
  <si>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</si>
  <si>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</si>
  <si>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</si>
  <si>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</si>
  <si>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</si>
  <si>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</si>
  <si>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</si>
  <si>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</si>
  <si>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</si>
  <si>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</si>
  <si>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</si>
  <si>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</si>
  <si>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</si>
  <si>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</si>
  <si>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</si>
  <si>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</si>
  <si>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</si>
  <si>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</si>
  <si>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</si>
  <si>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</si>
  <si>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</si>
  <si>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</si>
  <si>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</si>
  <si>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</si>
  <si>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</si>
  <si>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</si>
  <si>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</si>
  <si>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</si>
  <si>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</si>
  <si>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</si>
  <si>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</si>
  <si>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</si>
  <si>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</si>
  <si>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</si>
  <si>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</si>
  <si>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</si>
  <si>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</si>
  <si>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</si>
  <si>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</si>
  <si>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</si>
  <si>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</si>
  <si>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</si>
  <si>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</si>
  <si>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</si>
  <si>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</si>
  <si>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</si>
  <si>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</si>
  <si>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</si>
  <si>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</si>
  <si>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</si>
  <si>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</si>
  <si>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</si>
  <si>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</si>
  <si>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</si>
  <si>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</si>
  <si>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</si>
  <si>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</si>
  <si>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</si>
  <si>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</si>
  <si>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</si>
  <si>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</si>
  <si>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</si>
  <si>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</si>
  <si>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</si>
  <si>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</si>
  <si>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</si>
  <si>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</si>
  <si>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</si>
  <si>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</si>
  <si>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</si>
  <si>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</si>
  <si>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</si>
  <si>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</si>
  <si>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</si>
  <si>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</si>
  <si>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</si>
  <si>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</si>
  <si>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</si>
  <si>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</si>
  <si>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</si>
  <si>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</si>
  <si>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</si>
  <si>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</si>
  <si>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</si>
  <si>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</si>
  <si>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</si>
  <si>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</si>
  <si>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</si>
  <si>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</si>
  <si>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</si>
  <si>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</si>
  <si>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</si>
  <si>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</si>
  <si>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</si>
  <si>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</si>
  <si>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</si>
  <si>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</si>
  <si>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</si>
  <si>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</si>
  <si>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</si>
  <si>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</si>
  <si>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</si>
  <si>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</si>
  <si>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</si>
  <si>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</si>
  <si>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</si>
  <si>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</si>
  <si>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</si>
  <si>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</si>
  <si>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</si>
  <si>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</si>
  <si>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</si>
  <si>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</si>
  <si>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</si>
  <si>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</si>
  <si>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</si>
  <si>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</si>
  <si>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</si>
  <si>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</si>
  <si>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</si>
  <si>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</si>
  <si>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</si>
  <si>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</si>
  <si>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</si>
  <si>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</si>
  <si>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</si>
  <si>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</si>
  <si>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</si>
  <si>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</si>
  <si>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</si>
  <si>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</si>
  <si>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</si>
  <si>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</si>
  <si>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</si>
  <si>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</si>
  <si>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</si>
  <si>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</si>
  <si>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</si>
  <si>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</si>
  <si>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</si>
  <si>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</si>
  <si>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</si>
  <si>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</si>
  <si>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</si>
  <si>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</si>
  <si>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</si>
  <si>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</si>
  <si>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</si>
  <si>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</si>
  <si>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</si>
  <si>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</si>
  <si>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</si>
  <si>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</si>
  <si>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</si>
  <si>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</si>
  <si>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</si>
  <si>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</si>
  <si>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</si>
  <si>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</si>
  <si>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</si>
  <si>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</si>
  <si>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</si>
  <si>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</si>
  <si>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</si>
  <si>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</si>
  <si>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</si>
  <si>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</si>
  <si>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</si>
  <si>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</si>
  <si>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</si>
  <si>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</si>
  <si>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</si>
  <si>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</si>
  <si>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</si>
  <si>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</si>
  <si>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</si>
  <si>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</si>
  <si>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</si>
  <si>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</si>
  <si>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</si>
  <si>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</si>
  <si>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</si>
  <si>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</si>
  <si>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</si>
  <si>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</si>
  <si>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</si>
  <si>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</si>
  <si>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</si>
  <si>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</si>
  <si>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</si>
  <si>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</si>
  <si>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</si>
  <si>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</si>
  <si>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</si>
  <si>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</si>
  <si>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</si>
  <si>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</si>
  <si>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</si>
  <si>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</si>
  <si>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</si>
  <si>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</si>
  <si>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</si>
  <si>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</si>
  <si>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</si>
  <si>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</si>
  <si>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</si>
  <si>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</si>
  <si>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</si>
  <si>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</si>
  <si>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</si>
  <si>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</si>
  <si>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</si>
  <si>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</si>
  <si>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</si>
  <si>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</si>
  <si>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</si>
  <si>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</si>
  <si>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</si>
  <si>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</si>
  <si>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</si>
  <si>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</si>
  <si>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</si>
  <si>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</si>
  <si>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</si>
  <si>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</si>
  <si>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</si>
  <si>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</si>
  <si>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</si>
  <si>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</si>
  <si>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</si>
  <si>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</si>
  <si>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</si>
  <si>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</si>
  <si>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</si>
  <si>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</si>
  <si>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</si>
  <si>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</si>
  <si>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</si>
  <si>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</si>
  <si>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</si>
  <si>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</si>
  <si>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</si>
  <si>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</si>
  <si>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</si>
  <si>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</si>
  <si>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</si>
  <si>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</si>
  <si>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</si>
  <si>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</si>
  <si>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</si>
  <si>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</si>
  <si>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</si>
  <si>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</si>
  <si>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</si>
  <si>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</si>
  <si>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</si>
  <si>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</si>
  <si>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</si>
  <si>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</si>
  <si>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</si>
  <si>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</si>
  <si>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</si>
  <si>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</si>
  <si>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</si>
  <si>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</si>
  <si>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</si>
  <si>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</si>
  <si>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</si>
  <si>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</si>
  <si>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</si>
  <si>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</si>
  <si>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</si>
  <si>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</si>
  <si>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</si>
  <si>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</si>
  <si>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</si>
  <si>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</si>
  <si>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</si>
  <si>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</si>
  <si>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</si>
  <si>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</si>
  <si>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</si>
  <si>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</si>
  <si>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</si>
  <si>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</si>
  <si>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</si>
  <si>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</si>
  <si>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</si>
  <si>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</si>
  <si>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</si>
  <si>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</si>
  <si>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</si>
  <si>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</si>
  <si>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</si>
  <si>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</si>
  <si>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</si>
  <si>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</si>
  <si>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</si>
  <si>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</si>
  <si>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</si>
  <si>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</si>
  <si>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</si>
  <si>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</si>
  <si>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</si>
  <si>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</si>
  <si>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</si>
  <si>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</si>
  <si>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</si>
  <si>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</si>
  <si>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</si>
  <si>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</si>
  <si>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</si>
  <si>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</si>
  <si>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</si>
  <si>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</si>
  <si>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</si>
  <si>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</si>
  <si>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</si>
  <si>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</si>
  <si>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</si>
  <si>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</si>
  <si>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</si>
  <si>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</si>
  <si>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</si>
  <si>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</si>
  <si>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</si>
  <si>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</si>
  <si>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</si>
  <si>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</si>
  <si>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</si>
  <si>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</si>
  <si>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</si>
  <si>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</si>
  <si>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</si>
  <si>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</si>
  <si>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</si>
  <si>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</si>
  <si>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</si>
  <si>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</si>
  <si>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</si>
  <si>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</si>
  <si>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</si>
  <si>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</si>
  <si>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</si>
  <si>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</si>
  <si>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</si>
  <si>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</si>
  <si>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</si>
  <si>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</si>
  <si>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</si>
  <si>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</si>
  <si>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</si>
  <si>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</si>
  <si>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</si>
  <si>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</si>
  <si>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</si>
  <si>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</si>
  <si>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</si>
  <si>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</si>
  <si>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</si>
  <si>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</si>
  <si>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</si>
  <si>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</si>
  <si>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</si>
  <si>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</si>
  <si>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</si>
  <si>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</si>
  <si>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</si>
  <si>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</si>
  <si>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</si>
  <si>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</si>
  <si>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</si>
  <si>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</si>
  <si>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</si>
  <si>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</si>
  <si>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</si>
  <si>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</si>
  <si>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</si>
  <si>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</si>
  <si>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</si>
  <si>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</si>
  <si>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</si>
  <si>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</si>
  <si>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</si>
  <si>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</si>
  <si>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</si>
  <si>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</si>
  <si>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</si>
  <si>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</si>
  <si>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</si>
  <si>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</si>
  <si>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</si>
  <si>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</si>
  <si>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</si>
  <si>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</si>
  <si>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</si>
  <si>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</si>
  <si>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</si>
  <si>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</si>
  <si>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</si>
  <si>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</si>
  <si>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</si>
  <si>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</si>
  <si>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</si>
  <si>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</si>
  <si>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</si>
  <si>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</si>
  <si>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</si>
  <si>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</si>
  <si>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</si>
  <si>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</si>
  <si>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</si>
  <si>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</si>
  <si>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</si>
  <si>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</si>
  <si>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</si>
  <si>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</si>
  <si>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</si>
  <si>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</si>
  <si>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</si>
  <si>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</si>
  <si>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</si>
  <si>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</si>
  <si>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</si>
  <si>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</si>
  <si>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</si>
  <si>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</si>
  <si>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</si>
  <si>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</si>
  <si>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</si>
  <si>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</si>
  <si>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</si>
  <si>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</si>
  <si>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</si>
  <si>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</si>
  <si>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</si>
  <si>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</si>
  <si>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</si>
  <si>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</si>
  <si>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</si>
  <si>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</si>
  <si>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</si>
  <si>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</si>
  <si>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</si>
  <si>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</si>
  <si>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</si>
  <si>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</si>
  <si>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</si>
  <si>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</si>
  <si>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</si>
  <si>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</si>
  <si>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</si>
  <si>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</si>
  <si>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</si>
  <si>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</si>
  <si>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</si>
  <si>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</si>
  <si>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</si>
  <si>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</si>
  <si>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</si>
  <si>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</si>
  <si>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</si>
  <si>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</si>
  <si>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</si>
  <si>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</si>
  <si>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</si>
  <si>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</si>
  <si>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</si>
  <si>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</si>
  <si>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</si>
  <si>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</si>
  <si>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</si>
  <si>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</si>
  <si>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</si>
  <si>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</si>
  <si>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</si>
  <si>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</si>
  <si>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</si>
  <si>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</si>
  <si>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</si>
  <si>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</si>
  <si>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</si>
  <si>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</si>
  <si>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</si>
  <si>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</si>
  <si>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</si>
  <si>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</si>
  <si>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</si>
  <si>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</si>
  <si>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</si>
  <si>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</si>
  <si>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</si>
  <si>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</si>
  <si>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</si>
  <si>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</si>
  <si>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</si>
  <si>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</si>
  <si>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</si>
  <si>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</si>
  <si>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</si>
  <si>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</si>
  <si>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</si>
  <si>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</si>
  <si>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</si>
  <si>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</si>
  <si>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</si>
  <si>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</si>
  <si>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</si>
  <si>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</si>
  <si>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</si>
  <si>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</si>
  <si>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</si>
  <si>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</si>
  <si>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</si>
  <si>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</si>
  <si>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</si>
  <si>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</si>
  <si>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</si>
  <si>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</si>
  <si>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</si>
  <si>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</si>
  <si>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</si>
  <si>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</si>
  <si>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</si>
  <si>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</si>
  <si>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</si>
  <si>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</si>
  <si>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</si>
  <si>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</si>
  <si>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</si>
  <si>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</si>
  <si>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</si>
  <si>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</si>
  <si>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</si>
  <si>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</si>
  <si>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</si>
  <si>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</si>
  <si>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</si>
  <si>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</si>
  <si>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</si>
  <si>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</si>
  <si>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</si>
  <si>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</si>
  <si>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</si>
  <si>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</si>
  <si>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</si>
  <si>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</si>
  <si>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</si>
  <si>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</si>
  <si>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</si>
  <si>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</si>
  <si>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</si>
  <si>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</si>
  <si>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</si>
  <si>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</si>
  <si>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</si>
  <si>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</si>
  <si>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</si>
  <si>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</si>
  <si>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</si>
  <si>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</si>
  <si>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</si>
  <si>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</si>
  <si>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</si>
  <si>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</si>
  <si>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</si>
  <si>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</si>
  <si>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</si>
  <si>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</si>
  <si>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</si>
  <si>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</si>
  <si>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</si>
  <si>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</si>
  <si>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</si>
  <si>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</si>
  <si>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</si>
  <si>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</si>
  <si>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</si>
  <si>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</si>
  <si>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</si>
  <si>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</si>
  <si>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</si>
  <si>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</si>
  <si>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</si>
  <si>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</si>
  <si>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</si>
  <si>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</si>
  <si>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</si>
  <si>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</si>
  <si>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</si>
  <si>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</si>
  <si>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</si>
  <si>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</si>
  <si>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</si>
  <si>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</si>
  <si>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</si>
  <si>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</si>
  <si>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</si>
  <si>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</si>
  <si>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</si>
  <si>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</si>
  <si>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</si>
  <si>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</si>
  <si>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</si>
  <si>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</si>
  <si>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</si>
  <si>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</si>
  <si>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</si>
  <si>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</si>
  <si>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</si>
  <si>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</si>
  <si>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</si>
  <si>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</si>
  <si>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</si>
  <si>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</si>
  <si>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</si>
  <si>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</si>
  <si>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</si>
  <si>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</si>
  <si>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</si>
  <si>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</si>
  <si>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</si>
  <si>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</si>
  <si>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</si>
  <si>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</si>
  <si>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</si>
  <si>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</si>
  <si>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</si>
  <si>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</si>
  <si>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</si>
  <si>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</si>
  <si>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</si>
  <si>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</si>
  <si>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</si>
  <si>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</si>
  <si>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</si>
  <si>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</si>
  <si>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</si>
  <si>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</si>
  <si>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</si>
  <si>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</si>
  <si>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</si>
  <si>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</si>
  <si>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</si>
  <si>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</si>
  <si>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</si>
  <si>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</si>
  <si>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</si>
  <si>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</si>
  <si>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</si>
  <si>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</si>
  <si>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</si>
  <si>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</si>
  <si>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</si>
  <si>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</si>
  <si>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</si>
  <si>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</si>
  <si>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</si>
  <si>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</si>
  <si>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</si>
  <si>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</si>
  <si>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</si>
  <si>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</si>
  <si>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</si>
  <si>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</si>
  <si>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</si>
  <si>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</si>
  <si>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</si>
  <si>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</si>
  <si>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</si>
  <si>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</si>
  <si>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</si>
  <si>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</si>
  <si>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</si>
  <si>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</si>
  <si>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</si>
  <si>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</si>
  <si>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</si>
  <si>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</si>
  <si>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</si>
  <si>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</si>
  <si>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</si>
  <si>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</si>
  <si>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</si>
  <si>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</si>
  <si>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</si>
  <si>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</si>
  <si>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</si>
  <si>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</si>
  <si>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</si>
  <si>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</si>
  <si>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</si>
  <si>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</si>
  <si>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</si>
  <si>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</si>
  <si>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</si>
  <si>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</si>
  <si>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</si>
  <si>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</si>
  <si>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</si>
  <si>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</si>
  <si>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</si>
  <si>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</si>
  <si>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</si>
  <si>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</si>
  <si>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</si>
  <si>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</si>
  <si>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</si>
  <si>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</si>
  <si>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</si>
  <si>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</si>
  <si>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</si>
  <si>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</si>
  <si>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</si>
  <si>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</si>
  <si>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</si>
  <si>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</si>
  <si>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</si>
  <si>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</si>
  <si>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</si>
  <si>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</si>
  <si>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</si>
  <si>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</si>
  <si>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</si>
  <si>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</si>
  <si>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</si>
  <si>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</si>
  <si>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</si>
  <si>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</si>
  <si>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</si>
  <si>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</si>
  <si>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</si>
  <si>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</si>
  <si>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</si>
  <si>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</si>
  <si>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</si>
  <si>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</si>
  <si>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</si>
  <si>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</si>
  <si>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</si>
  <si>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</si>
  <si>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</si>
  <si>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</si>
  <si>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</si>
  <si>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</si>
  <si>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</si>
  <si>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</si>
  <si>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</si>
  <si>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</si>
  <si>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</si>
  <si>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</si>
  <si>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</si>
  <si>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</si>
  <si>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</si>
  <si>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</si>
  <si>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</si>
  <si>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</si>
  <si>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</si>
  <si>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</si>
  <si>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</si>
  <si>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</si>
  <si>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</si>
  <si>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</si>
  <si>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</si>
  <si>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</si>
  <si>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</si>
  <si>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</si>
  <si>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</si>
  <si>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</si>
  <si>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</si>
  <si>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</si>
  <si>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</si>
  <si>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</si>
  <si>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</si>
  <si>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</si>
  <si>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</si>
  <si>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</si>
  <si>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</si>
  <si>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</si>
  <si>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</si>
  <si>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</si>
  <si>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</si>
  <si>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</si>
  <si>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</si>
  <si>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</si>
  <si>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</si>
  <si>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</si>
  <si>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</si>
  <si>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</si>
  <si>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</si>
  <si>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</si>
  <si>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</si>
  <si>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</si>
  <si>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</si>
  <si>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</si>
  <si>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</si>
  <si>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</si>
  <si>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</si>
  <si>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</si>
  <si>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</si>
  <si>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</si>
  <si>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</si>
  <si>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</si>
  <si>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</si>
  <si>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</si>
  <si>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</si>
  <si>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</si>
  <si>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</si>
  <si>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</si>
  <si>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</si>
  <si>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</si>
  <si>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</si>
  <si>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</si>
  <si>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</si>
  <si>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</si>
  <si>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</si>
  <si>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</si>
  <si>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</si>
  <si>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</si>
  <si>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</si>
  <si>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</si>
  <si>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</si>
  <si>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</si>
  <si>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</si>
  <si>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</si>
  <si>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</si>
  <si>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</si>
  <si>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</si>
  <si>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</si>
  <si>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</si>
  <si>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</si>
  <si>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</si>
  <si>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</si>
  <si>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</si>
  <si>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</si>
  <si>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</si>
  <si>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</si>
  <si>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</si>
  <si>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</si>
  <si>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</si>
  <si>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</si>
  <si>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</si>
  <si>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</si>
  <si>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</si>
  <si>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</si>
  <si>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</si>
  <si>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</si>
  <si>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</si>
  <si>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</si>
  <si>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</si>
  <si>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</si>
  <si>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</si>
  <si>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</si>
  <si>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</si>
  <si>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</si>
  <si>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</si>
  <si>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</si>
  <si>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</si>
  <si>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</si>
  <si>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</si>
  <si>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</si>
  <si>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</si>
  <si>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</si>
  <si>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</si>
  <si>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</si>
  <si>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</si>
  <si>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</si>
  <si>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</si>
  <si>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</si>
  <si>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</si>
  <si>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</si>
  <si>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</si>
  <si>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</si>
  <si>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</si>
  <si>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</si>
  <si>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</si>
  <si>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</si>
  <si>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</si>
  <si>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</si>
  <si>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</si>
  <si>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</si>
  <si>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</si>
  <si>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</si>
  <si>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</si>
  <si>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</si>
  <si>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</si>
  <si>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</si>
  <si>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</si>
  <si>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</si>
  <si>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</si>
  <si>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</si>
  <si>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</si>
  <si>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</si>
  <si>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</si>
  <si>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</si>
  <si>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</si>
  <si>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</si>
  <si>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</si>
  <si>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</si>
  <si>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</si>
  <si>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</si>
  <si>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</si>
  <si>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</si>
  <si>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</si>
  <si>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</si>
  <si>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</si>
  <si>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</si>
  <si>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</si>
  <si>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</si>
  <si>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</si>
  <si>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</si>
  <si>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</si>
  <si>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</si>
  <si>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</si>
  <si>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</si>
  <si>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</si>
  <si>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</si>
  <si>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</si>
  <si>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</si>
  <si>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</si>
  <si>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</si>
  <si>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</si>
  <si>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</si>
  <si>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</si>
  <si>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</si>
  <si>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</si>
  <si>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</si>
  <si>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</si>
  <si>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</si>
  <si>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</si>
  <si>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</si>
  <si>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</si>
  <si>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</si>
  <si>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</si>
  <si>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</si>
  <si>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</si>
  <si>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</si>
  <si>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</si>
  <si>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</si>
  <si>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</si>
  <si>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</si>
  <si>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</si>
  <si>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</si>
  <si>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</si>
  <si>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</si>
  <si>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</si>
  <si>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</si>
  <si>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</si>
  <si>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</si>
  <si>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</si>
  <si>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</si>
  <si>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</si>
  <si>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</si>
  <si>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</si>
  <si>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</si>
  <si>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</si>
  <si>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</si>
  <si>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</si>
  <si>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</si>
  <si>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</si>
  <si>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</si>
  <si>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</si>
  <si>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</si>
  <si>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</si>
  <si>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</si>
  <si>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</si>
  <si>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</si>
  <si>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</si>
  <si>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</si>
  <si>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</si>
  <si>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</si>
  <si>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</si>
  <si>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</si>
  <si>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</si>
  <si>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</si>
  <si>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</si>
  <si>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</si>
  <si>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</si>
  <si>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</si>
  <si>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</si>
  <si>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</si>
  <si>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</si>
  <si>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</si>
  <si>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</si>
  <si>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</si>
  <si>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</si>
  <si>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</si>
  <si>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</si>
  <si>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</si>
  <si>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</si>
  <si>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</si>
  <si>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</si>
  <si>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</si>
  <si>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</si>
  <si>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</si>
  <si>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</si>
  <si>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</si>
  <si>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</si>
  <si>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</si>
  <si>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</si>
  <si>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</si>
  <si>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</si>
  <si>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</si>
  <si>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</si>
  <si>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</si>
  <si>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</si>
  <si>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</si>
  <si>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</si>
  <si>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</si>
  <si>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</si>
  <si>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</si>
  <si>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</si>
  <si>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</si>
  <si>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</si>
  <si>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</si>
  <si>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</si>
  <si>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</si>
  <si>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</si>
  <si>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</si>
  <si>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</si>
  <si>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</si>
  <si>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</si>
  <si>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</si>
  <si>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</si>
  <si>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</si>
  <si>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</si>
  <si>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</si>
  <si>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</si>
  <si>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</si>
  <si>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</si>
  <si>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</si>
  <si>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</si>
  <si>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</si>
  <si>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</si>
  <si>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</si>
  <si>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</si>
  <si>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</si>
  <si>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</si>
  <si>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</si>
  <si>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</si>
  <si>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</si>
  <si>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</si>
  <si>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</si>
  <si>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</si>
  <si>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</si>
  <si>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</si>
  <si>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</si>
  <si>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</si>
  <si>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</si>
  <si>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</si>
  <si>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</si>
  <si>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</si>
  <si>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</si>
  <si>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</si>
  <si>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</si>
  <si>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</si>
  <si>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</si>
  <si>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</si>
  <si>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</si>
  <si>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</si>
  <si>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</si>
  <si>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</si>
  <si>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</si>
  <si>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</si>
  <si>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</si>
  <si>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</si>
  <si>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</si>
  <si>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</si>
  <si>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</si>
  <si>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</si>
  <si>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</si>
  <si>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</si>
  <si>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</si>
  <si>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</si>
  <si>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</si>
  <si>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</si>
  <si>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</si>
  <si>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</si>
  <si>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</si>
  <si>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</si>
  <si>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</si>
  <si>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</si>
  <si>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</si>
  <si>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</si>
  <si>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</si>
  <si>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</si>
  <si>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</si>
  <si>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</si>
  <si>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</si>
  <si>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</si>
  <si>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</si>
  <si>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</si>
  <si>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</si>
  <si>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</si>
  <si>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</si>
  <si>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</si>
  <si>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</si>
  <si>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</si>
  <si>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</si>
  <si>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</si>
  <si>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</si>
  <si>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</si>
  <si>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</si>
  <si>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</si>
  <si>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</si>
  <si>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</si>
  <si>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</si>
  <si>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</si>
  <si>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</si>
  <si>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</si>
  <si>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</si>
  <si>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</si>
  <si>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</si>
  <si>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</si>
  <si>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</si>
  <si>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</si>
  <si>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</si>
  <si>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</si>
  <si>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</si>
  <si>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</si>
  <si>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</si>
  <si>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</si>
  <si>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</si>
  <si>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</si>
  <si>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</si>
  <si>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</si>
  <si>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</si>
  <si>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</si>
  <si>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</si>
  <si>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</si>
  <si>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</si>
  <si>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</si>
  <si>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</si>
  <si>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</si>
  <si>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</si>
  <si>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</si>
  <si>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</si>
  <si>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</si>
  <si>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</si>
  <si>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</si>
  <si>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</si>
  <si>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</si>
  <si>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</si>
  <si>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</si>
  <si>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</si>
  <si>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</si>
  <si>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</si>
  <si>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</si>
  <si>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</si>
  <si>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</si>
  <si>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</si>
  <si>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</si>
  <si>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</si>
  <si>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</si>
  <si>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</si>
  <si>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</si>
  <si>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</si>
  <si>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</si>
  <si>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</si>
  <si>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</si>
  <si>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</si>
  <si>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</si>
  <si>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</si>
  <si>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</si>
  <si>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</si>
  <si>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</si>
  <si>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</si>
  <si>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</si>
  <si>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</si>
  <si>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</si>
  <si>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</si>
  <si>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</si>
  <si>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</si>
  <si>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</si>
  <si>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</si>
  <si>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</si>
  <si>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</si>
  <si>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</si>
  <si>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</si>
  <si>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</si>
  <si>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</si>
  <si>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</si>
  <si>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</si>
  <si>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</si>
  <si>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</si>
  <si>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</si>
  <si>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</si>
  <si>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</si>
  <si>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</si>
  <si>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</si>
  <si>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</si>
  <si>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</si>
  <si>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</si>
  <si>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</si>
  <si>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</si>
  <si>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</si>
  <si>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</si>
  <si>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</si>
  <si>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</si>
  <si>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</si>
  <si>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</si>
  <si>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</si>
  <si>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</si>
  <si>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</si>
  <si>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</si>
  <si>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</si>
  <si>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</si>
  <si>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</si>
  <si>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</si>
  <si>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</si>
  <si>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</si>
  <si>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</si>
  <si>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</si>
  <si>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</si>
  <si>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</si>
  <si>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</si>
  <si>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</si>
  <si>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</si>
  <si>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</si>
  <si>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</si>
  <si>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</si>
  <si>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</si>
  <si>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</si>
  <si>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</si>
  <si>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</si>
  <si>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</si>
  <si>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</si>
  <si>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</si>
  <si>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</si>
  <si>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</si>
  <si>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</si>
  <si>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</si>
  <si>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</si>
  <si>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</si>
  <si>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</si>
  <si>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</si>
  <si>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</si>
  <si>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</si>
  <si>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</si>
  <si>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</si>
  <si>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</si>
  <si>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</si>
  <si>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</si>
  <si>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</si>
  <si>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</si>
  <si>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</si>
  <si>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</si>
  <si>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</si>
  <si>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</si>
  <si>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</si>
  <si>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</si>
  <si>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</si>
  <si>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</si>
  <si>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</si>
  <si>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</si>
  <si>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</si>
  <si>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</si>
  <si>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</si>
  <si>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</si>
  <si>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</si>
  <si>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</si>
  <si>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</si>
  <si>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</si>
  <si>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</si>
  <si>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</si>
  <si>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</si>
  <si>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</si>
  <si>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</si>
  <si>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</si>
  <si>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</si>
  <si>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</si>
  <si>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</si>
  <si>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</si>
  <si>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</si>
  <si>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</si>
  <si>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</si>
  <si>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</si>
  <si>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</si>
  <si>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</si>
  <si>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</si>
  <si>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</si>
  <si>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</si>
  <si>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</si>
  <si>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</si>
  <si>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</si>
  <si>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</si>
  <si>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</si>
  <si>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</si>
  <si>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</si>
  <si>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</si>
  <si>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</si>
  <si>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</si>
  <si>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</si>
  <si>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</si>
  <si>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</si>
  <si>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</si>
  <si>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</si>
  <si>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</si>
  <si>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</si>
  <si>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</si>
  <si>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</si>
  <si>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</si>
  <si>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</si>
  <si>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</si>
  <si>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</si>
  <si>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</si>
  <si>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</si>
  <si>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</si>
  <si>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</si>
  <si>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</si>
  <si>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</si>
  <si>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</si>
  <si>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</si>
  <si>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</si>
  <si>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</si>
  <si>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</si>
  <si>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</si>
  <si>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</si>
  <si>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</si>
  <si>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</si>
  <si>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</si>
  <si>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</si>
  <si>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</si>
  <si>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</si>
  <si>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</si>
  <si>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</si>
  <si>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</si>
  <si>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</si>
  <si>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</si>
  <si>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</si>
  <si>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</si>
  <si>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</si>
  <si>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</si>
  <si>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</si>
  <si>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</si>
  <si>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</si>
  <si>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</si>
  <si>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</si>
  <si>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</si>
  <si>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</si>
  <si>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</si>
  <si>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</si>
  <si>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</si>
  <si>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</si>
  <si>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</si>
  <si>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</si>
  <si>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</si>
  <si>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</si>
  <si>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</si>
  <si>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</si>
  <si>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</si>
  <si>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</si>
  <si>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</si>
  <si>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</si>
  <si>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</si>
  <si>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</si>
  <si>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</si>
  <si>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</si>
  <si>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</si>
  <si>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</si>
  <si>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</si>
  <si>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</si>
  <si>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</si>
  <si>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</si>
  <si>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</si>
  <si>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</si>
  <si>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</si>
  <si>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</si>
  <si>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</si>
  <si>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</si>
  <si>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</si>
  <si>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</si>
  <si>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</si>
  <si>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</si>
  <si>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</si>
  <si>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</si>
  <si>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</si>
  <si>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</si>
  <si>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</si>
  <si>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</si>
  <si>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</si>
  <si>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</si>
  <si>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</si>
  <si>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</si>
  <si>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</si>
  <si>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</si>
  <si>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</si>
  <si>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</si>
  <si>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</si>
  <si>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</si>
  <si>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</si>
  <si>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</si>
  <si>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</si>
  <si>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</si>
  <si>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</si>
  <si>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</si>
  <si>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</si>
  <si>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</si>
  <si>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</si>
  <si>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</si>
  <si>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</si>
  <si>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</si>
  <si>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</si>
  <si>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</si>
  <si>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</si>
  <si>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</si>
  <si>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</si>
  <si>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</si>
  <si>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</si>
  <si>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</si>
  <si>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</si>
  <si>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</si>
  <si>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</si>
  <si>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</si>
  <si>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</si>
  <si>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</si>
  <si>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</si>
  <si>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</si>
  <si>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</si>
  <si>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</si>
  <si>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</si>
  <si>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</si>
  <si>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</si>
  <si>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</si>
  <si>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</si>
  <si>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</si>
  <si>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</si>
  <si>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</si>
  <si>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</si>
  <si>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</si>
  <si>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</si>
  <si>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</si>
  <si>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</si>
  <si>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</si>
  <si>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</si>
  <si>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</si>
  <si>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</si>
  <si>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</si>
  <si>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</si>
  <si>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</si>
  <si>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</si>
  <si>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</si>
  <si>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</si>
  <si>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</si>
  <si>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</si>
  <si>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</si>
  <si>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</si>
  <si>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</si>
  <si>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</si>
  <si>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</si>
  <si>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</si>
  <si>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</si>
  <si>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</si>
  <si>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</si>
  <si>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</si>
  <si>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</si>
  <si>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</si>
  <si>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</si>
  <si>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</si>
  <si>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</si>
  <si>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</si>
  <si>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</si>
  <si>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</si>
  <si>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</si>
  <si>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</si>
  <si>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</si>
  <si>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</si>
  <si>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</si>
  <si>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</si>
  <si>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</si>
  <si>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</si>
  <si>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</si>
  <si>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</si>
  <si>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</si>
  <si>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</si>
  <si>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</si>
  <si>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</si>
  <si>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</si>
  <si>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</si>
  <si>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</si>
  <si>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</si>
  <si>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</si>
  <si>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</si>
  <si>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</si>
  <si>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</si>
  <si>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</si>
  <si>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</si>
  <si>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</si>
  <si>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</si>
  <si>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</si>
  <si>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</si>
  <si>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</si>
  <si>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</si>
  <si>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</si>
  <si>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</si>
  <si>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</si>
  <si>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</si>
  <si>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</si>
  <si>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</si>
  <si>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</si>
  <si>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</si>
  <si>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</si>
  <si>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</si>
  <si>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</si>
  <si>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</si>
  <si>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</si>
  <si>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</si>
  <si>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</si>
  <si>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</si>
  <si>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</si>
  <si>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</si>
  <si>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</si>
  <si>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</si>
  <si>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</si>
  <si>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</si>
  <si>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</si>
  <si>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</si>
  <si>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</si>
  <si>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</si>
  <si>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</si>
  <si>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</si>
  <si>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</si>
  <si>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</si>
  <si>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</si>
  <si>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</si>
  <si>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</si>
  <si>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</si>
  <si>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</si>
  <si>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</si>
  <si>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</si>
  <si>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</si>
  <si>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</si>
  <si>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</si>
  <si>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</si>
  <si>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</si>
  <si>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</si>
  <si>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</si>
  <si>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</si>
  <si>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</si>
  <si>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</si>
  <si>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</si>
  <si>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</si>
  <si>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</si>
  <si>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</si>
  <si>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</si>
  <si>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</si>
  <si>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</si>
  <si>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</si>
  <si>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</si>
  <si>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</si>
  <si>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</si>
  <si>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</si>
  <si>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</si>
  <si>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</si>
  <si>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</si>
  <si>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</si>
  <si>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</si>
  <si>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</si>
  <si>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</si>
  <si>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</si>
  <si>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</si>
  <si>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</si>
  <si>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</si>
  <si>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</si>
  <si>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</si>
  <si>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</si>
  <si>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</si>
  <si>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</si>
  <si>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</si>
  <si>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</si>
  <si>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</si>
  <si>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</si>
  <si>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</si>
  <si>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</si>
  <si>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</si>
  <si>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</si>
  <si>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</si>
  <si>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</si>
  <si>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</si>
  <si>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</si>
  <si>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</si>
  <si>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</si>
  <si>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</si>
  <si>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</si>
  <si>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</si>
  <si>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</si>
  <si>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</si>
  <si>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</si>
  <si>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</si>
  <si>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</si>
  <si>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</si>
  <si>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</si>
  <si>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</si>
  <si>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</si>
  <si>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</si>
  <si>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</si>
  <si>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</si>
  <si>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</si>
  <si>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</si>
  <si>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</si>
  <si>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</si>
  <si>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</si>
  <si>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</si>
  <si>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</si>
  <si>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</si>
  <si>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</si>
  <si>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</si>
  <si>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</si>
  <si>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</si>
  <si>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</si>
  <si>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</si>
  <si>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</si>
  <si>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</si>
  <si>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</si>
  <si>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</si>
  <si>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</si>
  <si>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</si>
  <si>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</si>
  <si>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</si>
  <si>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</si>
  <si>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</si>
  <si>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</si>
  <si>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</si>
  <si>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</si>
  <si>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</si>
  <si>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</si>
  <si>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</si>
  <si>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</si>
  <si>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</si>
  <si>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</si>
  <si>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</si>
  <si>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</si>
  <si>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</si>
  <si>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</si>
  <si>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</si>
  <si>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</si>
  <si>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</si>
  <si>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</si>
  <si>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</si>
  <si>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</si>
  <si>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</si>
  <si>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</si>
  <si>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</si>
  <si>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</si>
  <si>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</si>
  <si>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</si>
  <si>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</si>
  <si>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</si>
  <si>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</si>
  <si>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</si>
  <si>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</si>
  <si>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</si>
  <si>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</si>
  <si>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</si>
  <si>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</si>
  <si>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</si>
  <si>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</si>
  <si>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</si>
  <si>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</si>
  <si>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</si>
  <si>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</si>
  <si>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</si>
  <si>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</si>
  <si>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</si>
  <si>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</si>
  <si>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</si>
  <si>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</si>
  <si>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</si>
  <si>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</si>
  <si>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</si>
  <si>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</si>
  <si>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</si>
  <si>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</si>
  <si>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</si>
  <si>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</si>
  <si>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</si>
  <si>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</si>
  <si>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</si>
  <si>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</si>
  <si>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</si>
  <si>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</si>
  <si>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</si>
  <si>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</si>
  <si>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</si>
  <si>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</si>
  <si>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</si>
  <si>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</si>
  <si>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</si>
  <si>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</si>
  <si>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</si>
  <si>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</si>
  <si>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</si>
  <si>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</si>
  <si>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</si>
  <si>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</si>
  <si>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</si>
  <si>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</si>
  <si>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</si>
  <si>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</si>
  <si>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</si>
  <si>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</si>
  <si>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</si>
  <si>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</si>
  <si>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</si>
  <si>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</si>
  <si>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</si>
  <si>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</si>
  <si>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</si>
  <si>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</si>
  <si>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</si>
  <si>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</si>
  <si>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</si>
  <si>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</si>
  <si>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</si>
  <si>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</si>
  <si>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</si>
  <si>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</si>
  <si>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</si>
  <si>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</si>
  <si>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</si>
  <si>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</si>
  <si>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</si>
  <si>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</si>
  <si>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</si>
  <si>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</si>
  <si>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</si>
  <si>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</si>
  <si>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</si>
  <si>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</si>
  <si>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</si>
  <si>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</si>
  <si>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</si>
  <si>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</si>
  <si>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</si>
  <si>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</si>
  <si>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</si>
  <si>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</si>
  <si>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</si>
  <si>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</si>
  <si>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</si>
  <si>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</si>
  <si>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</si>
  <si>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</si>
  <si>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</si>
  <si>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</si>
  <si>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</si>
  <si>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</si>
  <si>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</si>
  <si>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</si>
  <si>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</si>
  <si>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</si>
  <si>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</si>
  <si>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</si>
  <si>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</si>
  <si>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</si>
  <si>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</si>
  <si>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</si>
  <si>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</si>
  <si>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</si>
  <si>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</si>
  <si>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</si>
  <si>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</si>
  <si>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</si>
  <si>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</si>
  <si>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</si>
  <si>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</si>
  <si>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</si>
  <si>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</si>
  <si>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</si>
  <si>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</si>
  <si>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</si>
  <si>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</si>
  <si>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</si>
  <si>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</si>
  <si>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</si>
  <si>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</si>
  <si>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</si>
  <si>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</si>
  <si>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</si>
  <si>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</si>
  <si>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</si>
  <si>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</si>
  <si>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</si>
  <si>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</si>
  <si>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</si>
  <si>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</si>
  <si>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</si>
  <si>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</si>
  <si>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</si>
  <si>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</si>
  <si>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</si>
  <si>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</si>
  <si>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</si>
  <si>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</si>
  <si>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</si>
  <si>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</si>
  <si>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</si>
  <si>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</si>
  <si>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</si>
  <si>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</si>
  <si>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</si>
  <si>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</si>
  <si>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</si>
  <si>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</si>
  <si>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</si>
  <si>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</si>
  <si>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</si>
  <si>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</si>
  <si>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</si>
  <si>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</si>
  <si>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</si>
  <si>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</si>
  <si>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</si>
  <si>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</si>
  <si>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</si>
  <si>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</si>
  <si>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</si>
  <si>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</si>
  <si>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</si>
  <si>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</si>
  <si>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</si>
  <si>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</si>
  <si>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</si>
  <si>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</si>
  <si>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</si>
  <si>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</si>
  <si>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</si>
  <si>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</si>
  <si>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</si>
  <si>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</si>
  <si>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</si>
  <si>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</si>
  <si>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</si>
  <si>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</si>
  <si>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</si>
  <si>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</si>
  <si>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</si>
  <si>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</si>
  <si>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</si>
  <si>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</si>
  <si>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</si>
  <si>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</si>
  <si>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</si>
  <si>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</si>
  <si>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</si>
  <si>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</si>
  <si>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</si>
  <si>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</si>
  <si>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</si>
  <si>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</si>
  <si>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</si>
  <si>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</si>
  <si>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</si>
  <si>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</si>
  <si>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</si>
  <si>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</si>
  <si>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</si>
  <si>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</si>
  <si>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</si>
  <si>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</si>
  <si>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</si>
  <si>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</si>
  <si>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</si>
  <si>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</si>
  <si>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</si>
  <si>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</si>
  <si>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</si>
  <si>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</si>
  <si>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</si>
  <si>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</si>
  <si>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</si>
  <si>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</si>
  <si>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</si>
  <si>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</si>
  <si>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</si>
  <si>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</si>
  <si>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</si>
  <si>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</si>
  <si>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</si>
  <si>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</si>
  <si>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</si>
  <si>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</si>
  <si>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</si>
  <si>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</si>
  <si>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</si>
  <si>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</si>
  <si>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</si>
  <si>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</si>
  <si>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</si>
  <si>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</si>
  <si>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</si>
  <si>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</si>
  <si>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</si>
  <si>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</si>
  <si>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</si>
  <si>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</si>
  <si>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</si>
  <si>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</si>
  <si>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</si>
  <si>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</si>
  <si>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</si>
  <si>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</si>
  <si>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</si>
  <si>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</si>
  <si>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</si>
  <si>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</si>
  <si>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</si>
  <si>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</si>
  <si>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</si>
  <si>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</si>
  <si>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</si>
  <si>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</si>
  <si>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</si>
  <si>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</si>
  <si>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</si>
  <si>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</si>
  <si>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</si>
  <si>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</si>
  <si>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</si>
  <si>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</si>
  <si>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</si>
  <si>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</si>
  <si>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</si>
  <si>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</si>
  <si>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</si>
  <si>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</si>
  <si>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</si>
  <si>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</si>
  <si>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</si>
  <si>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</si>
  <si>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</si>
  <si>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</si>
  <si>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</si>
  <si>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</si>
  <si>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</si>
  <si>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</si>
  <si>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</si>
  <si>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</si>
  <si>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</si>
  <si>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</si>
  <si>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</si>
  <si>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</si>
  <si>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</si>
  <si>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</si>
  <si>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</si>
  <si>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</si>
  <si>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</si>
  <si>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</si>
  <si>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</si>
  <si>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</si>
  <si>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</si>
  <si>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</si>
  <si>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</si>
  <si>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</si>
  <si>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</si>
  <si>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</si>
  <si>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</si>
  <si>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</si>
  <si>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</si>
  <si>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</si>
  <si>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</si>
  <si>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</si>
  <si>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</si>
  <si>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</si>
  <si>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</si>
  <si>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</si>
  <si>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</si>
  <si>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</si>
  <si>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</si>
  <si>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</si>
  <si>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</si>
  <si>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</si>
  <si>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</si>
  <si>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</si>
  <si>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</si>
  <si>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</si>
  <si>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</si>
  <si>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</si>
  <si>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</si>
  <si>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</si>
  <si>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</si>
  <si>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</si>
  <si>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</si>
  <si>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</si>
  <si>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</si>
  <si>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</si>
  <si>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</si>
  <si>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</si>
  <si>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</si>
  <si>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</si>
  <si>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</si>
  <si>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</si>
  <si>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</si>
  <si>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</si>
  <si>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</si>
  <si>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</si>
  <si>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</si>
  <si>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</si>
  <si>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</si>
  <si>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</si>
  <si>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</si>
  <si>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</si>
  <si>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</si>
  <si>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</si>
  <si>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</si>
  <si>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</si>
  <si>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</si>
  <si>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</si>
  <si>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</si>
  <si>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</si>
  <si>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</si>
  <si>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</si>
  <si>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</si>
  <si>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</si>
  <si>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</si>
  <si>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</si>
  <si>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</si>
  <si>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</si>
  <si>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</si>
  <si>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</si>
  <si>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</si>
  <si>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</si>
  <si>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</si>
  <si>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</si>
  <si>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</si>
  <si>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</si>
  <si>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</si>
  <si>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</si>
  <si>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</si>
  <si>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</si>
  <si>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</si>
  <si>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</si>
  <si>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</si>
  <si>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</si>
  <si>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</si>
  <si>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</si>
  <si>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</si>
  <si>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</si>
  <si>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</si>
  <si>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</si>
  <si>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</si>
  <si>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</si>
  <si>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</si>
  <si>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</si>
  <si>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</si>
  <si>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</si>
  <si>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</si>
  <si>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</si>
  <si>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</si>
  <si>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</si>
  <si>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</si>
  <si>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</si>
  <si>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</si>
  <si>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</si>
  <si>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</si>
  <si>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</si>
  <si>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</si>
  <si>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</si>
  <si>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</si>
  <si>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</si>
  <si>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</si>
  <si>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</si>
  <si>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</si>
  <si>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</si>
  <si>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</si>
  <si>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</si>
  <si>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</si>
  <si>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</si>
  <si>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</si>
  <si>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</si>
  <si>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</si>
  <si>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</si>
  <si>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</si>
  <si>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</si>
  <si>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</si>
  <si>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</si>
  <si>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</si>
  <si>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</si>
  <si>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</si>
  <si>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</si>
  <si>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</si>
  <si>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</si>
  <si>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</si>
  <si>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</si>
  <si>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</si>
  <si>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</si>
  <si>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</si>
  <si>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</si>
  <si>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</si>
  <si>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</si>
  <si>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</si>
  <si>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</si>
  <si>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</si>
  <si>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</si>
  <si>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</si>
  <si>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</si>
  <si>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</si>
  <si>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</si>
  <si>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</si>
  <si>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</si>
  <si>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</si>
  <si>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</si>
  <si>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</si>
  <si>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</si>
  <si>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</si>
  <si>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</si>
  <si>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</si>
  <si>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</si>
  <si>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</si>
  <si>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</si>
  <si>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</si>
  <si>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</si>
  <si>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</si>
  <si>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</si>
  <si>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</si>
  <si>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</si>
  <si>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</si>
  <si>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</si>
  <si>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</si>
  <si>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</si>
  <si>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</si>
  <si>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</si>
  <si>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</si>
  <si>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</si>
  <si>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</si>
  <si>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</si>
  <si>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</si>
  <si>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</si>
  <si>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</si>
  <si>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</si>
  <si>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</si>
  <si>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</si>
  <si>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</si>
  <si>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</si>
  <si>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</si>
  <si>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</si>
  <si>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</si>
  <si>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</si>
  <si>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</si>
  <si>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</si>
  <si>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</si>
  <si>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</si>
  <si>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</si>
  <si>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</si>
  <si>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</si>
  <si>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</si>
  <si>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</si>
  <si>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</si>
  <si>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</si>
  <si>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</si>
  <si>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</si>
  <si>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</si>
  <si>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</si>
  <si>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</si>
  <si>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</si>
  <si>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</si>
  <si>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</si>
  <si>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</si>
  <si>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</si>
  <si>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</si>
  <si>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</si>
  <si>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</si>
  <si>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</si>
  <si>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</si>
  <si>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</si>
  <si>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</si>
  <si>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</si>
  <si>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</si>
  <si>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</si>
  <si>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</si>
  <si>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</si>
  <si>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</si>
  <si>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</si>
  <si>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</si>
  <si>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</si>
  <si>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</si>
  <si>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</si>
  <si>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</si>
  <si>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</si>
  <si>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</si>
  <si>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</si>
  <si>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</si>
  <si>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</si>
  <si>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</si>
  <si>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</si>
  <si>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</si>
  <si>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</si>
  <si>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</si>
  <si>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</si>
  <si>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</si>
  <si>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</si>
  <si>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</si>
  <si>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</si>
  <si>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</si>
  <si>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</si>
  <si>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</si>
  <si>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</si>
  <si>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</si>
  <si>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</si>
  <si>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</si>
  <si>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</si>
  <si>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</si>
  <si>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</si>
  <si>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</si>
  <si>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</si>
  <si>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</si>
  <si>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</si>
  <si>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</si>
  <si>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</si>
  <si>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</si>
  <si>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</si>
  <si>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</si>
  <si>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</si>
  <si>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</si>
  <si>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</si>
  <si>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</si>
  <si>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</si>
  <si>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</si>
  <si>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</si>
  <si>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</si>
  <si>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</si>
  <si>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</si>
  <si>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</si>
  <si>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</si>
  <si>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</si>
  <si>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</si>
  <si>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</si>
  <si>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</si>
  <si>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</si>
  <si>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</si>
  <si>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</si>
  <si>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</si>
  <si>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</si>
  <si>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</si>
  <si>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</si>
  <si>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</si>
  <si>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</si>
  <si>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</si>
  <si>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</si>
  <si>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</si>
  <si>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</si>
  <si>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</si>
  <si>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</si>
  <si>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</si>
  <si>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</si>
  <si>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</si>
  <si>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</si>
  <si>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</si>
  <si>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</si>
  <si>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</si>
  <si>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</si>
  <si>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</si>
  <si>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</si>
  <si>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</si>
  <si>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</si>
  <si>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</si>
  <si>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</si>
  <si>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</si>
  <si>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</si>
  <si>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</si>
  <si>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</si>
  <si>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</si>
  <si>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</si>
  <si>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</si>
  <si>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</si>
  <si>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</si>
  <si>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</si>
  <si>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</si>
  <si>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</si>
  <si>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</si>
  <si>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</si>
  <si>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</si>
  <si>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</si>
  <si>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</si>
  <si>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</si>
  <si>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</si>
  <si>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</si>
  <si>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</si>
  <si>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</si>
  <si>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</si>
  <si>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</si>
  <si>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</si>
  <si>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</si>
  <si>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</si>
  <si>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</si>
  <si>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</si>
  <si>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</si>
  <si>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</si>
  <si>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</si>
  <si>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</si>
  <si>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</si>
  <si>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</si>
  <si>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</si>
  <si>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</si>
  <si>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</si>
  <si>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</si>
  <si>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</si>
  <si>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</si>
  <si>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</si>
  <si>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</si>
  <si>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</si>
  <si>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</si>
  <si>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</si>
  <si>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</si>
  <si>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</si>
  <si>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</si>
  <si>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</si>
  <si>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</si>
  <si>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</si>
  <si>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</si>
  <si>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</si>
  <si>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</si>
  <si>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</si>
  <si>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</si>
  <si>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</si>
  <si>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</si>
  <si>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</si>
  <si>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</si>
  <si>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</si>
  <si>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</si>
  <si>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</si>
  <si>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</si>
  <si>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</si>
  <si>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</si>
  <si>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</si>
  <si>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</si>
  <si>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</si>
  <si>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</si>
  <si>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</si>
  <si>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</si>
  <si>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</si>
  <si>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</si>
  <si>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</si>
  <si>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</si>
  <si>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</si>
  <si>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</si>
  <si>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</si>
  <si>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</si>
  <si>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</si>
  <si>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</si>
  <si>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</si>
  <si>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</si>
  <si>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</si>
  <si>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</si>
  <si>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</si>
  <si>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</si>
  <si>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</si>
  <si>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</si>
  <si>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</si>
  <si>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</si>
  <si>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</si>
  <si>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</si>
  <si>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</si>
  <si>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</si>
  <si>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</si>
  <si>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</si>
  <si>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</si>
  <si>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</si>
  <si>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</si>
  <si>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</si>
  <si>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</si>
  <si>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</si>
  <si>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</si>
  <si>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</si>
  <si>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</si>
  <si>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</si>
  <si>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</si>
  <si>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</si>
  <si>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</si>
  <si>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</si>
  <si>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</si>
  <si>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</si>
  <si>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</si>
  <si>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</si>
  <si>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</si>
  <si>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</si>
  <si>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</si>
  <si>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</si>
  <si>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</si>
  <si>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</si>
  <si>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</si>
  <si>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</si>
  <si>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</si>
  <si>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</si>
  <si>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</si>
  <si>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</si>
  <si>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</si>
  <si>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</si>
  <si>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</si>
  <si>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</si>
  <si>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</si>
  <si>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</si>
  <si>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</si>
  <si>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</si>
  <si>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</si>
  <si>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</si>
  <si>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</si>
  <si>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</si>
  <si>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</si>
  <si>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</si>
  <si>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</si>
  <si>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</si>
  <si>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</si>
  <si>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</si>
  <si>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</si>
  <si>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</si>
  <si>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</si>
  <si>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</si>
  <si>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</si>
  <si>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</si>
  <si>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</si>
  <si>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</si>
  <si>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</si>
  <si>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</si>
  <si>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</si>
  <si>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</si>
  <si>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</si>
  <si>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</si>
  <si>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</si>
  <si>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</si>
  <si>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</si>
  <si>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</si>
  <si>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</si>
  <si>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</si>
  <si>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</si>
  <si>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</si>
  <si>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</si>
  <si>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</si>
  <si>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</si>
  <si>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</si>
  <si>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</si>
  <si>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</si>
  <si>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</si>
  <si>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</si>
  <si>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</si>
  <si>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</si>
  <si>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</si>
  <si>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</si>
  <si>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</si>
  <si>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</si>
  <si>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</si>
  <si>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</si>
  <si>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</si>
  <si>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</si>
  <si>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</si>
  <si>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</si>
  <si>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</si>
  <si>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</si>
  <si>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</si>
  <si>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</si>
  <si>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</si>
  <si>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</si>
  <si>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</si>
  <si>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</si>
  <si>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</si>
  <si>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</si>
  <si>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</si>
  <si>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</si>
  <si>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</si>
  <si>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</si>
  <si>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</si>
  <si>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</si>
  <si>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</si>
  <si>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</si>
  <si>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</si>
  <si>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</si>
  <si>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</si>
  <si>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</si>
  <si>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</si>
  <si>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</si>
  <si>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</si>
  <si>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</si>
  <si>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</si>
  <si>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</si>
  <si>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</si>
  <si>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</si>
  <si>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</si>
  <si>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</si>
  <si>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</si>
  <si>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</si>
  <si>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</si>
  <si>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</si>
  <si>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</si>
  <si>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</si>
  <si>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</si>
  <si>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</si>
  <si>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</si>
  <si>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</si>
  <si>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</si>
  <si>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</si>
  <si>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</si>
  <si>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</si>
  <si>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</si>
  <si>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</si>
  <si>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</si>
  <si>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</si>
  <si>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</si>
  <si>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</si>
  <si>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</si>
  <si>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</si>
  <si>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</si>
  <si>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</si>
  <si>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</si>
  <si>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</si>
  <si>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</si>
  <si>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</si>
  <si>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</si>
  <si>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</si>
  <si>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</si>
  <si>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</si>
  <si>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</si>
  <si>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</si>
  <si>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</si>
  <si>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</si>
  <si>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</si>
  <si>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</si>
  <si>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</si>
  <si>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</si>
  <si>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</si>
  <si>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</si>
  <si>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</si>
  <si>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</si>
  <si>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</si>
  <si>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</si>
  <si>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</si>
  <si>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</si>
  <si>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</si>
  <si>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</si>
  <si>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</si>
  <si>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</si>
  <si>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</si>
  <si>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</si>
  <si>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</si>
  <si>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</si>
  <si>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</si>
  <si>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</si>
  <si>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</si>
  <si>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</si>
  <si>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</si>
  <si>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</si>
  <si>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</si>
  <si>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</si>
  <si>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</si>
  <si>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</si>
  <si>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</si>
  <si>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</si>
  <si>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</si>
  <si>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</si>
  <si>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</si>
  <si>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</si>
  <si>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</si>
  <si>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</si>
  <si>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</si>
  <si>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</si>
  <si>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</si>
  <si>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</si>
  <si>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</si>
  <si>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</si>
  <si>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</si>
  <si>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</si>
  <si>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</si>
  <si>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</si>
  <si>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</si>
  <si>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</si>
  <si>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</si>
  <si>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</si>
  <si>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</si>
  <si>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</si>
  <si>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</si>
  <si>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</si>
  <si>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</si>
  <si>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</si>
  <si>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</si>
  <si>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</si>
  <si>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</si>
  <si>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</si>
  <si>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</si>
  <si>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</si>
  <si>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</si>
  <si>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</si>
  <si>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</si>
  <si>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</si>
  <si>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</si>
  <si>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</si>
  <si>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</si>
  <si>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</si>
  <si>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</si>
  <si>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</si>
  <si>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</si>
  <si>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</si>
  <si>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</si>
  <si>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</si>
  <si>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</si>
  <si>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</si>
  <si>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</si>
  <si>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</si>
  <si>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</si>
  <si>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</si>
  <si>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</si>
  <si>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</si>
  <si>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</si>
  <si>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</si>
  <si>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</si>
  <si>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</si>
  <si>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</si>
  <si>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</si>
  <si>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</si>
  <si>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</si>
  <si>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</si>
  <si>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</si>
  <si>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</si>
  <si>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</si>
  <si>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</si>
  <si>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</si>
  <si>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</si>
  <si>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</si>
  <si>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</si>
  <si>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</si>
  <si>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</si>
  <si>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</si>
  <si>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</si>
  <si>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</si>
  <si>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</si>
  <si>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</si>
  <si>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</si>
  <si>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</si>
  <si>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</si>
  <si>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</si>
  <si>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</si>
  <si>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</si>
  <si>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</si>
  <si>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</si>
  <si>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</si>
  <si>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</si>
  <si>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</si>
  <si>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</si>
  <si>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</si>
  <si>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</si>
  <si>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</si>
  <si>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</si>
  <si>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</si>
  <si>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</si>
  <si>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</si>
  <si>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</si>
  <si>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</si>
  <si>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</si>
  <si>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</si>
  <si>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</si>
  <si>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</si>
  <si>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</si>
  <si>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</si>
  <si>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</si>
  <si>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</si>
  <si>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</si>
  <si>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</si>
  <si>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</si>
  <si>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</si>
  <si>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</si>
  <si>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</si>
  <si>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</si>
  <si>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</si>
  <si>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</si>
  <si>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</si>
  <si>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</si>
  <si>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</si>
  <si>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</si>
  <si>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</si>
  <si>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</si>
  <si>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</si>
  <si>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</si>
  <si>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</si>
  <si>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</si>
  <si>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</si>
  <si>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</si>
  <si>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</si>
  <si>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</si>
  <si>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</si>
  <si>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</si>
  <si>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</si>
  <si>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</si>
  <si>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</si>
  <si>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</si>
  <si>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</si>
  <si>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</si>
  <si>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</si>
  <si>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</si>
  <si>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</si>
  <si>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</si>
  <si>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</si>
  <si>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</si>
  <si>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</si>
  <si>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</si>
  <si>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</si>
  <si>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</si>
  <si>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</si>
  <si>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</si>
  <si>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</si>
  <si>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</si>
  <si>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</si>
  <si>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</si>
  <si>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</si>
  <si>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</si>
  <si>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</si>
  <si>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</si>
  <si>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</si>
  <si>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</si>
  <si>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</si>
  <si>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</si>
  <si>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</si>
  <si>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</si>
  <si>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</si>
  <si>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</si>
  <si>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</si>
  <si>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</si>
  <si>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</si>
  <si>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</si>
  <si>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</si>
  <si>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</si>
  <si>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</si>
  <si>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</si>
  <si>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</si>
  <si>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</si>
  <si>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</si>
  <si>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</si>
  <si>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</si>
  <si>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</si>
  <si>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</si>
  <si>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</si>
  <si>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</si>
  <si>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</si>
  <si>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</si>
  <si>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</si>
  <si>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</si>
  <si>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</si>
  <si>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</si>
  <si>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</si>
  <si>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</si>
  <si>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</si>
  <si>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</si>
  <si>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</si>
  <si>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</si>
  <si>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</si>
  <si>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</si>
  <si>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</si>
  <si>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</si>
  <si>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</si>
  <si>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</si>
  <si>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</si>
  <si>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</si>
  <si>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</si>
  <si>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</si>
  <si>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</si>
  <si>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</si>
  <si>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</si>
  <si>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</si>
  <si>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</si>
  <si>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</si>
  <si>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</si>
  <si>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</si>
  <si>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</si>
  <si>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</si>
  <si>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</si>
  <si>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</si>
  <si>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</si>
  <si>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</si>
  <si>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</si>
  <si>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</si>
  <si>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</si>
  <si>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</si>
  <si>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</si>
  <si>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</si>
  <si>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</si>
  <si>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</si>
  <si>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</si>
  <si>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</si>
  <si>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</si>
  <si>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</si>
  <si>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</si>
  <si>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</si>
  <si>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</si>
  <si>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</si>
  <si>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</si>
  <si>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</si>
  <si>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</si>
  <si>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</si>
  <si>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</si>
  <si>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</si>
  <si>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</si>
  <si>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</si>
  <si>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</si>
  <si>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</si>
  <si>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</si>
  <si>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</si>
  <si>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</si>
  <si>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</si>
  <si>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</si>
  <si>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</si>
  <si>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</si>
  <si>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</si>
  <si>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</si>
  <si>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</si>
  <si>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</si>
  <si>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</si>
  <si>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</si>
  <si>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</si>
  <si>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</si>
  <si>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</si>
  <si>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</si>
  <si>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</si>
  <si>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</si>
  <si>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</si>
  <si>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</si>
  <si>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</si>
  <si>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</si>
  <si>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</si>
  <si>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</si>
  <si>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</si>
  <si>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</si>
  <si>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</si>
  <si>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</si>
  <si>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</si>
  <si>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</si>
  <si>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</si>
  <si>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</si>
  <si>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</si>
  <si>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</si>
  <si>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</si>
  <si>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</si>
  <si>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</si>
  <si>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</si>
  <si>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</si>
  <si>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</si>
  <si>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</si>
  <si>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</si>
  <si>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</si>
  <si>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</si>
  <si>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</si>
  <si>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</si>
  <si>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</si>
  <si>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</si>
  <si>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</si>
  <si>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</si>
  <si>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</si>
  <si>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</si>
  <si>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</si>
  <si>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</si>
  <si>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</si>
  <si>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</si>
  <si>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</si>
  <si>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</si>
  <si>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</si>
  <si>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</si>
  <si>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</si>
  <si>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</si>
  <si>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</si>
  <si>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</si>
  <si>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</si>
  <si>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</si>
  <si>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</si>
  <si>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</si>
  <si>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</si>
  <si>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</si>
  <si>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</si>
  <si>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</si>
  <si>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</si>
  <si>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</si>
  <si>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</si>
  <si>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</si>
  <si>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</si>
  <si>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</si>
  <si>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</si>
  <si>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</si>
  <si>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</si>
  <si>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</si>
  <si>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</si>
  <si>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</si>
  <si>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</si>
  <si>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</si>
  <si>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</si>
  <si>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</si>
  <si>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</si>
  <si>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</si>
  <si>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</si>
  <si>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</si>
  <si>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</si>
  <si>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</si>
  <si>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</si>
  <si>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</si>
  <si>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</si>
  <si>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</si>
  <si>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</si>
  <si>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</si>
  <si>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</si>
  <si>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</si>
  <si>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</si>
  <si>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</si>
  <si>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</si>
  <si>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</si>
  <si>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</si>
  <si>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</si>
  <si>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</si>
  <si>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</si>
  <si>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</si>
  <si>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</si>
  <si>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</si>
  <si>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</si>
  <si>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</si>
  <si>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</si>
  <si>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</si>
  <si>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</si>
  <si>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</si>
  <si>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</si>
  <si>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</si>
  <si>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</si>
  <si>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</si>
  <si>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</si>
  <si>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</si>
  <si>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</si>
  <si>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</si>
  <si>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</si>
  <si>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</si>
  <si>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</si>
  <si>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</si>
  <si>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</si>
  <si>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</si>
  <si>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</si>
  <si>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</si>
  <si>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</si>
  <si>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</si>
  <si>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</si>
  <si>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</si>
  <si>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</si>
  <si>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</si>
  <si>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</si>
  <si>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</si>
  <si>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</si>
  <si>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</si>
  <si>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</si>
  <si>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</si>
  <si>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</si>
  <si>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</si>
  <si>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</si>
  <si>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</si>
  <si>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</si>
  <si>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</si>
  <si>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</si>
  <si>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</si>
  <si>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</si>
  <si>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</si>
  <si>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</si>
  <si>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</si>
  <si>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</si>
  <si>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</si>
  <si>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</si>
  <si>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</si>
  <si>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</si>
  <si>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</si>
  <si>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</si>
  <si>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</si>
  <si>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</si>
  <si>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</si>
  <si>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</si>
  <si>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</si>
  <si>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</si>
  <si>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</si>
  <si>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</si>
  <si>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</si>
  <si>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</si>
  <si>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</si>
  <si>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</si>
  <si>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</si>
  <si>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</si>
  <si>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</si>
  <si>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</si>
  <si>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</si>
  <si>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</si>
  <si>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</si>
  <si>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</si>
  <si>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</si>
  <si>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</si>
  <si>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</si>
  <si>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</si>
  <si>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</si>
  <si>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</si>
  <si>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</si>
  <si>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</si>
  <si>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</si>
  <si>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</si>
  <si>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</si>
  <si>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</si>
  <si>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</si>
  <si>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</si>
  <si>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</si>
  <si>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</si>
  <si>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</si>
  <si>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</si>
  <si>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</si>
  <si>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</si>
  <si>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</si>
  <si>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</si>
  <si>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</si>
  <si>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</si>
  <si>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</si>
  <si>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</si>
  <si>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</si>
  <si>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</si>
  <si>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</si>
  <si>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</si>
  <si>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</si>
  <si>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</si>
  <si>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</si>
  <si>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</si>
  <si>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</si>
  <si>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</si>
  <si>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</si>
  <si>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</si>
  <si>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</si>
  <si>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</si>
  <si>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</si>
  <si>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</si>
  <si>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</si>
  <si>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</si>
  <si>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</si>
  <si>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</si>
  <si>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</si>
  <si>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</si>
  <si>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</si>
  <si>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</si>
  <si>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</si>
  <si>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</si>
  <si>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</si>
  <si>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</si>
  <si>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</si>
  <si>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</si>
  <si>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</si>
  <si>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</si>
  <si>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</si>
  <si>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</si>
  <si>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</si>
  <si>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</si>
  <si>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</si>
  <si>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</si>
  <si>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</si>
  <si>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</si>
  <si>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</si>
  <si>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</si>
  <si>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</si>
  <si>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</si>
  <si>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</si>
  <si>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</si>
  <si>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</si>
  <si>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</si>
  <si>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</si>
  <si>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</si>
  <si>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</si>
  <si>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</si>
  <si>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</si>
  <si>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</si>
  <si>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</si>
  <si>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</si>
  <si>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</si>
  <si>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</si>
  <si>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</si>
  <si>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</si>
  <si>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</si>
  <si>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</si>
  <si>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</si>
  <si>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</si>
  <si>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</si>
  <si>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</si>
  <si>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</si>
  <si>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</si>
  <si>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</si>
  <si>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</si>
  <si>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</si>
  <si>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</si>
  <si>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</si>
  <si>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</si>
  <si>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</si>
  <si>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</si>
  <si>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</si>
  <si>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</si>
  <si>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</si>
  <si>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</si>
  <si>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</si>
  <si>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</si>
  <si>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</si>
  <si>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</si>
  <si>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</si>
  <si>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</si>
  <si>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</si>
  <si>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</si>
  <si>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</si>
  <si>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</si>
  <si>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</si>
  <si>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</si>
  <si>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</si>
  <si>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</si>
  <si>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</si>
  <si>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</si>
  <si>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</si>
  <si>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</si>
  <si>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</si>
  <si>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</si>
  <si>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</si>
  <si>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</si>
  <si>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</si>
  <si>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</si>
  <si>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</si>
  <si>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</si>
  <si>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</si>
  <si>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</si>
  <si>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</si>
  <si>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</si>
  <si>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</si>
  <si>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</si>
  <si>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</si>
  <si>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</si>
  <si>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</si>
  <si>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</si>
  <si>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</si>
  <si>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</si>
  <si>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</si>
  <si>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</si>
  <si>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</si>
  <si>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</si>
  <si>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</si>
  <si>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</si>
  <si>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</si>
  <si>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</si>
  <si>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</si>
  <si>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</si>
  <si>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</si>
  <si>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</si>
  <si>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</si>
  <si>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</si>
  <si>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</si>
  <si>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</si>
  <si>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</si>
  <si>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</si>
  <si>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</si>
  <si>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</si>
  <si>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</si>
  <si>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</si>
  <si>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</si>
  <si>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</si>
  <si>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</si>
  <si>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</si>
  <si>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</si>
  <si>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</si>
  <si>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</si>
  <si>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</si>
  <si>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</si>
  <si>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</si>
  <si>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</si>
  <si>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</si>
  <si>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</si>
  <si>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</si>
  <si>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</si>
  <si>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</si>
  <si>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</si>
  <si>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</si>
  <si>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</si>
  <si>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</si>
  <si>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</si>
  <si>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</si>
  <si>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</si>
  <si>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</si>
  <si>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</si>
  <si>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</si>
  <si>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</si>
  <si>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</si>
  <si>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</si>
  <si>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</si>
  <si>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</si>
  <si>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</si>
  <si>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</si>
  <si>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</si>
  <si>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</si>
  <si>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</si>
  <si>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</si>
  <si>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</si>
  <si>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</si>
  <si>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</si>
  <si>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</si>
  <si>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</si>
  <si>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</si>
  <si>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</si>
  <si>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</si>
  <si>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</si>
  <si>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</si>
  <si>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</si>
  <si>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</si>
  <si>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</si>
  <si>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</si>
  <si>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</si>
  <si>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</si>
  <si>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</si>
  <si>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</si>
  <si>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</si>
  <si>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</si>
  <si>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</si>
  <si>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</si>
  <si>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</si>
  <si>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</si>
  <si>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</si>
  <si>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</si>
  <si>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</si>
  <si>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</si>
  <si>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</si>
  <si>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</si>
  <si>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</si>
  <si>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</si>
  <si>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</si>
  <si>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</si>
  <si>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</si>
  <si>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</si>
  <si>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</si>
  <si>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</si>
  <si>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</si>
  <si>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</si>
  <si>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</si>
  <si>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</si>
  <si>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</si>
  <si>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</si>
  <si>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</si>
  <si>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</si>
  <si>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</si>
  <si>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</si>
  <si>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</si>
  <si>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</si>
  <si>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</si>
  <si>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</si>
  <si>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</si>
  <si>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</si>
  <si>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</si>
  <si>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</si>
  <si>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</si>
  <si>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</si>
  <si>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</si>
  <si>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</si>
  <si>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</si>
  <si>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</si>
  <si>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</si>
  <si>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</si>
  <si>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</si>
  <si>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</si>
  <si>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</si>
  <si>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</si>
  <si>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</si>
  <si>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</si>
  <si>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</si>
  <si>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</si>
  <si>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</si>
  <si>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</si>
  <si>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</si>
  <si>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</si>
  <si>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</si>
  <si>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</si>
  <si>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</si>
  <si>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</si>
  <si>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</si>
  <si>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</si>
  <si>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</si>
  <si>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</si>
  <si>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</si>
  <si>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</si>
  <si>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</si>
  <si>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</si>
  <si>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</si>
  <si>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</si>
  <si>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</si>
  <si>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</si>
  <si>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</si>
  <si>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</si>
  <si>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</si>
  <si>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</si>
  <si>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</si>
  <si>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</si>
  <si>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</si>
  <si>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</si>
  <si>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</si>
  <si>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</si>
  <si>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</si>
  <si>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</si>
  <si>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</si>
  <si>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</si>
  <si>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</si>
  <si>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</si>
  <si>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</si>
  <si>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</si>
  <si>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</si>
  <si>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</si>
  <si>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</si>
  <si>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</si>
  <si>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</si>
  <si>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</si>
  <si>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</si>
  <si>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</si>
  <si>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</si>
  <si>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</si>
  <si>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</si>
  <si>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</si>
  <si>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</si>
  <si>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</si>
  <si>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</si>
  <si>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</si>
  <si>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</si>
  <si>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</si>
  <si>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</si>
  <si>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</si>
  <si>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</si>
  <si>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</si>
  <si>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</si>
  <si>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</si>
  <si>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</si>
  <si>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</si>
  <si>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</si>
  <si>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</si>
  <si>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</si>
  <si>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</si>
  <si>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</si>
  <si>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</si>
  <si>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</si>
  <si>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</si>
  <si>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</si>
  <si>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</si>
  <si>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</si>
  <si>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</si>
  <si>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</si>
  <si>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</si>
  <si>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</si>
  <si>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</si>
  <si>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</si>
  <si>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</si>
  <si>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</si>
  <si>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</si>
  <si>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</si>
  <si>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</si>
  <si>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</si>
  <si>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</si>
  <si>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</si>
  <si>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</si>
  <si>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</si>
  <si>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</si>
  <si>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</si>
  <si>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</si>
  <si>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</si>
  <si>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</si>
  <si>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</si>
  <si>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</si>
  <si>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</si>
  <si>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</si>
  <si>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</si>
  <si>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</si>
  <si>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</si>
  <si>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</si>
  <si>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</si>
  <si>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</si>
  <si>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</si>
  <si>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</si>
  <si>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</si>
  <si>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</si>
  <si>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</si>
  <si>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</si>
  <si>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</si>
  <si>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</si>
  <si>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</si>
  <si>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</si>
  <si>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</si>
  <si>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</si>
  <si>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</si>
  <si>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</si>
  <si>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</si>
  <si>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</si>
  <si>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</si>
  <si>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</si>
  <si>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</si>
  <si>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</si>
  <si>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</si>
  <si>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</si>
  <si>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</si>
  <si>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</si>
  <si>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</si>
  <si>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</si>
  <si>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</si>
  <si>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</si>
  <si>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</si>
  <si>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</si>
  <si>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</si>
  <si>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</si>
  <si>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</si>
  <si>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</si>
  <si>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</si>
  <si>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</si>
  <si>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</si>
  <si>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</si>
  <si>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</si>
  <si>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</si>
  <si>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</si>
  <si>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</si>
  <si>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</si>
  <si>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</si>
  <si>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</si>
  <si>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</si>
  <si>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</si>
  <si>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</si>
  <si>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</si>
  <si>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</si>
  <si>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</si>
  <si>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</si>
  <si>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</si>
  <si>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</si>
  <si>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</si>
  <si>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</si>
  <si>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</si>
  <si>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</si>
  <si>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</si>
  <si>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</si>
  <si>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</si>
  <si>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</si>
  <si>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</si>
  <si>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</si>
  <si>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</si>
  <si>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</si>
  <si>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</si>
  <si>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</si>
  <si>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</si>
  <si>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</si>
  <si>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</si>
  <si>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</si>
  <si>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</si>
  <si>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</si>
  <si>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</si>
  <si>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</si>
  <si>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</si>
  <si>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</si>
  <si>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</si>
  <si>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</si>
  <si>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</si>
  <si>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</si>
  <si>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</si>
  <si>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</si>
  <si>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</si>
  <si>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</si>
  <si>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</si>
  <si>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</si>
  <si>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</si>
  <si>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</si>
  <si>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</si>
  <si>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</si>
  <si>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</si>
  <si>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</si>
  <si>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</si>
  <si>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</si>
  <si>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</si>
  <si>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</si>
  <si>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</si>
  <si>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</si>
  <si>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</si>
  <si>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</si>
  <si>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</si>
  <si>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</si>
  <si>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</si>
  <si>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</si>
  <si>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</si>
  <si>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</si>
  <si>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</si>
  <si>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</si>
  <si>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</si>
  <si>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</si>
  <si>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</si>
  <si>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</si>
  <si>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</si>
  <si>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</si>
  <si>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</si>
  <si>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</si>
  <si>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</si>
  <si>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</si>
  <si>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</si>
  <si>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</si>
  <si>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</si>
  <si>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</si>
  <si>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</si>
  <si>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</si>
  <si>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</si>
  <si>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</si>
  <si>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</si>
  <si>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</si>
  <si>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</si>
  <si>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</si>
  <si>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</si>
  <si>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</si>
  <si>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</si>
  <si>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</si>
  <si>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</si>
  <si>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</si>
  <si>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</si>
  <si>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</si>
  <si>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</si>
  <si>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</si>
  <si>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</si>
  <si>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</si>
  <si>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</si>
  <si>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</si>
  <si>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</si>
  <si>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</si>
  <si>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</si>
  <si>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</si>
  <si>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</si>
  <si>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</si>
  <si>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</si>
  <si>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</si>
  <si>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</si>
  <si>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</si>
  <si>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</si>
  <si>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</si>
  <si>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</si>
  <si>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</si>
  <si>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</si>
  <si>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</si>
  <si>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</si>
  <si>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</si>
  <si>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</si>
  <si>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</si>
  <si>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</si>
  <si>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</si>
  <si>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</si>
  <si>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</si>
  <si>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</si>
  <si>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</si>
  <si>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</si>
  <si>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</si>
  <si>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</si>
  <si>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</si>
  <si>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</si>
  <si>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</si>
  <si>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</si>
  <si>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</si>
  <si>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</si>
  <si>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</si>
  <si>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</si>
  <si>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</si>
  <si>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</si>
  <si>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</si>
  <si>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</si>
  <si>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</si>
  <si>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</si>
  <si>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</si>
  <si>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</si>
  <si>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</si>
  <si>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</si>
  <si>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</si>
  <si>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</si>
  <si>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</si>
  <si>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</si>
  <si>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</si>
  <si>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</si>
  <si>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</si>
  <si>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</si>
  <si>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</si>
  <si>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</si>
  <si>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</si>
  <si>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</si>
  <si>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</si>
  <si>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</si>
  <si>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</si>
  <si>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</si>
  <si>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</si>
  <si>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</si>
  <si>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</si>
  <si>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</si>
  <si>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</si>
  <si>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</si>
  <si>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</si>
  <si>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</si>
  <si>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</si>
  <si>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</si>
  <si>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</si>
  <si>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</si>
  <si>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</si>
  <si>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</si>
  <si>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</si>
  <si>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</si>
  <si>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</si>
  <si>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</si>
  <si>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</si>
  <si>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</si>
  <si>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</si>
  <si>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</si>
  <si>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</si>
  <si>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</si>
  <si>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</si>
  <si>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</si>
  <si>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</si>
  <si>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</si>
  <si>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</si>
  <si>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</si>
  <si>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</si>
  <si>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</si>
  <si>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</si>
  <si>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</si>
  <si>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</si>
  <si>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</si>
  <si>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</si>
  <si>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</si>
  <si>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</si>
  <si>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</si>
  <si>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</si>
  <si>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</si>
  <si>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</si>
  <si>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</si>
  <si>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</si>
  <si>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</si>
  <si>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</si>
  <si>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</si>
  <si>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</si>
  <si>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</si>
  <si>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</si>
  <si>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</si>
  <si>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</si>
  <si>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</si>
  <si>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</si>
  <si>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</si>
  <si>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</si>
  <si>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</si>
  <si>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</si>
  <si>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</si>
  <si>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</si>
  <si>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</si>
  <si>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</si>
  <si>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</si>
  <si>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</si>
  <si>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</si>
  <si>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</si>
  <si>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</si>
  <si>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</si>
  <si>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</si>
  <si>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</si>
  <si>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</si>
  <si>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</si>
  <si>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</si>
  <si>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</si>
  <si>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</si>
  <si>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</si>
  <si>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</si>
  <si>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</si>
  <si>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</si>
  <si>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</si>
  <si>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</si>
  <si>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</si>
  <si>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</si>
  <si>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</si>
  <si>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</si>
  <si>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</si>
  <si>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</si>
  <si>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</si>
  <si>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</si>
  <si>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</si>
  <si>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</si>
  <si>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</si>
  <si>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</si>
  <si>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</si>
  <si>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</si>
  <si>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</si>
  <si>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</si>
  <si>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</si>
  <si>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</si>
  <si>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</si>
  <si>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</si>
  <si>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</si>
  <si>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</si>
  <si>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</si>
  <si>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</si>
  <si>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</si>
  <si>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</si>
  <si>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</si>
  <si>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</si>
  <si>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</si>
  <si>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</si>
  <si>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</si>
  <si>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</si>
  <si>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</si>
  <si>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</si>
  <si>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</si>
  <si>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</si>
  <si>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</si>
  <si>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</si>
  <si>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</si>
  <si>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</si>
  <si>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</si>
  <si>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</si>
  <si>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</si>
  <si>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</si>
  <si>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</si>
  <si>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</si>
  <si>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</si>
  <si>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</si>
  <si>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</si>
  <si>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</si>
  <si>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</si>
  <si>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</si>
  <si>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</si>
  <si>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</si>
  <si>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</si>
  <si>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</si>
  <si>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</si>
  <si>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</si>
  <si>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</si>
  <si>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</si>
  <si>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</si>
  <si>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</si>
  <si>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</si>
  <si>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</si>
  <si>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</si>
  <si>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</si>
  <si>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</si>
  <si>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</si>
  <si>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</si>
  <si>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</si>
  <si>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</si>
  <si>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</si>
  <si>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</si>
  <si>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</si>
  <si>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</si>
  <si>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</si>
  <si>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</si>
  <si>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</si>
  <si>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</si>
  <si>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</si>
  <si>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</si>
  <si>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</si>
  <si>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</si>
  <si>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</si>
  <si>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</si>
  <si>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</si>
  <si>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</si>
  <si>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</si>
  <si>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</si>
  <si>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</si>
  <si>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</si>
  <si>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</si>
  <si>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</si>
  <si>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</si>
  <si>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</si>
  <si>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</si>
  <si>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</si>
  <si>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</si>
  <si>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</si>
  <si>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</si>
  <si>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</si>
  <si>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</si>
  <si>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</si>
  <si>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</si>
  <si>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</si>
  <si>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</si>
  <si>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</si>
  <si>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</si>
  <si>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</si>
  <si>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</si>
  <si>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</si>
  <si>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</si>
  <si>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</si>
  <si>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</si>
  <si>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</si>
  <si>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</si>
  <si>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</si>
  <si>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</si>
  <si>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</si>
  <si>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</si>
  <si>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</si>
  <si>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</si>
  <si>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</si>
  <si>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</si>
  <si>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</si>
  <si>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</si>
  <si>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</si>
  <si>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</si>
  <si>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</si>
  <si>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</si>
  <si>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</si>
  <si>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</si>
  <si>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</si>
  <si>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</si>
  <si>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</si>
  <si>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</si>
  <si>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</si>
  <si>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</si>
  <si>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</si>
  <si>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</si>
  <si>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</si>
  <si>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</si>
  <si>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</si>
  <si>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</si>
  <si>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</si>
  <si>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</si>
  <si>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</si>
  <si>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</si>
  <si>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</si>
  <si>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</si>
  <si>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</si>
  <si>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</si>
  <si>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</si>
  <si>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</si>
  <si>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</si>
  <si>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</si>
  <si>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</si>
  <si>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</si>
  <si>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</si>
  <si>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</si>
  <si>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</si>
  <si>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</si>
  <si>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</si>
  <si>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</si>
  <si>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</si>
  <si>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</si>
  <si>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</si>
  <si>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</si>
  <si>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</si>
  <si>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</si>
  <si>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</si>
  <si>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</si>
  <si>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</si>
  <si>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</si>
  <si>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</si>
  <si>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</si>
  <si>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</si>
  <si>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</si>
  <si>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</si>
  <si>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</si>
  <si>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</si>
  <si>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</si>
  <si>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</si>
  <si>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</si>
  <si>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</si>
  <si>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</si>
  <si>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</si>
  <si>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</si>
  <si>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</si>
  <si>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</si>
  <si>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</si>
  <si>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</si>
  <si>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</si>
  <si>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</si>
  <si>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</si>
  <si>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</si>
  <si>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</si>
  <si>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</si>
  <si>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</si>
  <si>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</si>
  <si>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</si>
  <si>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</si>
  <si>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</si>
  <si>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</si>
  <si>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</si>
  <si>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</si>
  <si>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</si>
  <si>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</si>
  <si>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</si>
  <si>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</si>
  <si>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</si>
  <si>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</si>
  <si>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</si>
  <si>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</si>
  <si>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</si>
  <si>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</si>
  <si>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</si>
  <si>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</si>
  <si>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</si>
  <si>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</si>
  <si>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</si>
  <si>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</si>
  <si>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</si>
  <si>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</si>
  <si>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</si>
  <si>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</si>
  <si>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</si>
  <si>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</si>
  <si>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</si>
  <si>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</si>
  <si>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</si>
  <si>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</si>
  <si>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</si>
  <si>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</si>
  <si>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</si>
  <si>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</si>
  <si>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</si>
  <si>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</si>
  <si>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</si>
  <si>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</si>
  <si>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</si>
  <si>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</si>
  <si>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</si>
  <si>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</si>
  <si>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</si>
  <si>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</si>
  <si>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</si>
  <si>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</si>
  <si>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</si>
  <si>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</si>
  <si>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</si>
  <si>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</si>
  <si>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</si>
  <si>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</si>
  <si>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</si>
  <si>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</si>
  <si>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</si>
  <si>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</si>
  <si>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</si>
  <si>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</si>
  <si>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</si>
  <si>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</si>
  <si>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</si>
  <si>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</si>
  <si>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</si>
  <si>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</si>
  <si>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</si>
  <si>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</si>
  <si>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</si>
  <si>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</si>
  <si>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</si>
  <si>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</si>
  <si>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</si>
  <si>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</si>
  <si>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</si>
  <si>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</si>
  <si>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</si>
  <si>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</si>
  <si>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</si>
  <si>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</si>
  <si>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</si>
  <si>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</si>
  <si>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</si>
  <si>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</si>
  <si>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</si>
  <si>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</si>
  <si>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</si>
  <si>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</si>
  <si>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</si>
  <si>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</si>
  <si>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</si>
  <si>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</si>
  <si>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</si>
  <si>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</si>
  <si>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</si>
  <si>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</si>
  <si>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</si>
  <si>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</si>
  <si>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</si>
  <si>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</si>
  <si>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</si>
  <si>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</si>
  <si>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</si>
  <si>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</si>
  <si>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</si>
  <si>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</si>
  <si>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</si>
  <si>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</si>
  <si>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</si>
  <si>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</si>
  <si>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</si>
  <si>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</si>
  <si>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</si>
  <si>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</si>
  <si>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</si>
  <si>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</si>
  <si>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</si>
  <si>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</si>
  <si>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</si>
  <si>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</si>
  <si>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</si>
  <si>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</si>
  <si>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</si>
  <si>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</si>
  <si>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</si>
  <si>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</si>
  <si>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</si>
  <si>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</si>
  <si>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</si>
  <si>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</si>
  <si>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</si>
  <si>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</si>
  <si>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</si>
  <si>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</si>
  <si>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</si>
  <si>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</si>
  <si>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</si>
  <si>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</si>
  <si>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</si>
  <si>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</si>
  <si>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</si>
  <si>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</si>
  <si>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</si>
  <si>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</si>
  <si>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</si>
  <si>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</si>
  <si>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</si>
  <si>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</si>
  <si>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</si>
  <si>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</si>
  <si>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</si>
  <si>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</si>
  <si>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</si>
  <si>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</si>
  <si>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</si>
  <si>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</si>
  <si>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</si>
  <si>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</si>
  <si>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</si>
  <si>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</si>
  <si>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</si>
  <si>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</si>
  <si>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</si>
  <si>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</si>
  <si>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</si>
  <si>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</si>
  <si>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</si>
  <si>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</si>
  <si>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</si>
  <si>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</si>
  <si>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</si>
  <si>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</si>
  <si>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</si>
  <si>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</si>
  <si>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</si>
  <si>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</si>
  <si>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</si>
  <si>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</si>
  <si>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</si>
  <si>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</si>
  <si>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</si>
  <si>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</si>
  <si>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</si>
  <si>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</si>
  <si>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</si>
  <si>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</si>
  <si>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</si>
  <si>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</si>
  <si>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</si>
  <si>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</si>
  <si>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</si>
  <si>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</si>
  <si>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</si>
  <si>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</si>
  <si>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</si>
  <si>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</si>
  <si>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</si>
  <si>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</si>
  <si>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</si>
  <si>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</si>
  <si>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</si>
  <si>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</si>
  <si>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</si>
  <si>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</si>
  <si>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</si>
  <si>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</si>
  <si>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</si>
  <si>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</si>
  <si>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</si>
  <si>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</si>
  <si>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</si>
  <si>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</si>
  <si>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</si>
  <si>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</si>
  <si>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</si>
  <si>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</si>
  <si>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</si>
  <si>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</si>
  <si>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</si>
  <si>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</si>
  <si>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</si>
  <si>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</si>
  <si>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</si>
  <si>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</si>
  <si>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</si>
  <si>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</si>
  <si>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</si>
  <si>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</si>
  <si>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</si>
  <si>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</si>
  <si>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</si>
  <si>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</si>
  <si>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</si>
  <si>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</si>
  <si>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</si>
  <si>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</si>
  <si>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</si>
  <si>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</si>
  <si>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</si>
  <si>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</si>
  <si>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</si>
  <si>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</si>
  <si>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</si>
  <si>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</si>
  <si>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</si>
  <si>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</si>
  <si>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</si>
  <si>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</si>
  <si>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</si>
  <si>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</si>
  <si>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</si>
  <si>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</si>
  <si>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</si>
  <si>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</si>
  <si>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</si>
  <si>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</si>
  <si>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</si>
  <si>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</si>
  <si>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</si>
  <si>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</si>
  <si>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</si>
  <si>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</si>
  <si>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</si>
  <si>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</si>
  <si>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</si>
  <si>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</si>
  <si>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</si>
  <si>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</si>
  <si>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</si>
  <si>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</si>
  <si>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</si>
  <si>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</si>
  <si>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</si>
  <si>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</si>
  <si>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</si>
  <si>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</si>
  <si>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</si>
  <si>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</si>
  <si>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</si>
  <si>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</si>
  <si>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</si>
  <si>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</si>
  <si>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</si>
  <si>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</si>
  <si>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</si>
  <si>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</si>
  <si>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</si>
  <si>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</si>
  <si>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</si>
  <si>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</si>
  <si>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</si>
  <si>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</si>
  <si>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</si>
  <si>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</si>
  <si>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</si>
  <si>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</si>
  <si>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</si>
  <si>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</si>
  <si>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</si>
  <si>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</si>
  <si>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</si>
  <si>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</si>
  <si>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</si>
  <si>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</si>
  <si>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</si>
  <si>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</si>
  <si>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</si>
  <si>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</si>
  <si>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</si>
  <si>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</si>
  <si>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</si>
  <si>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</si>
  <si>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</si>
  <si>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</si>
  <si>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</si>
  <si>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</si>
  <si>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</si>
  <si>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</si>
  <si>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</si>
  <si>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</si>
  <si>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</si>
  <si>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</si>
  <si>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</si>
  <si>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</si>
  <si>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</si>
  <si>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</si>
  <si>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</si>
  <si>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</si>
  <si>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</si>
  <si>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</si>
  <si>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</si>
  <si>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</si>
  <si>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</si>
  <si>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</si>
  <si>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</si>
  <si>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</si>
  <si>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</si>
  <si>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</si>
  <si>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</si>
  <si>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</si>
  <si>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</si>
  <si>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</si>
  <si>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</si>
  <si>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</si>
  <si>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</si>
  <si>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</si>
  <si>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</si>
  <si>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</si>
  <si>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</si>
  <si>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</si>
  <si>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</si>
  <si>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</si>
  <si>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</si>
  <si>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</si>
  <si>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</si>
  <si>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</si>
  <si>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</si>
  <si>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</si>
  <si>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</si>
  <si>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</si>
  <si>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</si>
  <si>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</si>
  <si>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</si>
  <si>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</si>
  <si>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</si>
  <si>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</si>
  <si>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</si>
  <si>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</si>
  <si>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</si>
  <si>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</si>
  <si>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</si>
  <si>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</si>
  <si>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</si>
  <si>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</si>
  <si>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</si>
  <si>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</si>
  <si>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</si>
  <si>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</si>
  <si>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</si>
  <si>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</si>
  <si>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</si>
  <si>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</si>
  <si>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</si>
  <si>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</si>
  <si>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</si>
  <si>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</si>
  <si>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</si>
  <si>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</si>
  <si>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</si>
  <si>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</si>
  <si>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</si>
  <si>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</si>
  <si>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</si>
  <si>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</si>
  <si>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</si>
  <si>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</si>
  <si>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</si>
  <si>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</si>
  <si>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</si>
  <si>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</si>
  <si>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</si>
  <si>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</si>
  <si>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</si>
  <si>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</si>
  <si>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</si>
  <si>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</si>
  <si>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</si>
  <si>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</si>
  <si>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</si>
  <si>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</si>
  <si>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</si>
  <si>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</si>
  <si>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</si>
  <si>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</si>
  <si>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</si>
  <si>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</si>
  <si>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</si>
  <si>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</si>
  <si>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</si>
  <si>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</si>
  <si>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</si>
  <si>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</si>
  <si>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</si>
  <si>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</si>
  <si>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</si>
  <si>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</si>
  <si>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</si>
  <si>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</si>
  <si>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</si>
  <si>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</si>
  <si>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</si>
  <si>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</si>
  <si>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</si>
  <si>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</si>
  <si>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</si>
  <si>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</si>
  <si>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</si>
  <si>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</si>
  <si>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</si>
  <si>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</si>
  <si>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</si>
  <si>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</si>
  <si>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</si>
  <si>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</si>
  <si>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</si>
  <si>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</si>
  <si>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</si>
  <si>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</si>
  <si>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</si>
  <si>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</si>
  <si>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</si>
  <si>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</si>
  <si>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</si>
  <si>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</si>
  <si>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</si>
  <si>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</si>
  <si>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</si>
  <si>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</si>
  <si>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</si>
  <si>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</si>
  <si>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</si>
  <si>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</si>
  <si>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</si>
  <si>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</si>
  <si>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</si>
  <si>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</si>
  <si>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</si>
  <si>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</si>
  <si>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</si>
  <si>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</si>
  <si>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</si>
  <si>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</si>
  <si>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</si>
  <si>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</si>
  <si>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</si>
  <si>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</si>
  <si>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</si>
  <si>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</si>
  <si>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</si>
  <si>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</si>
  <si>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</si>
  <si>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</si>
  <si>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</si>
  <si>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</si>
  <si>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</si>
  <si>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</si>
  <si>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</si>
  <si>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</si>
  <si>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</si>
  <si>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</si>
  <si>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</si>
  <si>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</si>
  <si>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</si>
  <si>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</si>
  <si>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</si>
  <si>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</si>
  <si>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</si>
  <si>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</si>
  <si>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</si>
  <si>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</si>
  <si>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</si>
  <si>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</si>
  <si>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</si>
  <si>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</si>
  <si>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</si>
  <si>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</si>
  <si>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</si>
  <si>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</si>
  <si>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</si>
  <si>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</si>
  <si>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</si>
  <si>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</si>
  <si>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</si>
  <si>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</si>
  <si>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</si>
  <si>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</si>
  <si>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</si>
  <si>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</si>
  <si>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</si>
  <si>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</si>
  <si>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</si>
  <si>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</si>
  <si>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</si>
  <si>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</si>
  <si>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</si>
  <si>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</si>
  <si>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</si>
  <si>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</si>
  <si>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</si>
  <si>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</si>
  <si>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</si>
  <si>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</si>
  <si>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</si>
  <si>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</si>
  <si>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</si>
  <si>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</si>
  <si>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</si>
  <si>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</si>
  <si>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</si>
  <si>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</si>
  <si>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</si>
  <si>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</si>
  <si>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</si>
  <si>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</si>
  <si>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</si>
  <si>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</si>
  <si>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</si>
  <si>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</si>
  <si>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</si>
  <si>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</si>
  <si>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</si>
  <si>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</si>
  <si>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</si>
  <si>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</si>
  <si>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</si>
  <si>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</si>
  <si>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</si>
  <si>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</si>
  <si>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</si>
  <si>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</si>
  <si>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</si>
  <si>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</si>
  <si>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</si>
  <si>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</si>
  <si>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</si>
  <si>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</si>
  <si>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</si>
  <si>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</si>
  <si>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</si>
  <si>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</si>
  <si>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</si>
  <si>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</si>
  <si>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</si>
  <si>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</si>
  <si>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</si>
  <si>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</si>
  <si>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</si>
  <si>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</si>
  <si>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</si>
  <si>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</si>
  <si>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</si>
  <si>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</si>
  <si>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</si>
  <si>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</si>
  <si>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</si>
  <si>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</si>
  <si>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</si>
  <si>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</si>
  <si>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</si>
  <si>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</si>
  <si>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</si>
  <si>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</si>
  <si>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</si>
  <si>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</si>
  <si>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</si>
  <si>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</si>
  <si>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</si>
  <si>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</si>
  <si>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</si>
  <si>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</si>
  <si>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</si>
  <si>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</si>
  <si>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</si>
  <si>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</si>
  <si>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</si>
  <si>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</si>
  <si>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</si>
  <si>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</si>
  <si>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</si>
  <si>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</si>
  <si>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</si>
  <si>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</si>
  <si>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</si>
  <si>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</si>
  <si>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</si>
  <si>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</si>
  <si>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</si>
  <si>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</si>
  <si>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</si>
  <si>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</si>
  <si>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</si>
  <si>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</si>
  <si>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</si>
  <si>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</si>
  <si>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</si>
  <si>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</si>
  <si>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</si>
  <si>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</si>
  <si>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</si>
  <si>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</si>
  <si>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</si>
  <si>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</si>
  <si>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</si>
  <si>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</si>
  <si>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</si>
  <si>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</si>
  <si>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</si>
  <si>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</si>
  <si>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</si>
  <si>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</si>
  <si>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</si>
  <si>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</si>
  <si>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</si>
  <si>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</si>
  <si>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</si>
  <si>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</si>
  <si>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</si>
  <si>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</si>
  <si>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</si>
  <si>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</si>
  <si>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</si>
  <si>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</si>
  <si>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</si>
  <si>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</si>
  <si>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</si>
  <si>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</si>
  <si>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</si>
  <si>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</si>
  <si>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</si>
  <si>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</si>
  <si>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</si>
  <si>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</si>
  <si>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</si>
  <si>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</si>
  <si>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</si>
  <si>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</si>
  <si>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</si>
  <si>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</si>
  <si>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</si>
  <si>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</si>
  <si>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</si>
  <si>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</si>
  <si>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</si>
  <si>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</si>
  <si>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</si>
  <si>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</si>
  <si>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</si>
  <si>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</si>
  <si>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</si>
  <si>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</si>
  <si>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</si>
  <si>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</si>
  <si>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</si>
  <si>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</si>
  <si>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</si>
  <si>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</si>
  <si>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</si>
  <si>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</si>
  <si>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</si>
  <si>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</si>
  <si>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</si>
  <si>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</si>
  <si>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</si>
  <si>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</si>
  <si>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</si>
  <si>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</si>
  <si>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</si>
  <si>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</si>
  <si>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1. What are three conclusions we can make about Kickstarter campaigns given the provided data?</t>
  </si>
  <si>
    <t xml:space="preserve"> Kickstarter campaigns typically started in spring (Mar, Apr, May) or September,  It's a bad idea to start a kickstarter in December where campaigns typically fail instead of succeed. In general though, more often than not kickstarter campaigns are successfull rather than failures</t>
  </si>
  <si>
    <t>2. What are some of the limitations of this dataset?</t>
  </si>
  <si>
    <t xml:space="preserve">The data is limited in that we don't have data on consumer disposible income or overall charitable giving for the time frame. </t>
  </si>
  <si>
    <t>3. What are some other possible tables/graphs that we could create?</t>
  </si>
  <si>
    <t>We could graph out the relationship between weather or not there is a difference in funding depending on weather or not the campaign got the spotlight. We also didn't make a scatter plot for the relationship between backer count and funds raised filtering based on categories, countries, or sub categories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</si>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</sst>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.9"/>
      <color rgb="FFC7254E"/>
      <name val="Menlo"/>
    </font>
    <font>
      <u/>
      <sz val="11"/>
      <color theme="1"/>
      <name val="Calibri"/>
      <family val="2"/>
      <scheme val="minor"/>
    </font>
    <font>
      <sz val="9.9"/>
      <color rgb="FFC7254E"/>
      <name val="Menlo"/>
    </font>
    <font>
      <sz val="10"/>
      <color rgb="FF5C5C5C"/>
      <name val="&amp;apo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4" fontId="2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/>
    <xf numFmtId="0" fontId="3" fillId="0" borderId="0" xfId="0" applyFont="1" applyAlignme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 vertical="center" indent="1"/>
    </xf>
    <xf numFmtId="10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[excel_hw.xlsx]McPivot!PivotTable4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McPivot!$G$3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539-427A-9AFD-9E4793B533C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539-427A-9AFD-9E4793B533C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539-427A-9AFD-9E4793B533CC}"/>
              </c:ext>
            </c:extLst>
          </c:dPt>
          <c:cat>
            <c:strRef>
              <c:f>McPivot!$F$4:$F$7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McPivot!$G$4:$G$7</c:f>
              <c:numCache>
                <c:formatCode>General</c:formatCode>
                <c:ptCount val="3"/>
                <c:pt idx="0">
                  <c:v>14</c:v>
                </c:pt>
                <c:pt idx="1">
                  <c:v>41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A-4634-9E6B-554260263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0885328"/>
        <c:axId val="500885000"/>
      </c:barChart>
      <c:catAx>
        <c:axId val="50088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85000"/>
        <c:crosses val="autoZero"/>
        <c:auto val="1"/>
        <c:lblAlgn val="ctr"/>
        <c:lblOffset val="100"/>
        <c:noMultiLvlLbl val="0"/>
      </c:catAx>
      <c:valAx>
        <c:axId val="50088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8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[excel_hw.xlsx]McPivot!PivotTable6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  <a:r>
              <a:rPr lang="en-US" baseline="0"/>
              <a:t> by Country filtered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McPivot!$F$31:$F$32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McPivot!$E$33:$E$36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McPivot!$F$33:$F$36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F8-492E-9914-CC0C7F5FA734}"/>
            </c:ext>
          </c:extLst>
        </c:ser>
        <c:ser>
          <c:idx val="1"/>
          <c:order val="1"/>
          <c:tx>
            <c:strRef>
              <c:f>McPivot!$G$31:$G$32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McPivot!$E$33:$E$36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McPivot!$G$33:$G$36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F8-492E-9914-CC0C7F5FA734}"/>
            </c:ext>
          </c:extLst>
        </c:ser>
        <c:ser>
          <c:idx val="2"/>
          <c:order val="2"/>
          <c:tx>
            <c:strRef>
              <c:f>McPivot!$H$31:$H$32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McPivot!$E$33:$E$36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McPivot!$H$33:$H$36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F8-492E-9914-CC0C7F5FA734}"/>
            </c:ext>
          </c:extLst>
        </c:ser>
        <c:ser>
          <c:idx val="3"/>
          <c:order val="3"/>
          <c:tx>
            <c:strRef>
              <c:f>McPivot!$I$31:$I$32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McPivot!$E$33:$E$36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McPivot!$I$33:$I$36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1F8-492E-9914-CC0C7F5FA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6774544"/>
        <c:axId val="746782088"/>
      </c:barChart>
      <c:catAx>
        <c:axId val="746774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82088"/>
        <c:crosses val="autoZero"/>
        <c:auto val="1"/>
        <c:lblAlgn val="ctr"/>
        <c:lblOffset val="100"/>
        <c:noMultiLvlLbl val="0"/>
      </c:catAx>
      <c:valAx>
        <c:axId val="74678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7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[excel_hw.xlsx]McTimeSeries!PivotTable2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McTimeSeries!$B$17:$B$18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McTimeSeries!$A$19:$A$31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McTimeSeries!$B$19:$B$31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70-48F7-90E2-72A18D6E4597}"/>
            </c:ext>
          </c:extLst>
        </c:ser>
        <c:ser>
          <c:idx val="1"/>
          <c:order val="1"/>
          <c:tx>
            <c:strRef>
              <c:f>McTimeSeries!$C$17:$C$18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McTimeSeries!$A$19:$A$31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McTimeSeries!$C$19:$C$31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70-48F7-90E2-72A18D6E4597}"/>
            </c:ext>
          </c:extLst>
        </c:ser>
        <c:ser>
          <c:idx val="2"/>
          <c:order val="2"/>
          <c:tx>
            <c:strRef>
              <c:f>McTimeSeries!$D$17:$D$18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McTimeSeries!$A$19:$A$31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McTimeSeries!$D$19:$D$31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70-48F7-90E2-72A18D6E4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683568"/>
        <c:axId val="579683240"/>
      </c:lineChart>
      <c:catAx>
        <c:axId val="57968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83240"/>
        <c:crosses val="autoZero"/>
        <c:auto val="1"/>
        <c:lblAlgn val="ctr"/>
        <c:lblOffset val="100"/>
        <c:noMultiLvlLbl val="0"/>
      </c:catAx>
      <c:valAx>
        <c:axId val="57968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8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target</a:t>
            </a:r>
            <a:r>
              <a:rPr lang="en-US" baseline="0"/>
              <a:t> and failure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McBonusFace!$F$1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McBonusFace!$A$2:$A$13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McBonusFace!$F$2:$F$13</c:f>
              <c:numCache>
                <c:formatCode>0.00%</c:formatCode>
                <c:ptCount val="12"/>
                <c:pt idx="0">
                  <c:v>0.62691717791411039</c:v>
                </c:pt>
                <c:pt idx="1">
                  <c:v>0.66019417475728159</c:v>
                </c:pt>
                <c:pt idx="2">
                  <c:v>0.54481132075471694</c:v>
                </c:pt>
                <c:pt idx="3">
                  <c:v>0.46762589928057552</c:v>
                </c:pt>
                <c:pt idx="4">
                  <c:v>0.5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8-476A-B868-6EA8FC2A52E9}"/>
            </c:ext>
          </c:extLst>
        </c:ser>
        <c:ser>
          <c:idx val="1"/>
          <c:order val="1"/>
          <c:tx>
            <c:strRef>
              <c:f>McBonusFace!$G$1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McBonusFace!$A$2:$A$13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McBonusFace!$G$2:$G$13</c:f>
              <c:numCache>
                <c:formatCode>0.00%</c:formatCode>
                <c:ptCount val="12"/>
                <c:pt idx="0">
                  <c:v>0.31288343558282211</c:v>
                </c:pt>
                <c:pt idx="1">
                  <c:v>0.28883495145631066</c:v>
                </c:pt>
                <c:pt idx="2">
                  <c:v>0.37971698113207547</c:v>
                </c:pt>
                <c:pt idx="3">
                  <c:v>0.42446043165467628</c:v>
                </c:pt>
                <c:pt idx="4">
                  <c:v>0.42105263157894735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8-476A-B868-6EA8FC2A52E9}"/>
            </c:ext>
          </c:extLst>
        </c:ser>
        <c:ser>
          <c:idx val="2"/>
          <c:order val="2"/>
          <c:tx>
            <c:strRef>
              <c:f>McBonusFace!$H$1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McBonusFace!$A$2:$A$13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McBonusFace!$H$2:$H$13</c:f>
              <c:numCache>
                <c:formatCode>0.00%</c:formatCode>
                <c:ptCount val="12"/>
                <c:pt idx="0">
                  <c:v>4.9846625766871162E-2</c:v>
                </c:pt>
                <c:pt idx="1">
                  <c:v>4.2071197411003236E-2</c:v>
                </c:pt>
                <c:pt idx="2">
                  <c:v>6.6037735849056603E-2</c:v>
                </c:pt>
                <c:pt idx="3">
                  <c:v>8.6330935251798566E-2</c:v>
                </c:pt>
                <c:pt idx="4">
                  <c:v>5.2631578947368418E-2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8-476A-B868-6EA8FC2A5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687176"/>
        <c:axId val="579677336"/>
      </c:lineChart>
      <c:catAx>
        <c:axId val="57968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77336"/>
        <c:crosses val="autoZero"/>
        <c:auto val="1"/>
        <c:lblAlgn val="ctr"/>
        <c:lblOffset val="100"/>
        <c:noMultiLvlLbl val="0"/>
      </c:catAx>
      <c:valAx>
        <c:axId val="57967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8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358140</xdr:colOff>
      <xdr:row>9</xdr:row>
      <xdr:rowOff>116204</xdr:rowOff>
    </xdr:from>
    <xdr:to>
      <xdr:col>12</xdr:col>
      <xdr:colOff>289560</xdr:colOff>
      <xdr:row>27</xdr:row>
      <xdr:rowOff>15239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D52507-E913-442A-8910-FAEFD17AD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430530</xdr:colOff>
      <xdr:row>73</xdr:row>
      <xdr:rowOff>173354</xdr:rowOff>
    </xdr:from>
    <xdr:to>
      <xdr:col>12</xdr:col>
      <xdr:colOff>960120</xdr:colOff>
      <xdr:row>98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D36F4A-3B8E-4638-A38E-4253B5487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14</xdr:row>
      <xdr:rowOff>15239</xdr:rowOff>
    </xdr:from>
    <xdr:to>
      <xdr:col>12</xdr:col>
      <xdr:colOff>148590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FC609-58D1-46D3-A85B-6E37D3C84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763905</xdr:colOff>
      <xdr:row>14</xdr:row>
      <xdr:rowOff>51435</xdr:rowOff>
    </xdr:from>
    <xdr:to>
      <xdr:col>5</xdr:col>
      <xdr:colOff>1289685</xdr:colOff>
      <xdr:row>29</xdr:row>
      <xdr:rowOff>51435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AA4DA-733D-43D0-8E35-B0F446B17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" refreshedDate="43125.650889930555" createdVersion="6" refreshedVersion="6" minRefreshableVersion="3" recordCount="4114" xr:uid="{955B089E-1C6E-41AB-81C2-25B956718688}">
  <cacheSource type="worksheet">
    <worksheetSource ref="B1:R4115" sheet="raw data"/>
  </cacheSource>
  <cacheFields count="15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" refreshedDate="43126.633037962965" createdVersion="6" refreshedVersion="6" minRefreshableVersion="3" recordCount="4114" xr:uid="{0373C0F7-870F-4CE8-A567-20D63D38E318}">
  <cacheSource type="worksheet">
    <worksheetSource ref="D1:R4115" sheet="raw data"/>
  </cacheSource>
  <cacheFields count="17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16" base="5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5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5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x v="0"/>
    <d v="2015-07-22T19:00:00"/>
    <n v="1437620400"/>
    <n v="1434931811"/>
    <b v="0"/>
    <n v="182"/>
    <b v="1"/>
    <s v="film &amp; video/television"/>
    <x v="0"/>
    <s v="television"/>
  </r>
  <r>
    <n v="10275"/>
    <n v="14653"/>
    <x v="0"/>
    <s v="US"/>
    <s v="USD"/>
    <x v="1"/>
    <d v="2017-03-02T06:24:43"/>
    <n v="1488464683"/>
    <n v="1485872683"/>
    <b v="0"/>
    <n v="79"/>
    <b v="1"/>
    <s v="film &amp; video/television"/>
    <x v="0"/>
    <s v="television"/>
  </r>
  <r>
    <n v="500"/>
    <n v="525"/>
    <x v="0"/>
    <s v="GB"/>
    <s v="GBP"/>
    <x v="2"/>
    <d v="2016-02-15T08:51:23"/>
    <n v="1455555083"/>
    <n v="1454691083"/>
    <b v="0"/>
    <n v="35"/>
    <b v="1"/>
    <s v="film &amp; video/television"/>
    <x v="0"/>
    <s v="television"/>
  </r>
  <r>
    <n v="10000"/>
    <n v="10390"/>
    <x v="0"/>
    <s v="US"/>
    <s v="USD"/>
    <x v="3"/>
    <d v="2014-08-07T04:21:47"/>
    <n v="1407414107"/>
    <n v="1404822107"/>
    <b v="0"/>
    <n v="150"/>
    <b v="1"/>
    <s v="film &amp; video/television"/>
    <x v="0"/>
    <s v="television"/>
  </r>
  <r>
    <n v="44000"/>
    <n v="54116.28"/>
    <x v="0"/>
    <s v="US"/>
    <s v="USD"/>
    <x v="4"/>
    <d v="2015-12-19T12:01:19"/>
    <n v="1450555279"/>
    <n v="1447963279"/>
    <b v="0"/>
    <n v="284"/>
    <b v="1"/>
    <s v="film &amp; video/television"/>
    <x v="0"/>
    <s v="television"/>
  </r>
  <r>
    <n v="3999"/>
    <n v="4390"/>
    <x v="0"/>
    <s v="US"/>
    <s v="USD"/>
    <x v="5"/>
    <d v="2016-07-28T21:35:00"/>
    <n v="1469770500"/>
    <n v="1468362207"/>
    <b v="0"/>
    <n v="47"/>
    <b v="1"/>
    <s v="film &amp; video/television"/>
    <x v="0"/>
    <s v="television"/>
  </r>
  <r>
    <n v="8000"/>
    <n v="8519"/>
    <x v="0"/>
    <s v="US"/>
    <s v="USD"/>
    <x v="6"/>
    <d v="2014-06-13T17:44:10"/>
    <n v="1402710250"/>
    <n v="1401846250"/>
    <b v="0"/>
    <n v="58"/>
    <b v="1"/>
    <s v="film &amp; video/television"/>
    <x v="0"/>
    <s v="television"/>
  </r>
  <r>
    <n v="9000"/>
    <n v="9110"/>
    <x v="0"/>
    <s v="US"/>
    <s v="USD"/>
    <x v="7"/>
    <d v="2016-07-04T17:07:47"/>
    <n v="1467680867"/>
    <n v="1464224867"/>
    <b v="0"/>
    <n v="57"/>
    <b v="1"/>
    <s v="film &amp; video/television"/>
    <x v="0"/>
    <s v="television"/>
  </r>
  <r>
    <n v="3500"/>
    <n v="3501.52"/>
    <x v="0"/>
    <s v="US"/>
    <s v="USD"/>
    <x v="8"/>
    <d v="2016-04-15T13:00:00"/>
    <n v="1460754000"/>
    <n v="1460155212"/>
    <b v="0"/>
    <n v="12"/>
    <b v="1"/>
    <s v="film &amp; video/television"/>
    <x v="0"/>
    <s v="television"/>
  </r>
  <r>
    <n v="500"/>
    <n v="629.99"/>
    <x v="0"/>
    <s v="US"/>
    <s v="USD"/>
    <x v="9"/>
    <d v="2016-04-16T18:29:04"/>
    <n v="1460860144"/>
    <n v="1458268144"/>
    <b v="0"/>
    <n v="20"/>
    <b v="1"/>
    <s v="film &amp; video/television"/>
    <x v="0"/>
    <s v="television"/>
  </r>
  <r>
    <n v="3000"/>
    <n v="3015"/>
    <x v="0"/>
    <s v="US"/>
    <s v="USD"/>
    <x v="10"/>
    <d v="2014-06-24T17:37:59"/>
    <n v="1403660279"/>
    <n v="1400636279"/>
    <b v="0"/>
    <n v="19"/>
    <b v="1"/>
    <s v="film &amp; video/television"/>
    <x v="0"/>
    <s v="television"/>
  </r>
  <r>
    <n v="5000"/>
    <n v="6025"/>
    <x v="0"/>
    <s v="US"/>
    <s v="USD"/>
    <x v="11"/>
    <d v="2016-08-21T19:00:00"/>
    <n v="1471834800"/>
    <n v="1469126462"/>
    <b v="0"/>
    <n v="75"/>
    <b v="1"/>
    <s v="film &amp; video/television"/>
    <x v="0"/>
    <s v="television"/>
  </r>
  <r>
    <n v="30000"/>
    <n v="49588"/>
    <x v="0"/>
    <s v="US"/>
    <s v="USD"/>
    <x v="12"/>
    <d v="2014-07-15T19:00:00"/>
    <n v="1405479600"/>
    <n v="1401642425"/>
    <b v="0"/>
    <n v="827"/>
    <b v="1"/>
    <s v="film &amp; video/television"/>
    <x v="0"/>
    <s v="television"/>
  </r>
  <r>
    <n v="3500"/>
    <n v="5599"/>
    <x v="0"/>
    <s v="US"/>
    <s v="USD"/>
    <x v="13"/>
    <d v="2016-06-23T12:27:00"/>
    <n v="1466713620"/>
    <n v="1463588109"/>
    <b v="0"/>
    <n v="51"/>
    <b v="1"/>
    <s v="film &amp; video/television"/>
    <x v="0"/>
    <s v="television"/>
  </r>
  <r>
    <n v="6000"/>
    <n v="6056"/>
    <x v="0"/>
    <s v="AU"/>
    <s v="AUD"/>
    <x v="14"/>
    <d v="2014-07-13T05:59:00"/>
    <n v="1405259940"/>
    <n v="1403051888"/>
    <b v="0"/>
    <n v="41"/>
    <b v="1"/>
    <s v="film &amp; video/television"/>
    <x v="0"/>
    <s v="television"/>
  </r>
  <r>
    <n v="2000"/>
    <n v="2132"/>
    <x v="0"/>
    <s v="ES"/>
    <s v="EUR"/>
    <x v="15"/>
    <d v="2015-09-27T12:14:00"/>
    <n v="1443384840"/>
    <n v="1441790658"/>
    <b v="0"/>
    <n v="98"/>
    <b v="1"/>
    <s v="film &amp; video/television"/>
    <x v="0"/>
    <s v="television"/>
  </r>
  <r>
    <n v="12000"/>
    <n v="12029"/>
    <x v="0"/>
    <s v="US"/>
    <s v="USD"/>
    <x v="16"/>
    <d v="2014-06-15T21:30:00"/>
    <n v="1402896600"/>
    <n v="1398971211"/>
    <b v="0"/>
    <n v="70"/>
    <b v="1"/>
    <s v="film &amp; video/television"/>
    <x v="0"/>
    <s v="television"/>
  </r>
  <r>
    <n v="1500"/>
    <n v="1510"/>
    <x v="0"/>
    <s v="GB"/>
    <s v="GBP"/>
    <x v="17"/>
    <d v="2014-11-04T10:33:42"/>
    <n v="1415126022"/>
    <n v="1412530422"/>
    <b v="0"/>
    <n v="36"/>
    <b v="1"/>
    <s v="film &amp; video/television"/>
    <x v="0"/>
    <s v="television"/>
  </r>
  <r>
    <n v="30000"/>
    <n v="31896.33"/>
    <x v="0"/>
    <s v="US"/>
    <s v="USD"/>
    <x v="18"/>
    <d v="2014-09-17T05:00:56"/>
    <n v="1410958856"/>
    <n v="1408366856"/>
    <b v="0"/>
    <n v="342"/>
    <b v="1"/>
    <s v="film &amp; video/television"/>
    <x v="0"/>
    <s v="television"/>
  </r>
  <r>
    <n v="850"/>
    <n v="1235"/>
    <x v="0"/>
    <s v="US"/>
    <s v="USD"/>
    <x v="19"/>
    <d v="2015-07-20T11:35:34"/>
    <n v="1437420934"/>
    <n v="1434828934"/>
    <b v="0"/>
    <n v="22"/>
    <b v="1"/>
    <s v="film &amp; video/television"/>
    <x v="0"/>
    <s v="television"/>
  </r>
  <r>
    <n v="2000"/>
    <n v="2004"/>
    <x v="0"/>
    <s v="US"/>
    <s v="USD"/>
    <x v="20"/>
    <d v="2015-09-13T10:11:52"/>
    <n v="1442167912"/>
    <n v="1436983912"/>
    <b v="0"/>
    <n v="25"/>
    <b v="1"/>
    <s v="film &amp; video/television"/>
    <x v="0"/>
    <s v="television"/>
  </r>
  <r>
    <n v="18500"/>
    <n v="20190"/>
    <x v="0"/>
    <s v="US"/>
    <s v="USD"/>
    <x v="21"/>
    <d v="2014-09-26T07:03:09"/>
    <n v="1411743789"/>
    <n v="1409151789"/>
    <b v="0"/>
    <n v="101"/>
    <b v="1"/>
    <s v="film &amp; video/television"/>
    <x v="0"/>
    <s v="television"/>
  </r>
  <r>
    <n v="350"/>
    <n v="410"/>
    <x v="0"/>
    <s v="US"/>
    <s v="USD"/>
    <x v="22"/>
    <d v="2014-12-31T23:59:00"/>
    <n v="1420099140"/>
    <n v="1418766740"/>
    <b v="0"/>
    <n v="8"/>
    <b v="1"/>
    <s v="film &amp; video/television"/>
    <x v="0"/>
    <s v="television"/>
  </r>
  <r>
    <n v="2000"/>
    <n v="2370"/>
    <x v="0"/>
    <s v="US"/>
    <s v="USD"/>
    <x v="23"/>
    <d v="2015-04-30T07:20:00"/>
    <n v="1430407200"/>
    <n v="1428086501"/>
    <b v="0"/>
    <n v="23"/>
    <b v="1"/>
    <s v="film &amp; video/television"/>
    <x v="0"/>
    <s v="television"/>
  </r>
  <r>
    <n v="35000"/>
    <n v="38082.69"/>
    <x v="0"/>
    <s v="US"/>
    <s v="USD"/>
    <x v="24"/>
    <d v="2015-09-15T11:39:00"/>
    <n v="1442345940"/>
    <n v="1439494863"/>
    <b v="0"/>
    <n v="574"/>
    <b v="1"/>
    <s v="film &amp; video/television"/>
    <x v="0"/>
    <s v="television"/>
  </r>
  <r>
    <n v="600"/>
    <n v="800"/>
    <x v="0"/>
    <s v="US"/>
    <s v="USD"/>
    <x v="25"/>
    <d v="2016-01-08T16:36:01"/>
    <n v="1452299761"/>
    <n v="1447115761"/>
    <b v="0"/>
    <n v="14"/>
    <b v="1"/>
    <s v="film &amp; video/television"/>
    <x v="0"/>
    <s v="television"/>
  </r>
  <r>
    <n v="1250"/>
    <n v="1940"/>
    <x v="0"/>
    <s v="US"/>
    <s v="USD"/>
    <x v="26"/>
    <d v="2014-08-17T04:22:24"/>
    <n v="1408278144"/>
    <n v="1404822144"/>
    <b v="0"/>
    <n v="19"/>
    <b v="1"/>
    <s v="film &amp; video/television"/>
    <x v="0"/>
    <s v="television"/>
  </r>
  <r>
    <n v="20000"/>
    <n v="22345"/>
    <x v="0"/>
    <s v="NZ"/>
    <s v="NZD"/>
    <x v="27"/>
    <d v="2014-11-15T20:57:13"/>
    <n v="1416113833"/>
    <n v="1413518233"/>
    <b v="0"/>
    <n v="150"/>
    <b v="1"/>
    <s v="film &amp; video/television"/>
    <x v="0"/>
    <s v="television"/>
  </r>
  <r>
    <n v="12000"/>
    <n v="12042"/>
    <x v="0"/>
    <s v="US"/>
    <s v="USD"/>
    <x v="28"/>
    <d v="2015-12-16T15:08:04"/>
    <n v="1450307284"/>
    <n v="1447715284"/>
    <b v="0"/>
    <n v="71"/>
    <b v="1"/>
    <s v="film &amp; video/television"/>
    <x v="0"/>
    <s v="television"/>
  </r>
  <r>
    <n v="3000"/>
    <n v="3700"/>
    <x v="0"/>
    <s v="GB"/>
    <s v="GBP"/>
    <x v="29"/>
    <d v="2014-07-22T08:09:28"/>
    <n v="1406045368"/>
    <n v="1403453368"/>
    <b v="0"/>
    <n v="117"/>
    <b v="1"/>
    <s v="film &amp; video/television"/>
    <x v="0"/>
    <s v="television"/>
  </r>
  <r>
    <n v="4000"/>
    <n v="4051.99"/>
    <x v="0"/>
    <s v="US"/>
    <s v="USD"/>
    <x v="30"/>
    <d v="2014-08-20T23:01:55"/>
    <n v="1408604515"/>
    <n v="1406012515"/>
    <b v="0"/>
    <n v="53"/>
    <b v="1"/>
    <s v="film &amp; video/television"/>
    <x v="0"/>
    <s v="television"/>
  </r>
  <r>
    <n v="13"/>
    <n v="13"/>
    <x v="0"/>
    <s v="US"/>
    <s v="USD"/>
    <x v="31"/>
    <d v="2016-01-25T11:00:34"/>
    <n v="1453748434"/>
    <n v="1452193234"/>
    <b v="0"/>
    <n v="1"/>
    <b v="1"/>
    <s v="film &amp; video/television"/>
    <x v="0"/>
    <s v="television"/>
  </r>
  <r>
    <n v="28450"/>
    <n v="28520"/>
    <x v="0"/>
    <s v="US"/>
    <s v="USD"/>
    <x v="32"/>
    <d v="2016-05-12T19:59:00"/>
    <n v="1463111940"/>
    <n v="1459523017"/>
    <b v="0"/>
    <n v="89"/>
    <b v="1"/>
    <s v="film &amp; video/television"/>
    <x v="0"/>
    <s v="television"/>
  </r>
  <r>
    <n v="5250"/>
    <n v="5360"/>
    <x v="0"/>
    <s v="US"/>
    <s v="USD"/>
    <x v="33"/>
    <d v="2015-11-08T08:51:41"/>
    <n v="1447001501"/>
    <n v="1444405901"/>
    <b v="0"/>
    <n v="64"/>
    <b v="1"/>
    <s v="film &amp; video/television"/>
    <x v="0"/>
    <s v="television"/>
  </r>
  <r>
    <n v="2600"/>
    <n v="3392"/>
    <x v="0"/>
    <s v="US"/>
    <s v="USD"/>
    <x v="34"/>
    <d v="2014-08-04T23:43:21"/>
    <n v="1407224601"/>
    <n v="1405928601"/>
    <b v="0"/>
    <n v="68"/>
    <b v="1"/>
    <s v="film &amp; video/television"/>
    <x v="0"/>
    <s v="television"/>
  </r>
  <r>
    <n v="1000"/>
    <n v="1665"/>
    <x v="0"/>
    <s v="US"/>
    <s v="USD"/>
    <x v="35"/>
    <d v="2015-04-27T16:00:00"/>
    <n v="1430179200"/>
    <n v="1428130814"/>
    <b v="0"/>
    <n v="28"/>
    <b v="1"/>
    <s v="film &amp; video/television"/>
    <x v="0"/>
    <s v="television"/>
  </r>
  <r>
    <n v="6000"/>
    <n v="8529"/>
    <x v="0"/>
    <s v="US"/>
    <s v="USD"/>
    <x v="36"/>
    <d v="2015-04-03T22:22:05"/>
    <n v="1428128525"/>
    <n v="1425540125"/>
    <b v="0"/>
    <n v="44"/>
    <b v="1"/>
    <s v="film &amp; video/television"/>
    <x v="0"/>
    <s v="television"/>
  </r>
  <r>
    <n v="22000"/>
    <n v="40357"/>
    <x v="0"/>
    <s v="US"/>
    <s v="USD"/>
    <x v="37"/>
    <d v="2015-02-27T08:37:59"/>
    <n v="1425055079"/>
    <n v="1422463079"/>
    <b v="0"/>
    <n v="253"/>
    <b v="1"/>
    <s v="film &amp; video/television"/>
    <x v="0"/>
    <s v="television"/>
  </r>
  <r>
    <n v="2500"/>
    <n v="2751"/>
    <x v="0"/>
    <s v="US"/>
    <s v="USD"/>
    <x v="38"/>
    <d v="2013-05-10T17:22:24"/>
    <n v="1368235344"/>
    <n v="1365643344"/>
    <b v="0"/>
    <n v="66"/>
    <b v="1"/>
    <s v="film &amp; video/television"/>
    <x v="0"/>
    <s v="television"/>
  </r>
  <r>
    <n v="25000"/>
    <n v="32745"/>
    <x v="0"/>
    <s v="GB"/>
    <s v="GBP"/>
    <x v="39"/>
    <d v="2014-05-25T14:59:00"/>
    <n v="1401058740"/>
    <n v="1398388068"/>
    <b v="0"/>
    <n v="217"/>
    <b v="1"/>
    <s v="film &amp; video/television"/>
    <x v="0"/>
    <s v="television"/>
  </r>
  <r>
    <n v="2000"/>
    <n v="2027"/>
    <x v="0"/>
    <s v="US"/>
    <s v="USD"/>
    <x v="40"/>
    <d v="2014-06-18T20:00:00"/>
    <n v="1403150400"/>
    <n v="1401426488"/>
    <b v="0"/>
    <n v="16"/>
    <b v="1"/>
    <s v="film &amp; video/television"/>
    <x v="0"/>
    <s v="television"/>
  </r>
  <r>
    <n v="2000"/>
    <n v="2000"/>
    <x v="0"/>
    <s v="US"/>
    <s v="USD"/>
    <x v="41"/>
    <d v="2014-10-05T05:39:14"/>
    <n v="1412516354"/>
    <n v="1409924354"/>
    <b v="0"/>
    <n v="19"/>
    <b v="1"/>
    <s v="film &amp; video/television"/>
    <x v="0"/>
    <s v="television"/>
  </r>
  <r>
    <n v="14000"/>
    <n v="19860"/>
    <x v="0"/>
    <s v="US"/>
    <s v="USD"/>
    <x v="42"/>
    <d v="2014-12-28T07:20:26"/>
    <n v="1419780026"/>
    <n v="1417188026"/>
    <b v="0"/>
    <n v="169"/>
    <b v="1"/>
    <s v="film &amp; video/television"/>
    <x v="0"/>
    <s v="television"/>
  </r>
  <r>
    <n v="10000"/>
    <n v="30866"/>
    <x v="0"/>
    <s v="US"/>
    <s v="USD"/>
    <x v="43"/>
    <d v="2014-07-12T16:00:00"/>
    <n v="1405209600"/>
    <n v="1402599486"/>
    <b v="0"/>
    <n v="263"/>
    <b v="1"/>
    <s v="film &amp; video/television"/>
    <x v="0"/>
    <s v="television"/>
  </r>
  <r>
    <n v="2000"/>
    <n v="2000"/>
    <x v="0"/>
    <s v="US"/>
    <s v="USD"/>
    <x v="44"/>
    <d v="2014-10-06T18:22:17"/>
    <n v="1412648537"/>
    <n v="1408760537"/>
    <b v="0"/>
    <n v="15"/>
    <b v="1"/>
    <s v="film &amp; video/television"/>
    <x v="0"/>
    <s v="television"/>
  </r>
  <r>
    <n v="5000"/>
    <n v="6000"/>
    <x v="0"/>
    <s v="US"/>
    <s v="USD"/>
    <x v="45"/>
    <d v="2016-04-27T06:58:27"/>
    <n v="1461769107"/>
    <n v="1459177107"/>
    <b v="0"/>
    <n v="61"/>
    <b v="1"/>
    <s v="film &amp; video/television"/>
    <x v="0"/>
    <s v="television"/>
  </r>
  <r>
    <n v="8400"/>
    <n v="8750"/>
    <x v="0"/>
    <s v="AU"/>
    <s v="AUD"/>
    <x v="46"/>
    <d v="2015-12-15T15:09:34"/>
    <n v="1450220974"/>
    <n v="1447628974"/>
    <b v="0"/>
    <n v="45"/>
    <b v="1"/>
    <s v="film &amp; video/television"/>
    <x v="0"/>
    <s v="television"/>
  </r>
  <r>
    <n v="5000"/>
    <n v="5380.55"/>
    <x v="0"/>
    <s v="US"/>
    <s v="USD"/>
    <x v="47"/>
    <d v="2014-12-19T12:40:07"/>
    <n v="1419021607"/>
    <n v="1413834007"/>
    <b v="0"/>
    <n v="70"/>
    <b v="1"/>
    <s v="film &amp; video/television"/>
    <x v="0"/>
    <s v="television"/>
  </r>
  <r>
    <n v="2000"/>
    <n v="2159"/>
    <x v="0"/>
    <s v="GB"/>
    <s v="GBP"/>
    <x v="48"/>
    <d v="2015-03-01T04:00:00"/>
    <n v="1425211200"/>
    <n v="1422534260"/>
    <b v="0"/>
    <n v="38"/>
    <b v="1"/>
    <s v="film &amp; video/television"/>
    <x v="0"/>
    <s v="television"/>
  </r>
  <r>
    <n v="12000"/>
    <n v="12000"/>
    <x v="0"/>
    <s v="US"/>
    <s v="USD"/>
    <x v="49"/>
    <d v="2015-10-23T20:14:05"/>
    <n v="1445660045"/>
    <n v="1443068045"/>
    <b v="0"/>
    <n v="87"/>
    <b v="1"/>
    <s v="film &amp; video/television"/>
    <x v="0"/>
    <s v="television"/>
  </r>
  <r>
    <n v="600"/>
    <n v="600"/>
    <x v="0"/>
    <s v="GB"/>
    <s v="GBP"/>
    <x v="50"/>
    <d v="2015-01-30T09:00:00"/>
    <n v="1422637200"/>
    <n v="1419271458"/>
    <b v="0"/>
    <n v="22"/>
    <b v="1"/>
    <s v="film &amp; video/television"/>
    <x v="0"/>
    <s v="television"/>
  </r>
  <r>
    <n v="11000"/>
    <n v="14082"/>
    <x v="0"/>
    <s v="US"/>
    <s v="USD"/>
    <x v="51"/>
    <d v="2015-08-10T14:17:17"/>
    <n v="1439245037"/>
    <n v="1436653037"/>
    <b v="0"/>
    <n v="119"/>
    <b v="1"/>
    <s v="film &amp; video/television"/>
    <x v="0"/>
    <s v="television"/>
  </r>
  <r>
    <n v="10000"/>
    <n v="11621"/>
    <x v="0"/>
    <s v="US"/>
    <s v="USD"/>
    <x v="52"/>
    <d v="2014-07-17T08:50:46"/>
    <n v="1405615846"/>
    <n v="1403023846"/>
    <b v="0"/>
    <n v="52"/>
    <b v="1"/>
    <s v="film &amp; video/television"/>
    <x v="0"/>
    <s v="television"/>
  </r>
  <r>
    <n v="3000"/>
    <n v="3289"/>
    <x v="0"/>
    <s v="US"/>
    <s v="USD"/>
    <x v="53"/>
    <d v="2014-04-04T14:00:00"/>
    <n v="1396648800"/>
    <n v="1395407445"/>
    <b v="0"/>
    <n v="117"/>
    <b v="1"/>
    <s v="film &amp; video/television"/>
    <x v="0"/>
    <s v="television"/>
  </r>
  <r>
    <n v="10000"/>
    <n v="10100"/>
    <x v="0"/>
    <s v="US"/>
    <s v="USD"/>
    <x v="54"/>
    <d v="2015-12-25T09:07:01"/>
    <n v="1451063221"/>
    <n v="1448471221"/>
    <b v="0"/>
    <n v="52"/>
    <b v="1"/>
    <s v="film &amp; video/television"/>
    <x v="0"/>
    <s v="television"/>
  </r>
  <r>
    <n v="8600"/>
    <n v="11090"/>
    <x v="0"/>
    <s v="US"/>
    <s v="USD"/>
    <x v="55"/>
    <d v="2016-05-27T15:15:16"/>
    <n v="1464390916"/>
    <n v="1462576516"/>
    <b v="0"/>
    <n v="86"/>
    <b v="1"/>
    <s v="film &amp; video/television"/>
    <x v="0"/>
    <s v="television"/>
  </r>
  <r>
    <n v="8000"/>
    <n v="8581"/>
    <x v="0"/>
    <s v="GB"/>
    <s v="GBP"/>
    <x v="56"/>
    <d v="2015-06-08T08:00:00"/>
    <n v="1433779200"/>
    <n v="1432559424"/>
    <b v="0"/>
    <n v="174"/>
    <b v="1"/>
    <s v="film &amp; video/television"/>
    <x v="0"/>
    <s v="television"/>
  </r>
  <r>
    <n v="15000"/>
    <n v="15285"/>
    <x v="0"/>
    <s v="US"/>
    <s v="USD"/>
    <x v="57"/>
    <d v="2015-04-25T11:59:22"/>
    <n v="1429991962"/>
    <n v="1427399962"/>
    <b v="0"/>
    <n v="69"/>
    <b v="1"/>
    <s v="film &amp; video/television"/>
    <x v="0"/>
    <s v="television"/>
  </r>
  <r>
    <n v="10000"/>
    <n v="10291"/>
    <x v="0"/>
    <s v="US"/>
    <s v="USD"/>
    <x v="58"/>
    <d v="2014-11-19T10:52:52"/>
    <n v="1416423172"/>
    <n v="1413827572"/>
    <b v="0"/>
    <n v="75"/>
    <b v="1"/>
    <s v="film &amp; video/television"/>
    <x v="0"/>
    <s v="television"/>
  </r>
  <r>
    <n v="20000"/>
    <n v="20025.14"/>
    <x v="0"/>
    <s v="US"/>
    <s v="USD"/>
    <x v="59"/>
    <d v="2015-09-14T13:00:00"/>
    <n v="1442264400"/>
    <n v="1439530776"/>
    <b v="0"/>
    <n v="33"/>
    <b v="1"/>
    <s v="film &amp; video/television"/>
    <x v="0"/>
    <s v="television"/>
  </r>
  <r>
    <n v="4500"/>
    <n v="4648.33"/>
    <x v="0"/>
    <s v="GB"/>
    <s v="GBP"/>
    <x v="60"/>
    <d v="2014-03-22T16:00:00"/>
    <n v="1395532800"/>
    <n v="1393882717"/>
    <b v="0"/>
    <n v="108"/>
    <b v="1"/>
    <s v="film &amp; video/shorts"/>
    <x v="0"/>
    <s v="shorts"/>
  </r>
  <r>
    <n v="5000"/>
    <n v="7415"/>
    <x v="0"/>
    <s v="US"/>
    <s v="USD"/>
    <x v="61"/>
    <d v="2013-06-06T11:32:37"/>
    <n v="1370547157"/>
    <n v="1368646357"/>
    <b v="0"/>
    <n v="23"/>
    <b v="1"/>
    <s v="film &amp; video/shorts"/>
    <x v="0"/>
    <s v="shorts"/>
  </r>
  <r>
    <n v="3000"/>
    <n v="4642"/>
    <x v="0"/>
    <s v="US"/>
    <s v="USD"/>
    <x v="62"/>
    <d v="2013-03-03T11:11:18"/>
    <n v="1362337878"/>
    <n v="1360177878"/>
    <b v="0"/>
    <n v="48"/>
    <b v="1"/>
    <s v="film &amp; video/shorts"/>
    <x v="0"/>
    <s v="shorts"/>
  </r>
  <r>
    <n v="2000"/>
    <n v="2270.37"/>
    <x v="0"/>
    <s v="US"/>
    <s v="USD"/>
    <x v="63"/>
    <d v="2013-12-27T20:59:00"/>
    <n v="1388206740"/>
    <n v="1386194013"/>
    <b v="0"/>
    <n v="64"/>
    <b v="1"/>
    <s v="film &amp; video/shorts"/>
    <x v="0"/>
    <s v="shorts"/>
  </r>
  <r>
    <n v="1200"/>
    <n v="2080"/>
    <x v="0"/>
    <s v="US"/>
    <s v="USD"/>
    <x v="64"/>
    <d v="2013-07-07T16:26:21"/>
    <n v="1373243181"/>
    <n v="1370651181"/>
    <b v="0"/>
    <n v="24"/>
    <b v="1"/>
    <s v="film &amp; video/shorts"/>
    <x v="0"/>
    <s v="shorts"/>
  </r>
  <r>
    <n v="7000"/>
    <n v="7527"/>
    <x v="0"/>
    <s v="CA"/>
    <s v="CAD"/>
    <x v="65"/>
    <d v="2014-08-10T21:59:00"/>
    <n v="1407736740"/>
    <n v="1405453354"/>
    <b v="0"/>
    <n v="57"/>
    <b v="1"/>
    <s v="film &amp; video/shorts"/>
    <x v="0"/>
    <s v="shorts"/>
  </r>
  <r>
    <n v="2000"/>
    <n v="2372"/>
    <x v="0"/>
    <s v="US"/>
    <s v="USD"/>
    <x v="66"/>
    <d v="2016-07-18T12:23:40"/>
    <n v="1468873420"/>
    <n v="1466281420"/>
    <b v="0"/>
    <n v="26"/>
    <b v="1"/>
    <s v="film &amp; video/shorts"/>
    <x v="0"/>
    <s v="shorts"/>
  </r>
  <r>
    <n v="2000"/>
    <n v="2325"/>
    <x v="0"/>
    <s v="US"/>
    <s v="USD"/>
    <x v="67"/>
    <d v="2012-07-15T06:00:04"/>
    <n v="1342360804"/>
    <n v="1339768804"/>
    <b v="0"/>
    <n v="20"/>
    <b v="1"/>
    <s v="film &amp; video/shorts"/>
    <x v="0"/>
    <s v="shorts"/>
  </r>
  <r>
    <n v="600"/>
    <n v="763"/>
    <x v="0"/>
    <s v="GB"/>
    <s v="GBP"/>
    <x v="68"/>
    <d v="2014-02-23T05:39:51"/>
    <n v="1393162791"/>
    <n v="1390570791"/>
    <b v="0"/>
    <n v="36"/>
    <b v="1"/>
    <s v="film &amp; video/shorts"/>
    <x v="0"/>
    <s v="shorts"/>
  </r>
  <r>
    <n v="10000"/>
    <n v="11094.23"/>
    <x v="0"/>
    <s v="US"/>
    <s v="USD"/>
    <x v="69"/>
    <d v="2011-10-01T22:59:00"/>
    <n v="1317538740"/>
    <n v="1314765025"/>
    <b v="0"/>
    <n v="178"/>
    <b v="1"/>
    <s v="film &amp; video/shorts"/>
    <x v="0"/>
    <s v="shorts"/>
  </r>
  <r>
    <n v="500"/>
    <n v="636"/>
    <x v="0"/>
    <s v="US"/>
    <s v="USD"/>
    <x v="70"/>
    <d v="2011-09-04T13:30:45"/>
    <n v="1315171845"/>
    <n v="1309987845"/>
    <b v="0"/>
    <n v="17"/>
    <b v="1"/>
    <s v="film &amp; video/shorts"/>
    <x v="0"/>
    <s v="shorts"/>
  </r>
  <r>
    <n v="1800"/>
    <n v="2231"/>
    <x v="0"/>
    <s v="US"/>
    <s v="USD"/>
    <x v="71"/>
    <d v="2012-05-27T22:30:57"/>
    <n v="1338186657"/>
    <n v="1333002657"/>
    <b v="0"/>
    <n v="32"/>
    <b v="1"/>
    <s v="film &amp; video/shorts"/>
    <x v="0"/>
    <s v="shorts"/>
  </r>
  <r>
    <n v="2200"/>
    <n v="2385"/>
    <x v="0"/>
    <s v="US"/>
    <s v="USD"/>
    <x v="72"/>
    <d v="2012-11-14T16:00:00"/>
    <n v="1352937600"/>
    <n v="1351210481"/>
    <b v="0"/>
    <n v="41"/>
    <b v="1"/>
    <s v="film &amp; video/shorts"/>
    <x v="0"/>
    <s v="shorts"/>
  </r>
  <r>
    <n v="900"/>
    <n v="900"/>
    <x v="0"/>
    <s v="US"/>
    <s v="USD"/>
    <x v="73"/>
    <d v="2011-05-02T19:59:00"/>
    <n v="1304395140"/>
    <n v="1297620584"/>
    <b v="0"/>
    <n v="18"/>
    <b v="1"/>
    <s v="film &amp; video/shorts"/>
    <x v="0"/>
    <s v="shorts"/>
  </r>
  <r>
    <n v="500"/>
    <n v="564.66"/>
    <x v="0"/>
    <s v="FR"/>
    <s v="EUR"/>
    <x v="74"/>
    <d v="2016-01-21T03:41:35"/>
    <n v="1453376495"/>
    <n v="1450784495"/>
    <b v="0"/>
    <n v="29"/>
    <b v="1"/>
    <s v="film &amp; video/shorts"/>
    <x v="0"/>
    <s v="shorts"/>
  </r>
  <r>
    <n v="3500"/>
    <n v="4040"/>
    <x v="0"/>
    <s v="US"/>
    <s v="USD"/>
    <x v="75"/>
    <d v="2013-04-22T21:01:12"/>
    <n v="1366693272"/>
    <n v="1364101272"/>
    <b v="0"/>
    <n v="47"/>
    <b v="1"/>
    <s v="film &amp; video/shorts"/>
    <x v="0"/>
    <s v="shorts"/>
  </r>
  <r>
    <n v="300"/>
    <n v="460"/>
    <x v="0"/>
    <s v="US"/>
    <s v="USD"/>
    <x v="76"/>
    <d v="2011-12-27T09:35:58"/>
    <n v="1325007358"/>
    <n v="1319819758"/>
    <b v="0"/>
    <n v="15"/>
    <b v="1"/>
    <s v="film &amp; video/shorts"/>
    <x v="0"/>
    <s v="shorts"/>
  </r>
  <r>
    <n v="400"/>
    <n v="1570"/>
    <x v="0"/>
    <s v="US"/>
    <s v="USD"/>
    <x v="77"/>
    <d v="2012-05-20T18:59:00"/>
    <n v="1337569140"/>
    <n v="1332991717"/>
    <b v="0"/>
    <n v="26"/>
    <b v="1"/>
    <s v="film &amp; video/shorts"/>
    <x v="0"/>
    <s v="shorts"/>
  </r>
  <r>
    <n v="50"/>
    <n v="1351"/>
    <x v="0"/>
    <s v="FR"/>
    <s v="EUR"/>
    <x v="78"/>
    <d v="2016-09-01T09:32:01"/>
    <n v="1472751121"/>
    <n v="1471887121"/>
    <b v="0"/>
    <n v="35"/>
    <b v="1"/>
    <s v="film &amp; video/shorts"/>
    <x v="0"/>
    <s v="shorts"/>
  </r>
  <r>
    <n v="1300"/>
    <n v="1651"/>
    <x v="0"/>
    <s v="GB"/>
    <s v="GBP"/>
    <x v="79"/>
    <d v="2014-04-25T10:38:13"/>
    <n v="1398451093"/>
    <n v="1395859093"/>
    <b v="0"/>
    <n v="41"/>
    <b v="1"/>
    <s v="film &amp; video/shorts"/>
    <x v="0"/>
    <s v="shorts"/>
  </r>
  <r>
    <n v="12000"/>
    <n v="12870"/>
    <x v="0"/>
    <s v="US"/>
    <s v="USD"/>
    <x v="80"/>
    <d v="2013-12-09T18:00:56"/>
    <n v="1386640856"/>
    <n v="1383616856"/>
    <b v="0"/>
    <n v="47"/>
    <b v="1"/>
    <s v="film &amp; video/shorts"/>
    <x v="0"/>
    <s v="shorts"/>
  </r>
  <r>
    <n v="750"/>
    <n v="1485"/>
    <x v="0"/>
    <s v="US"/>
    <s v="USD"/>
    <x v="81"/>
    <d v="2012-07-13T19:02:00"/>
    <n v="1342234920"/>
    <n v="1341892127"/>
    <b v="0"/>
    <n v="28"/>
    <b v="1"/>
    <s v="film &amp; video/shorts"/>
    <x v="0"/>
    <s v="shorts"/>
  </r>
  <r>
    <n v="4000"/>
    <n v="4000.5"/>
    <x v="0"/>
    <s v="US"/>
    <s v="USD"/>
    <x v="82"/>
    <d v="2011-10-09T11:41:01"/>
    <n v="1318189261"/>
    <n v="1315597261"/>
    <b v="0"/>
    <n v="100"/>
    <b v="1"/>
    <s v="film &amp; video/shorts"/>
    <x v="0"/>
    <s v="shorts"/>
  </r>
  <r>
    <n v="200"/>
    <n v="205"/>
    <x v="0"/>
    <s v="GB"/>
    <s v="GBP"/>
    <x v="83"/>
    <d v="2015-02-22T03:30:00"/>
    <n v="1424604600"/>
    <n v="1423320389"/>
    <b v="0"/>
    <n v="13"/>
    <b v="1"/>
    <s v="film &amp; video/shorts"/>
    <x v="0"/>
    <s v="shorts"/>
  </r>
  <r>
    <n v="500"/>
    <n v="500"/>
    <x v="0"/>
    <s v="US"/>
    <s v="USD"/>
    <x v="84"/>
    <d v="2011-05-15T10:11:26"/>
    <n v="1305483086"/>
    <n v="1302891086"/>
    <b v="0"/>
    <n v="7"/>
    <b v="1"/>
    <s v="film &amp; video/shorts"/>
    <x v="0"/>
    <s v="shorts"/>
  </r>
  <r>
    <n v="1200"/>
    <n v="1506"/>
    <x v="0"/>
    <s v="US"/>
    <s v="USD"/>
    <x v="85"/>
    <d v="2011-09-22T19:00:37"/>
    <n v="1316746837"/>
    <n v="1314154837"/>
    <b v="0"/>
    <n v="21"/>
    <b v="1"/>
    <s v="film &amp; video/shorts"/>
    <x v="0"/>
    <s v="shorts"/>
  </r>
  <r>
    <n v="6000"/>
    <n v="6388"/>
    <x v="0"/>
    <s v="FR"/>
    <s v="EUR"/>
    <x v="86"/>
    <d v="2015-12-27T06:20:45"/>
    <n v="1451226045"/>
    <n v="1444828845"/>
    <b v="0"/>
    <n v="17"/>
    <b v="1"/>
    <s v="film &amp; video/shorts"/>
    <x v="0"/>
    <s v="shorts"/>
  </r>
  <r>
    <n v="2500"/>
    <n v="2615"/>
    <x v="0"/>
    <s v="US"/>
    <s v="USD"/>
    <x v="87"/>
    <d v="2010-06-02T17:41:00"/>
    <n v="1275529260"/>
    <n v="1274705803"/>
    <b v="0"/>
    <n v="25"/>
    <b v="1"/>
    <s v="film &amp; video/shorts"/>
    <x v="0"/>
    <s v="shorts"/>
  </r>
  <r>
    <n v="3500"/>
    <n v="3600"/>
    <x v="0"/>
    <s v="US"/>
    <s v="USD"/>
    <x v="88"/>
    <d v="2014-06-22T07:48:51"/>
    <n v="1403452131"/>
    <n v="1401205731"/>
    <b v="0"/>
    <n v="60"/>
    <b v="1"/>
    <s v="film &amp; video/shorts"/>
    <x v="0"/>
    <s v="shorts"/>
  </r>
  <r>
    <n v="6000"/>
    <n v="6904"/>
    <x v="0"/>
    <s v="US"/>
    <s v="USD"/>
    <x v="89"/>
    <d v="2013-06-02T10:03:12"/>
    <n v="1370196192"/>
    <n v="1368036192"/>
    <b v="0"/>
    <n v="56"/>
    <b v="1"/>
    <s v="film &amp; video/shorts"/>
    <x v="0"/>
    <s v="shorts"/>
  </r>
  <r>
    <n v="500"/>
    <n v="502"/>
    <x v="0"/>
    <s v="US"/>
    <s v="USD"/>
    <x v="90"/>
    <d v="2011-07-11T23:08:19"/>
    <n v="1310454499"/>
    <n v="1307862499"/>
    <b v="0"/>
    <n v="16"/>
    <b v="1"/>
    <s v="film &amp; video/shorts"/>
    <x v="0"/>
    <s v="shorts"/>
  </r>
  <r>
    <n v="3000"/>
    <n v="3600"/>
    <x v="0"/>
    <s v="US"/>
    <s v="USD"/>
    <x v="91"/>
    <d v="2011-05-17T01:39:24"/>
    <n v="1305625164"/>
    <n v="1300354764"/>
    <b v="0"/>
    <n v="46"/>
    <b v="1"/>
    <s v="film &amp; video/shorts"/>
    <x v="0"/>
    <s v="shorts"/>
  </r>
  <r>
    <n v="5000"/>
    <n v="5260"/>
    <x v="0"/>
    <s v="CA"/>
    <s v="CAD"/>
    <x v="92"/>
    <d v="2017-02-01T00:00:00"/>
    <n v="1485936000"/>
    <n v="1481949983"/>
    <b v="0"/>
    <n v="43"/>
    <b v="1"/>
    <s v="film &amp; video/shorts"/>
    <x v="0"/>
    <s v="shorts"/>
  </r>
  <r>
    <n v="1000"/>
    <n v="1106"/>
    <x v="0"/>
    <s v="US"/>
    <s v="USD"/>
    <x v="93"/>
    <d v="2012-07-03T13:00:00"/>
    <n v="1341349200"/>
    <n v="1338928537"/>
    <b v="0"/>
    <n v="15"/>
    <b v="1"/>
    <s v="film &amp; video/shorts"/>
    <x v="0"/>
    <s v="shorts"/>
  </r>
  <r>
    <n v="250"/>
    <n v="260"/>
    <x v="0"/>
    <s v="GB"/>
    <s v="GBP"/>
    <x v="94"/>
    <d v="2014-04-07T09:13:42"/>
    <n v="1396890822"/>
    <n v="1395162822"/>
    <b v="0"/>
    <n v="12"/>
    <b v="1"/>
    <s v="film &amp; video/shorts"/>
    <x v="0"/>
    <s v="shorts"/>
  </r>
  <r>
    <n v="350"/>
    <n v="460"/>
    <x v="0"/>
    <s v="US"/>
    <s v="USD"/>
    <x v="95"/>
    <d v="2012-02-25T16:07:21"/>
    <n v="1330214841"/>
    <n v="1327622841"/>
    <b v="0"/>
    <n v="21"/>
    <b v="1"/>
    <s v="film &amp; video/shorts"/>
    <x v="0"/>
    <s v="shorts"/>
  </r>
  <r>
    <n v="1500"/>
    <n v="1720"/>
    <x v="0"/>
    <s v="US"/>
    <s v="USD"/>
    <x v="96"/>
    <d v="2010-07-31T19:00:00"/>
    <n v="1280631600"/>
    <n v="1274889241"/>
    <b v="0"/>
    <n v="34"/>
    <b v="1"/>
    <s v="film &amp; video/shorts"/>
    <x v="0"/>
    <s v="shorts"/>
  </r>
  <r>
    <n v="400"/>
    <n v="425"/>
    <x v="0"/>
    <s v="US"/>
    <s v="USD"/>
    <x v="97"/>
    <d v="2011-07-11T19:14:42"/>
    <n v="1310440482"/>
    <n v="1307848482"/>
    <b v="0"/>
    <n v="8"/>
    <b v="1"/>
    <s v="film &amp; video/shorts"/>
    <x v="0"/>
    <s v="shorts"/>
  </r>
  <r>
    <n v="3200"/>
    <n v="3400"/>
    <x v="0"/>
    <s v="US"/>
    <s v="USD"/>
    <x v="98"/>
    <d v="2012-12-07T15:30:00"/>
    <n v="1354923000"/>
    <n v="1351796674"/>
    <b v="0"/>
    <n v="60"/>
    <b v="1"/>
    <s v="film &amp; video/shorts"/>
    <x v="0"/>
    <s v="shorts"/>
  </r>
  <r>
    <n v="1500"/>
    <n v="1590.29"/>
    <x v="0"/>
    <s v="US"/>
    <s v="USD"/>
    <x v="99"/>
    <d v="2014-01-22T13:39:59"/>
    <n v="1390426799"/>
    <n v="1387834799"/>
    <b v="0"/>
    <n v="39"/>
    <b v="1"/>
    <s v="film &amp; video/shorts"/>
    <x v="0"/>
    <s v="shorts"/>
  </r>
  <r>
    <n v="5000"/>
    <n v="5000"/>
    <x v="0"/>
    <s v="US"/>
    <s v="USD"/>
    <x v="100"/>
    <d v="2012-11-04T11:04:46"/>
    <n v="1352055886"/>
    <n v="1350324286"/>
    <b v="0"/>
    <n v="26"/>
    <b v="1"/>
    <s v="film &amp; video/shorts"/>
    <x v="0"/>
    <s v="shorts"/>
  </r>
  <r>
    <n v="3500"/>
    <n v="3500"/>
    <x v="0"/>
    <s v="US"/>
    <s v="USD"/>
    <x v="101"/>
    <d v="2013-01-24T10:38:30"/>
    <n v="1359052710"/>
    <n v="1356979110"/>
    <b v="0"/>
    <n v="35"/>
    <b v="1"/>
    <s v="film &amp; video/shorts"/>
    <x v="0"/>
    <s v="shorts"/>
  </r>
  <r>
    <n v="6000"/>
    <n v="7665"/>
    <x v="0"/>
    <s v="US"/>
    <s v="USD"/>
    <x v="102"/>
    <d v="2010-12-22T19:08:53"/>
    <n v="1293073733"/>
    <n v="1290481733"/>
    <b v="0"/>
    <n v="65"/>
    <b v="1"/>
    <s v="film &amp; video/shorts"/>
    <x v="0"/>
    <s v="shorts"/>
  </r>
  <r>
    <n v="1300"/>
    <n v="1367"/>
    <x v="0"/>
    <s v="GB"/>
    <s v="GBP"/>
    <x v="103"/>
    <d v="2014-03-07T11:20:30"/>
    <n v="1394220030"/>
    <n v="1392232830"/>
    <b v="0"/>
    <n v="49"/>
    <b v="1"/>
    <s v="film &amp; video/shorts"/>
    <x v="0"/>
    <s v="shorts"/>
  </r>
  <r>
    <n v="500"/>
    <n v="600"/>
    <x v="0"/>
    <s v="US"/>
    <s v="USD"/>
    <x v="104"/>
    <d v="2011-04-02T17:00:00"/>
    <n v="1301792400"/>
    <n v="1299775266"/>
    <b v="0"/>
    <n v="10"/>
    <b v="1"/>
    <s v="film &amp; video/shorts"/>
    <x v="0"/>
    <s v="shorts"/>
  </r>
  <r>
    <n v="2200"/>
    <n v="2363"/>
    <x v="0"/>
    <s v="US"/>
    <s v="USD"/>
    <x v="105"/>
    <d v="2016-05-13T16:00:00"/>
    <n v="1463184000"/>
    <n v="1461605020"/>
    <b v="0"/>
    <n v="60"/>
    <b v="1"/>
    <s v="film &amp; video/shorts"/>
    <x v="0"/>
    <s v="shorts"/>
  </r>
  <r>
    <n v="5000"/>
    <n v="5025"/>
    <x v="0"/>
    <s v="US"/>
    <s v="USD"/>
    <x v="106"/>
    <d v="2012-04-02T10:38:21"/>
    <n v="1333391901"/>
    <n v="1332182301"/>
    <b v="0"/>
    <n v="27"/>
    <b v="1"/>
    <s v="film &amp; video/shorts"/>
    <x v="0"/>
    <s v="shorts"/>
  </r>
  <r>
    <n v="7500"/>
    <n v="7685"/>
    <x v="0"/>
    <s v="US"/>
    <s v="USD"/>
    <x v="107"/>
    <d v="2011-04-24T15:34:47"/>
    <n v="1303688087"/>
    <n v="1301787287"/>
    <b v="0"/>
    <n v="69"/>
    <b v="1"/>
    <s v="film &amp; video/shorts"/>
    <x v="0"/>
    <s v="shorts"/>
  </r>
  <r>
    <n v="1500"/>
    <n v="3700"/>
    <x v="0"/>
    <s v="US"/>
    <s v="USD"/>
    <x v="108"/>
    <d v="2013-05-31T06:42:50"/>
    <n v="1370011370"/>
    <n v="1364827370"/>
    <b v="0"/>
    <n v="47"/>
    <b v="1"/>
    <s v="film &amp; video/shorts"/>
    <x v="0"/>
    <s v="shorts"/>
  </r>
  <r>
    <n v="1000"/>
    <n v="2195"/>
    <x v="0"/>
    <s v="US"/>
    <s v="USD"/>
    <x v="109"/>
    <d v="2011-02-25T16:37:10"/>
    <n v="1298680630"/>
    <n v="1296088630"/>
    <b v="0"/>
    <n v="47"/>
    <b v="1"/>
    <s v="film &amp; video/shorts"/>
    <x v="0"/>
    <s v="shorts"/>
  </r>
  <r>
    <n v="1300"/>
    <n v="1700"/>
    <x v="0"/>
    <s v="US"/>
    <s v="USD"/>
    <x v="110"/>
    <d v="2013-11-13T21:59:00"/>
    <n v="1384408740"/>
    <n v="1381445253"/>
    <b v="0"/>
    <n v="26"/>
    <b v="1"/>
    <s v="film &amp; video/shorts"/>
    <x v="0"/>
    <s v="shorts"/>
  </r>
  <r>
    <n v="3500"/>
    <n v="5410"/>
    <x v="0"/>
    <s v="AU"/>
    <s v="AUD"/>
    <x v="111"/>
    <d v="2015-05-30T23:59:47"/>
    <n v="1433059187"/>
    <n v="1430467187"/>
    <b v="0"/>
    <n v="53"/>
    <b v="1"/>
    <s v="film &amp; video/shorts"/>
    <x v="0"/>
    <s v="shorts"/>
  </r>
  <r>
    <n v="5000"/>
    <n v="5200"/>
    <x v="0"/>
    <s v="US"/>
    <s v="USD"/>
    <x v="112"/>
    <d v="2014-04-12T18:00:00"/>
    <n v="1397354400"/>
    <n v="1395277318"/>
    <b v="0"/>
    <n v="81"/>
    <b v="1"/>
    <s v="film &amp; video/shorts"/>
    <x v="0"/>
    <s v="shorts"/>
  </r>
  <r>
    <n v="5000"/>
    <n v="7050"/>
    <x v="0"/>
    <s v="US"/>
    <s v="USD"/>
    <x v="113"/>
    <d v="2011-08-06T07:00:00"/>
    <n v="1312642800"/>
    <n v="1311963128"/>
    <b v="0"/>
    <n v="78"/>
    <b v="1"/>
    <s v="film &amp; video/shorts"/>
    <x v="0"/>
    <s v="shorts"/>
  </r>
  <r>
    <n v="3000"/>
    <n v="3100"/>
    <x v="0"/>
    <s v="US"/>
    <s v="USD"/>
    <x v="114"/>
    <d v="2012-01-12T22:34:48"/>
    <n v="1326436488"/>
    <n v="1321252488"/>
    <b v="0"/>
    <n v="35"/>
    <b v="1"/>
    <s v="film &amp; video/shorts"/>
    <x v="0"/>
    <s v="shorts"/>
  </r>
  <r>
    <n v="450"/>
    <n v="632"/>
    <x v="0"/>
    <s v="US"/>
    <s v="USD"/>
    <x v="115"/>
    <d v="2012-02-04T09:44:04"/>
    <n v="1328377444"/>
    <n v="1326217444"/>
    <b v="0"/>
    <n v="22"/>
    <b v="1"/>
    <s v="film &amp; video/shorts"/>
    <x v="0"/>
    <s v="shorts"/>
  </r>
  <r>
    <n v="3500"/>
    <n v="3978"/>
    <x v="0"/>
    <s v="US"/>
    <s v="USD"/>
    <x v="116"/>
    <d v="2011-04-08T02:55:55"/>
    <n v="1302260155"/>
    <n v="1298289355"/>
    <b v="0"/>
    <n v="57"/>
    <b v="1"/>
    <s v="film &amp; video/shorts"/>
    <x v="0"/>
    <s v="shorts"/>
  </r>
  <r>
    <n v="4500"/>
    <n v="4522.22"/>
    <x v="0"/>
    <s v="US"/>
    <s v="USD"/>
    <x v="117"/>
    <d v="2010-06-09T11:00:00"/>
    <n v="1276110000"/>
    <n v="1268337744"/>
    <b v="0"/>
    <n v="27"/>
    <b v="1"/>
    <s v="film &amp; video/shorts"/>
    <x v="0"/>
    <s v="shorts"/>
  </r>
  <r>
    <n v="5000"/>
    <n v="5651.58"/>
    <x v="0"/>
    <s v="US"/>
    <s v="USD"/>
    <x v="118"/>
    <d v="2011-07-28T17:17:16"/>
    <n v="1311902236"/>
    <n v="1309310236"/>
    <b v="0"/>
    <n v="39"/>
    <b v="1"/>
    <s v="film &amp; video/shorts"/>
    <x v="0"/>
    <s v="shorts"/>
  </r>
  <r>
    <n v="3250"/>
    <n v="3398.1"/>
    <x v="0"/>
    <s v="US"/>
    <s v="USD"/>
    <x v="119"/>
    <d v="2011-08-13T15:00:00"/>
    <n v="1313276400"/>
    <n v="1310693986"/>
    <b v="0"/>
    <n v="37"/>
    <b v="1"/>
    <s v="film &amp; video/shorts"/>
    <x v="0"/>
    <s v="shorts"/>
  </r>
  <r>
    <n v="70000"/>
    <n v="10"/>
    <x v="1"/>
    <s v="HK"/>
    <s v="HKD"/>
    <x v="120"/>
    <d v="2016-10-02T17:11:47"/>
    <n v="1475457107"/>
    <n v="1472865107"/>
    <b v="0"/>
    <n v="1"/>
    <b v="0"/>
    <s v="film &amp; video/science fiction"/>
    <x v="0"/>
    <s v="science fiction"/>
  </r>
  <r>
    <n v="3000"/>
    <n v="1"/>
    <x v="1"/>
    <s v="US"/>
    <s v="USD"/>
    <x v="121"/>
    <d v="2015-04-18T02:16:00"/>
    <n v="1429352160"/>
    <n v="1427993710"/>
    <b v="0"/>
    <n v="1"/>
    <b v="0"/>
    <s v="film &amp; video/science fiction"/>
    <x v="0"/>
    <s v="science fiction"/>
  </r>
  <r>
    <n v="100000000"/>
    <n v="0"/>
    <x v="1"/>
    <s v="US"/>
    <s v="USD"/>
    <x v="122"/>
    <d v="2016-10-10T02:21:47"/>
    <n v="1476094907"/>
    <n v="1470910907"/>
    <b v="0"/>
    <n v="0"/>
    <b v="0"/>
    <s v="film &amp; video/science fiction"/>
    <x v="0"/>
    <s v="science fiction"/>
  </r>
  <r>
    <n v="55000"/>
    <n v="151"/>
    <x v="1"/>
    <s v="US"/>
    <s v="USD"/>
    <x v="123"/>
    <d v="2014-10-28T14:00:00"/>
    <n v="1414533600"/>
    <n v="1411411564"/>
    <b v="0"/>
    <n v="6"/>
    <b v="0"/>
    <s v="film &amp; video/science fiction"/>
    <x v="0"/>
    <s v="science fiction"/>
  </r>
  <r>
    <n v="4000"/>
    <n v="0"/>
    <x v="1"/>
    <s v="US"/>
    <s v="USD"/>
    <x v="124"/>
    <d v="2015-05-15T14:17:22"/>
    <n v="1431728242"/>
    <n v="1429568242"/>
    <b v="0"/>
    <n v="0"/>
    <b v="0"/>
    <s v="film &amp; video/science fiction"/>
    <x v="0"/>
    <s v="science fiction"/>
  </r>
  <r>
    <n v="500"/>
    <n v="70"/>
    <x v="1"/>
    <s v="CA"/>
    <s v="CAD"/>
    <x v="125"/>
    <d v="2017-02-03T15:51:20"/>
    <n v="1486165880"/>
    <n v="1480981880"/>
    <b v="0"/>
    <n v="6"/>
    <b v="0"/>
    <s v="film &amp; video/science fiction"/>
    <x v="0"/>
    <s v="science fiction"/>
  </r>
  <r>
    <n v="25000"/>
    <n v="1387"/>
    <x v="1"/>
    <s v="US"/>
    <s v="USD"/>
    <x v="126"/>
    <d v="2015-06-10T18:00:00"/>
    <n v="1433988000"/>
    <n v="1431353337"/>
    <b v="0"/>
    <n v="13"/>
    <b v="0"/>
    <s v="film &amp; video/science fiction"/>
    <x v="0"/>
    <s v="science fiction"/>
  </r>
  <r>
    <n v="8000"/>
    <n v="190"/>
    <x v="1"/>
    <s v="US"/>
    <s v="USD"/>
    <x v="127"/>
    <d v="2015-04-03T05:59:01"/>
    <n v="1428069541"/>
    <n v="1425481141"/>
    <b v="0"/>
    <n v="4"/>
    <b v="0"/>
    <s v="film &amp; video/science fiction"/>
    <x v="0"/>
    <s v="science fiction"/>
  </r>
  <r>
    <n v="100000"/>
    <n v="1867"/>
    <x v="1"/>
    <s v="US"/>
    <s v="USD"/>
    <x v="128"/>
    <d v="2016-10-19T21:28:13"/>
    <n v="1476941293"/>
    <n v="1473917293"/>
    <b v="0"/>
    <n v="6"/>
    <b v="0"/>
    <s v="film &amp; video/science fiction"/>
    <x v="0"/>
    <s v="science fiction"/>
  </r>
  <r>
    <n v="20000"/>
    <n v="0"/>
    <x v="1"/>
    <s v="US"/>
    <s v="USD"/>
    <x v="129"/>
    <d v="2014-10-30T14:29:43"/>
    <n v="1414708183"/>
    <n v="1409524183"/>
    <b v="0"/>
    <n v="0"/>
    <b v="0"/>
    <s v="film &amp; video/science fiction"/>
    <x v="0"/>
    <s v="science fiction"/>
  </r>
  <r>
    <n v="600"/>
    <n v="0"/>
    <x v="1"/>
    <s v="GB"/>
    <s v="GBP"/>
    <x v="130"/>
    <d v="2014-06-16T12:16:00"/>
    <n v="1402949760"/>
    <n v="1400536692"/>
    <b v="0"/>
    <n v="0"/>
    <b v="0"/>
    <s v="film &amp; video/science fiction"/>
    <x v="0"/>
    <s v="science fiction"/>
  </r>
  <r>
    <n v="1200"/>
    <n v="0"/>
    <x v="1"/>
    <s v="US"/>
    <s v="USD"/>
    <x v="131"/>
    <d v="2016-07-05T16:00:00"/>
    <n v="1467763200"/>
    <n v="1466453161"/>
    <b v="0"/>
    <n v="0"/>
    <b v="0"/>
    <s v="film &amp; video/science fiction"/>
    <x v="0"/>
    <s v="science fiction"/>
  </r>
  <r>
    <n v="80000"/>
    <n v="7655"/>
    <x v="1"/>
    <s v="US"/>
    <s v="USD"/>
    <x v="132"/>
    <d v="2014-11-07T12:30:07"/>
    <n v="1415392207"/>
    <n v="1411500607"/>
    <b v="0"/>
    <n v="81"/>
    <b v="0"/>
    <s v="film &amp; video/science fiction"/>
    <x v="0"/>
    <s v="science fiction"/>
  </r>
  <r>
    <n v="71764"/>
    <n v="0"/>
    <x v="1"/>
    <s v="US"/>
    <s v="USD"/>
    <x v="133"/>
    <d v="2016-05-31T09:31:00"/>
    <n v="1464715860"/>
    <n v="1462130584"/>
    <b v="0"/>
    <n v="0"/>
    <b v="0"/>
    <s v="film &amp; video/science fiction"/>
    <x v="0"/>
    <s v="science fiction"/>
  </r>
  <r>
    <n v="5000"/>
    <n v="0"/>
    <x v="1"/>
    <s v="US"/>
    <s v="USD"/>
    <x v="134"/>
    <d v="2015-09-04T09:00:00"/>
    <n v="1441386000"/>
    <n v="1438811418"/>
    <b v="0"/>
    <n v="0"/>
    <b v="0"/>
    <s v="film &amp; video/science fiction"/>
    <x v="0"/>
    <s v="science fiction"/>
  </r>
  <r>
    <n v="3000"/>
    <n v="403"/>
    <x v="1"/>
    <s v="US"/>
    <s v="USD"/>
    <x v="135"/>
    <d v="2014-07-01T11:00:00"/>
    <n v="1404241200"/>
    <n v="1401354597"/>
    <b v="0"/>
    <n v="5"/>
    <b v="0"/>
    <s v="film &amp; video/science fiction"/>
    <x v="0"/>
    <s v="science fiction"/>
  </r>
  <r>
    <n v="3000"/>
    <n v="0"/>
    <x v="1"/>
    <s v="US"/>
    <s v="USD"/>
    <x v="136"/>
    <d v="2015-05-16T02:16:00"/>
    <n v="1431771360"/>
    <n v="1427968234"/>
    <b v="0"/>
    <n v="0"/>
    <b v="0"/>
    <s v="film &amp; video/science fiction"/>
    <x v="0"/>
    <s v="science fiction"/>
  </r>
  <r>
    <n v="55000"/>
    <n v="0"/>
    <x v="1"/>
    <s v="DK"/>
    <s v="DKK"/>
    <x v="137"/>
    <d v="2015-10-12T05:46:33"/>
    <n v="1444657593"/>
    <n v="1440337593"/>
    <b v="0"/>
    <n v="0"/>
    <b v="0"/>
    <s v="film &amp; video/science fiction"/>
    <x v="0"/>
    <s v="science fiction"/>
  </r>
  <r>
    <n v="150000"/>
    <n v="4712"/>
    <x v="1"/>
    <s v="US"/>
    <s v="USD"/>
    <x v="138"/>
    <d v="2015-07-31T20:59:00"/>
    <n v="1438405140"/>
    <n v="1435731041"/>
    <b v="0"/>
    <n v="58"/>
    <b v="0"/>
    <s v="film &amp; video/science fiction"/>
    <x v="0"/>
    <s v="science fiction"/>
  </r>
  <r>
    <n v="500"/>
    <n v="500"/>
    <x v="1"/>
    <s v="US"/>
    <s v="USD"/>
    <x v="139"/>
    <d v="2015-07-12T14:06:12"/>
    <n v="1436738772"/>
    <n v="1435874772"/>
    <b v="0"/>
    <n v="1"/>
    <b v="0"/>
    <s v="film &amp; video/science fiction"/>
    <x v="0"/>
    <s v="science fiction"/>
  </r>
  <r>
    <n v="200000"/>
    <n v="0"/>
    <x v="1"/>
    <s v="US"/>
    <s v="USD"/>
    <x v="140"/>
    <d v="2015-03-19T19:45:32"/>
    <n v="1426823132"/>
    <n v="1424234732"/>
    <b v="0"/>
    <n v="0"/>
    <b v="0"/>
    <s v="film &amp; video/science fiction"/>
    <x v="0"/>
    <s v="science fiction"/>
  </r>
  <r>
    <n v="12000"/>
    <n v="1293"/>
    <x v="1"/>
    <s v="US"/>
    <s v="USD"/>
    <x v="141"/>
    <d v="2015-05-30T19:40:23"/>
    <n v="1433043623"/>
    <n v="1429155623"/>
    <b v="0"/>
    <n v="28"/>
    <b v="0"/>
    <s v="film &amp; video/science fiction"/>
    <x v="0"/>
    <s v="science fiction"/>
  </r>
  <r>
    <n v="3000"/>
    <n v="10"/>
    <x v="1"/>
    <s v="US"/>
    <s v="USD"/>
    <x v="142"/>
    <d v="2014-11-16T14:26:18"/>
    <n v="1416176778"/>
    <n v="1414358778"/>
    <b v="0"/>
    <n v="1"/>
    <b v="0"/>
    <s v="film &amp; video/science fiction"/>
    <x v="0"/>
    <s v="science fiction"/>
  </r>
  <r>
    <n v="5500"/>
    <n v="0"/>
    <x v="1"/>
    <s v="AU"/>
    <s v="AUD"/>
    <x v="143"/>
    <d v="2016-09-02T21:55:00"/>
    <n v="1472882100"/>
    <n v="1467941542"/>
    <b v="0"/>
    <n v="0"/>
    <b v="0"/>
    <s v="film &amp; video/science fiction"/>
    <x v="0"/>
    <s v="science fiction"/>
  </r>
  <r>
    <n v="7500"/>
    <n v="2070"/>
    <x v="1"/>
    <s v="CA"/>
    <s v="CAD"/>
    <x v="144"/>
    <d v="2015-04-13T09:17:52"/>
    <n v="1428945472"/>
    <n v="1423765072"/>
    <b v="0"/>
    <n v="37"/>
    <b v="0"/>
    <s v="film &amp; video/science fiction"/>
    <x v="0"/>
    <s v="science fiction"/>
  </r>
  <r>
    <n v="4500"/>
    <n v="338"/>
    <x v="1"/>
    <s v="US"/>
    <s v="USD"/>
    <x v="145"/>
    <d v="2015-08-11T05:00:52"/>
    <n v="1439298052"/>
    <n v="1436965252"/>
    <b v="0"/>
    <n v="9"/>
    <b v="0"/>
    <s v="film &amp; video/science fiction"/>
    <x v="0"/>
    <s v="science fiction"/>
  </r>
  <r>
    <n v="20000"/>
    <n v="115"/>
    <x v="1"/>
    <s v="US"/>
    <s v="USD"/>
    <x v="146"/>
    <d v="2017-01-17T16:23:18"/>
    <n v="1484698998"/>
    <n v="1479514998"/>
    <b v="0"/>
    <n v="3"/>
    <b v="0"/>
    <s v="film &amp; video/science fiction"/>
    <x v="0"/>
    <s v="science fiction"/>
  </r>
  <r>
    <n v="7000"/>
    <n v="0"/>
    <x v="1"/>
    <s v="GB"/>
    <s v="GBP"/>
    <x v="147"/>
    <d v="2015-01-08T10:18:00"/>
    <n v="1420741080"/>
    <n v="1417026340"/>
    <b v="0"/>
    <n v="0"/>
    <b v="0"/>
    <s v="film &amp; video/science fiction"/>
    <x v="0"/>
    <s v="science fiction"/>
  </r>
  <r>
    <n v="50000"/>
    <n v="40"/>
    <x v="1"/>
    <s v="US"/>
    <s v="USD"/>
    <x v="148"/>
    <d v="2016-02-26T22:45:36"/>
    <n v="1456555536"/>
    <n v="1453963536"/>
    <b v="0"/>
    <n v="2"/>
    <b v="0"/>
    <s v="film &amp; video/science fiction"/>
    <x v="0"/>
    <s v="science fiction"/>
  </r>
  <r>
    <n v="10000"/>
    <n v="92"/>
    <x v="1"/>
    <s v="US"/>
    <s v="USD"/>
    <x v="149"/>
    <d v="2014-12-25T00:00:00"/>
    <n v="1419494400"/>
    <n v="1416888470"/>
    <b v="0"/>
    <n v="6"/>
    <b v="0"/>
    <s v="film &amp; video/science fiction"/>
    <x v="0"/>
    <s v="science fiction"/>
  </r>
  <r>
    <n v="130000"/>
    <n v="30112"/>
    <x v="1"/>
    <s v="US"/>
    <s v="USD"/>
    <x v="150"/>
    <d v="2015-05-25T19:53:02"/>
    <n v="1432612382"/>
    <n v="1427428382"/>
    <b v="0"/>
    <n v="67"/>
    <b v="0"/>
    <s v="film &amp; video/science fiction"/>
    <x v="0"/>
    <s v="science fiction"/>
  </r>
  <r>
    <n v="250000"/>
    <n v="140"/>
    <x v="1"/>
    <s v="AU"/>
    <s v="AUD"/>
    <x v="151"/>
    <d v="2015-06-18T05:13:11"/>
    <n v="1434633191"/>
    <n v="1429449191"/>
    <b v="0"/>
    <n v="5"/>
    <b v="0"/>
    <s v="film &amp; video/science fiction"/>
    <x v="0"/>
    <s v="science fiction"/>
  </r>
  <r>
    <n v="380000"/>
    <n v="30"/>
    <x v="1"/>
    <s v="US"/>
    <s v="USD"/>
    <x v="152"/>
    <d v="2014-09-22T17:51:40"/>
    <n v="1411437100"/>
    <n v="1408845100"/>
    <b v="0"/>
    <n v="2"/>
    <b v="0"/>
    <s v="film &amp; video/science fiction"/>
    <x v="0"/>
    <s v="science fiction"/>
  </r>
  <r>
    <n v="50000"/>
    <n v="359"/>
    <x v="1"/>
    <s v="US"/>
    <s v="USD"/>
    <x v="153"/>
    <d v="2014-12-02T07:04:04"/>
    <n v="1417532644"/>
    <n v="1413900244"/>
    <b v="0"/>
    <n v="10"/>
    <b v="0"/>
    <s v="film &amp; video/science fiction"/>
    <x v="0"/>
    <s v="science fiction"/>
  </r>
  <r>
    <n v="1500"/>
    <n v="40"/>
    <x v="1"/>
    <s v="US"/>
    <s v="USD"/>
    <x v="154"/>
    <d v="2015-06-03T05:08:15"/>
    <n v="1433336895"/>
    <n v="1429621695"/>
    <b v="0"/>
    <n v="3"/>
    <b v="0"/>
    <s v="film &amp; video/science fiction"/>
    <x v="0"/>
    <s v="science fiction"/>
  </r>
  <r>
    <n v="1350000"/>
    <n v="81"/>
    <x v="1"/>
    <s v="US"/>
    <s v="USD"/>
    <x v="155"/>
    <d v="2015-07-23T05:25:35"/>
    <n v="1437657935"/>
    <n v="1434201935"/>
    <b v="0"/>
    <n v="4"/>
    <b v="0"/>
    <s v="film &amp; video/science fiction"/>
    <x v="0"/>
    <s v="science fiction"/>
  </r>
  <r>
    <n v="35000"/>
    <n v="1785"/>
    <x v="1"/>
    <s v="CA"/>
    <s v="CAD"/>
    <x v="156"/>
    <d v="2014-08-02T18:59:56"/>
    <n v="1407034796"/>
    <n v="1401850796"/>
    <b v="0"/>
    <n v="15"/>
    <b v="0"/>
    <s v="film &amp; video/science fiction"/>
    <x v="0"/>
    <s v="science fiction"/>
  </r>
  <r>
    <n v="2995"/>
    <n v="8"/>
    <x v="1"/>
    <s v="US"/>
    <s v="USD"/>
    <x v="157"/>
    <d v="2016-02-26T13:52:52"/>
    <n v="1456523572"/>
    <n v="1453931572"/>
    <b v="0"/>
    <n v="2"/>
    <b v="0"/>
    <s v="film &amp; video/science fiction"/>
    <x v="0"/>
    <s v="science fiction"/>
  </r>
  <r>
    <n v="5000"/>
    <n v="0"/>
    <x v="1"/>
    <s v="US"/>
    <s v="USD"/>
    <x v="158"/>
    <d v="2014-10-21T17:50:28"/>
    <n v="1413942628"/>
    <n v="1411350628"/>
    <b v="0"/>
    <n v="0"/>
    <b v="0"/>
    <s v="film &amp; video/science fiction"/>
    <x v="0"/>
    <s v="science fiction"/>
  </r>
  <r>
    <n v="500000"/>
    <n v="10"/>
    <x v="1"/>
    <s v="US"/>
    <s v="USD"/>
    <x v="159"/>
    <d v="2016-07-03T02:25:45"/>
    <n v="1467541545"/>
    <n v="1464085545"/>
    <b v="0"/>
    <n v="1"/>
    <b v="0"/>
    <s v="film &amp; video/science fiction"/>
    <x v="0"/>
    <s v="science fiction"/>
  </r>
  <r>
    <n v="5000"/>
    <n v="0"/>
    <x v="2"/>
    <s v="US"/>
    <s v="USD"/>
    <x v="160"/>
    <d v="2015-08-15T13:54:51"/>
    <n v="1439675691"/>
    <n v="1434491691"/>
    <b v="0"/>
    <n v="0"/>
    <b v="0"/>
    <s v="film &amp; video/drama"/>
    <x v="0"/>
    <s v="drama"/>
  </r>
  <r>
    <n v="50000"/>
    <n v="5"/>
    <x v="2"/>
    <s v="US"/>
    <s v="USD"/>
    <x v="161"/>
    <d v="2014-07-02T08:29:55"/>
    <n v="1404318595"/>
    <n v="1401726595"/>
    <b v="0"/>
    <n v="1"/>
    <b v="0"/>
    <s v="film &amp; video/drama"/>
    <x v="0"/>
    <s v="drama"/>
  </r>
  <r>
    <n v="2800"/>
    <n v="435"/>
    <x v="2"/>
    <s v="US"/>
    <s v="USD"/>
    <x v="162"/>
    <d v="2014-08-16T15:42:00"/>
    <n v="1408232520"/>
    <n v="1405393356"/>
    <b v="0"/>
    <n v="10"/>
    <b v="0"/>
    <s v="film &amp; video/drama"/>
    <x v="0"/>
    <s v="drama"/>
  </r>
  <r>
    <n v="2000000"/>
    <n v="0"/>
    <x v="2"/>
    <s v="US"/>
    <s v="USD"/>
    <x v="163"/>
    <d v="2015-09-30T16:00:00"/>
    <n v="1443657600"/>
    <n v="1440716654"/>
    <b v="0"/>
    <n v="0"/>
    <b v="0"/>
    <s v="film &amp; video/drama"/>
    <x v="0"/>
    <s v="drama"/>
  </r>
  <r>
    <n v="120000"/>
    <n v="640"/>
    <x v="2"/>
    <s v="US"/>
    <s v="USD"/>
    <x v="164"/>
    <d v="2014-09-19T10:18:21"/>
    <n v="1411150701"/>
    <n v="1405966701"/>
    <b v="0"/>
    <n v="7"/>
    <b v="0"/>
    <s v="film &amp; video/drama"/>
    <x v="0"/>
    <s v="drama"/>
  </r>
  <r>
    <n v="17000"/>
    <n v="0"/>
    <x v="2"/>
    <s v="GB"/>
    <s v="GBP"/>
    <x v="165"/>
    <d v="2016-01-12T07:48:44"/>
    <n v="1452613724"/>
    <n v="1450021724"/>
    <b v="0"/>
    <n v="0"/>
    <b v="0"/>
    <s v="film &amp; video/drama"/>
    <x v="0"/>
    <s v="drama"/>
  </r>
  <r>
    <n v="5000"/>
    <n v="3000"/>
    <x v="2"/>
    <s v="US"/>
    <s v="USD"/>
    <x v="166"/>
    <d v="2017-01-15T17:49:22"/>
    <n v="1484531362"/>
    <n v="1481939362"/>
    <b v="0"/>
    <n v="1"/>
    <b v="0"/>
    <s v="film &amp; video/drama"/>
    <x v="0"/>
    <s v="drama"/>
  </r>
  <r>
    <n v="110000"/>
    <n v="11"/>
    <x v="2"/>
    <s v="US"/>
    <s v="USD"/>
    <x v="167"/>
    <d v="2015-08-04T14:15:35"/>
    <n v="1438726535"/>
    <n v="1433542535"/>
    <b v="0"/>
    <n v="2"/>
    <b v="0"/>
    <s v="film &amp; video/drama"/>
    <x v="0"/>
    <s v="drama"/>
  </r>
  <r>
    <n v="8000"/>
    <n v="325"/>
    <x v="2"/>
    <s v="US"/>
    <s v="USD"/>
    <x v="168"/>
    <d v="2015-03-19T11:02:50"/>
    <n v="1426791770"/>
    <n v="1424203370"/>
    <b v="0"/>
    <n v="3"/>
    <b v="0"/>
    <s v="film &amp; video/drama"/>
    <x v="0"/>
    <s v="drama"/>
  </r>
  <r>
    <n v="2500"/>
    <n v="560"/>
    <x v="2"/>
    <s v="GB"/>
    <s v="GBP"/>
    <x v="169"/>
    <d v="2014-10-18T04:07:39"/>
    <n v="1413634059"/>
    <n v="1411042059"/>
    <b v="0"/>
    <n v="10"/>
    <b v="0"/>
    <s v="film &amp; video/drama"/>
    <x v="0"/>
    <s v="drama"/>
  </r>
  <r>
    <n v="10000"/>
    <n v="325"/>
    <x v="2"/>
    <s v="US"/>
    <s v="USD"/>
    <x v="170"/>
    <d v="2015-08-29T21:28:00"/>
    <n v="1440912480"/>
    <n v="1438385283"/>
    <b v="0"/>
    <n v="10"/>
    <b v="0"/>
    <s v="film &amp; video/drama"/>
    <x v="0"/>
    <s v="drama"/>
  </r>
  <r>
    <n v="50000"/>
    <n v="1"/>
    <x v="2"/>
    <s v="US"/>
    <s v="USD"/>
    <x v="171"/>
    <d v="2016-08-11T20:20:14"/>
    <n v="1470975614"/>
    <n v="1465791614"/>
    <b v="0"/>
    <n v="1"/>
    <b v="0"/>
    <s v="film &amp; video/drama"/>
    <x v="0"/>
    <s v="drama"/>
  </r>
  <r>
    <n v="95000"/>
    <n v="0"/>
    <x v="2"/>
    <s v="US"/>
    <s v="USD"/>
    <x v="172"/>
    <d v="2015-03-19T00:28:43"/>
    <n v="1426753723"/>
    <n v="1423733323"/>
    <b v="0"/>
    <n v="0"/>
    <b v="0"/>
    <s v="film &amp; video/drama"/>
    <x v="0"/>
    <s v="drama"/>
  </r>
  <r>
    <n v="1110"/>
    <n v="0"/>
    <x v="2"/>
    <s v="GB"/>
    <s v="GBP"/>
    <x v="173"/>
    <d v="2015-02-28T05:45:08"/>
    <n v="1425131108"/>
    <n v="1422539108"/>
    <b v="0"/>
    <n v="0"/>
    <b v="0"/>
    <s v="film &amp; video/drama"/>
    <x v="0"/>
    <s v="drama"/>
  </r>
  <r>
    <n v="6000"/>
    <n v="0"/>
    <x v="2"/>
    <s v="NL"/>
    <s v="EUR"/>
    <x v="174"/>
    <d v="2015-05-08T10:12:56"/>
    <n v="1431108776"/>
    <n v="1425924776"/>
    <b v="0"/>
    <n v="0"/>
    <b v="0"/>
    <s v="film &amp; video/drama"/>
    <x v="0"/>
    <s v="drama"/>
  </r>
  <r>
    <n v="20000"/>
    <n v="1297"/>
    <x v="2"/>
    <s v="GB"/>
    <s v="GBP"/>
    <x v="175"/>
    <d v="2014-08-29T10:40:11"/>
    <n v="1409337611"/>
    <n v="1407177611"/>
    <b v="0"/>
    <n v="26"/>
    <b v="0"/>
    <s v="film &amp; video/drama"/>
    <x v="0"/>
    <s v="drama"/>
  </r>
  <r>
    <n v="1500"/>
    <n v="0"/>
    <x v="2"/>
    <s v="US"/>
    <s v="USD"/>
    <x v="176"/>
    <d v="2015-08-05T11:46:39"/>
    <n v="1438803999"/>
    <n v="1436211999"/>
    <b v="0"/>
    <n v="0"/>
    <b v="0"/>
    <s v="film &amp; video/drama"/>
    <x v="0"/>
    <s v="drama"/>
  </r>
  <r>
    <n v="450"/>
    <n v="180"/>
    <x v="2"/>
    <s v="US"/>
    <s v="USD"/>
    <x v="177"/>
    <d v="2015-03-23T16:08:46"/>
    <n v="1427155726"/>
    <n v="1425690526"/>
    <b v="0"/>
    <n v="7"/>
    <b v="0"/>
    <s v="film &amp; video/drama"/>
    <x v="0"/>
    <s v="drama"/>
  </r>
  <r>
    <n v="500000"/>
    <n v="0"/>
    <x v="2"/>
    <s v="ES"/>
    <s v="EUR"/>
    <x v="178"/>
    <d v="2015-11-26T15:55:45"/>
    <n v="1448582145"/>
    <n v="1445986545"/>
    <b v="0"/>
    <n v="0"/>
    <b v="0"/>
    <s v="film &amp; video/drama"/>
    <x v="0"/>
    <s v="drama"/>
  </r>
  <r>
    <n v="1000"/>
    <n v="200"/>
    <x v="2"/>
    <s v="US"/>
    <s v="USD"/>
    <x v="179"/>
    <d v="2016-03-03T17:55:55"/>
    <n v="1457056555"/>
    <n v="1454464555"/>
    <b v="0"/>
    <n v="2"/>
    <b v="0"/>
    <s v="film &amp; video/drama"/>
    <x v="0"/>
    <s v="drama"/>
  </r>
  <r>
    <n v="1200"/>
    <n v="401"/>
    <x v="2"/>
    <s v="GB"/>
    <s v="GBP"/>
    <x v="180"/>
    <d v="2015-04-13T11:00:00"/>
    <n v="1428951600"/>
    <n v="1425512843"/>
    <b v="0"/>
    <n v="13"/>
    <b v="0"/>
    <s v="film &amp; video/drama"/>
    <x v="0"/>
    <s v="drama"/>
  </r>
  <r>
    <n v="3423"/>
    <n v="722"/>
    <x v="2"/>
    <s v="GB"/>
    <s v="GBP"/>
    <x v="181"/>
    <d v="2015-06-22T09:48:15"/>
    <n v="1434995295"/>
    <n v="1432403295"/>
    <b v="0"/>
    <n v="4"/>
    <b v="0"/>
    <s v="film &amp; video/drama"/>
    <x v="0"/>
    <s v="drama"/>
  </r>
  <r>
    <n v="1000"/>
    <n v="0"/>
    <x v="2"/>
    <s v="US"/>
    <s v="USD"/>
    <x v="182"/>
    <d v="2017-01-06T16:17:12"/>
    <n v="1483748232"/>
    <n v="1481156232"/>
    <b v="0"/>
    <n v="0"/>
    <b v="0"/>
    <s v="film &amp; video/drama"/>
    <x v="0"/>
    <s v="drama"/>
  </r>
  <r>
    <n v="12500"/>
    <n v="4482"/>
    <x v="2"/>
    <s v="GB"/>
    <s v="GBP"/>
    <x v="183"/>
    <d v="2014-11-26T12:26:50"/>
    <n v="1417033610"/>
    <n v="1414438010"/>
    <b v="0"/>
    <n v="12"/>
    <b v="0"/>
    <s v="film &amp; video/drama"/>
    <x v="0"/>
    <s v="drama"/>
  </r>
  <r>
    <n v="1500"/>
    <n v="51"/>
    <x v="2"/>
    <s v="CA"/>
    <s v="CAD"/>
    <x v="184"/>
    <d v="2014-08-31T19:59:00"/>
    <n v="1409543940"/>
    <n v="1404586762"/>
    <b v="0"/>
    <n v="2"/>
    <b v="0"/>
    <s v="film &amp; video/drama"/>
    <x v="0"/>
    <s v="drama"/>
  </r>
  <r>
    <n v="40000"/>
    <n v="2200"/>
    <x v="2"/>
    <s v="NO"/>
    <s v="NOK"/>
    <x v="185"/>
    <d v="2016-08-18T13:52:19"/>
    <n v="1471557139"/>
    <n v="1468965139"/>
    <b v="0"/>
    <n v="10"/>
    <b v="0"/>
    <s v="film &amp; video/drama"/>
    <x v="0"/>
    <s v="drama"/>
  </r>
  <r>
    <n v="5000"/>
    <n v="0"/>
    <x v="2"/>
    <s v="US"/>
    <s v="USD"/>
    <x v="186"/>
    <d v="2017-03-03T12:00:00"/>
    <n v="1488571200"/>
    <n v="1485977434"/>
    <b v="0"/>
    <n v="0"/>
    <b v="0"/>
    <s v="film &amp; video/drama"/>
    <x v="0"/>
    <s v="drama"/>
  </r>
  <r>
    <n v="5000"/>
    <n v="800"/>
    <x v="2"/>
    <s v="US"/>
    <s v="USD"/>
    <x v="187"/>
    <d v="2015-07-20T22:59:00"/>
    <n v="1437461940"/>
    <n v="1435383457"/>
    <b v="0"/>
    <n v="5"/>
    <b v="0"/>
    <s v="film &amp; video/drama"/>
    <x v="0"/>
    <s v="drama"/>
  </r>
  <r>
    <n v="1500"/>
    <n v="0"/>
    <x v="2"/>
    <s v="US"/>
    <s v="USD"/>
    <x v="188"/>
    <d v="2014-09-04T20:23:35"/>
    <n v="1409891015"/>
    <n v="1407299015"/>
    <b v="0"/>
    <n v="0"/>
    <b v="0"/>
    <s v="film &amp; video/drama"/>
    <x v="0"/>
    <s v="drama"/>
  </r>
  <r>
    <n v="500000"/>
    <n v="345"/>
    <x v="2"/>
    <s v="US"/>
    <s v="USD"/>
    <x v="189"/>
    <d v="2016-09-03T08:34:37"/>
    <n v="1472920477"/>
    <n v="1467736477"/>
    <b v="0"/>
    <n v="5"/>
    <b v="0"/>
    <s v="film &amp; video/drama"/>
    <x v="0"/>
    <s v="drama"/>
  </r>
  <r>
    <n v="12000"/>
    <n v="50"/>
    <x v="2"/>
    <s v="US"/>
    <s v="USD"/>
    <x v="190"/>
    <d v="2016-06-16T07:37:26"/>
    <n v="1466091446"/>
    <n v="1465227446"/>
    <b v="0"/>
    <n v="1"/>
    <b v="0"/>
    <s v="film &amp; video/drama"/>
    <x v="0"/>
    <s v="drama"/>
  </r>
  <r>
    <n v="5000"/>
    <n v="250"/>
    <x v="2"/>
    <s v="AU"/>
    <s v="AUD"/>
    <x v="191"/>
    <d v="2015-10-02T02:35:38"/>
    <n v="1443782138"/>
    <n v="1440326138"/>
    <b v="0"/>
    <n v="3"/>
    <b v="0"/>
    <s v="film &amp; video/drama"/>
    <x v="0"/>
    <s v="drama"/>
  </r>
  <r>
    <n v="1000000"/>
    <n v="17"/>
    <x v="2"/>
    <s v="US"/>
    <s v="USD"/>
    <x v="192"/>
    <d v="2014-10-17T11:00:32"/>
    <n v="1413572432"/>
    <n v="1410980432"/>
    <b v="0"/>
    <n v="3"/>
    <b v="0"/>
    <s v="film &amp; video/drama"/>
    <x v="0"/>
    <s v="drama"/>
  </r>
  <r>
    <n v="1000"/>
    <n v="0"/>
    <x v="2"/>
    <s v="GB"/>
    <s v="GBP"/>
    <x v="193"/>
    <d v="2014-11-28T15:26:06"/>
    <n v="1417217166"/>
    <n v="1412029566"/>
    <b v="0"/>
    <n v="0"/>
    <b v="0"/>
    <s v="film &amp; video/drama"/>
    <x v="0"/>
    <s v="drama"/>
  </r>
  <r>
    <n v="2500"/>
    <n v="3"/>
    <x v="2"/>
    <s v="GB"/>
    <s v="GBP"/>
    <x v="194"/>
    <d v="2016-03-06T15:55:31"/>
    <n v="1457308531"/>
    <n v="1452124531"/>
    <b v="0"/>
    <n v="3"/>
    <b v="0"/>
    <s v="film &amp; video/drama"/>
    <x v="0"/>
    <s v="drama"/>
  </r>
  <r>
    <n v="2000000"/>
    <n v="0"/>
    <x v="2"/>
    <s v="US"/>
    <s v="USD"/>
    <x v="195"/>
    <d v="2015-07-10T08:05:32"/>
    <n v="1436544332"/>
    <n v="1431360332"/>
    <b v="0"/>
    <n v="0"/>
    <b v="0"/>
    <s v="film &amp; video/drama"/>
    <x v="0"/>
    <s v="drama"/>
  </r>
  <r>
    <n v="3500"/>
    <n v="1465"/>
    <x v="2"/>
    <s v="GB"/>
    <s v="GBP"/>
    <x v="196"/>
    <d v="2015-10-10T13:00:00"/>
    <n v="1444510800"/>
    <n v="1442062898"/>
    <b v="0"/>
    <n v="19"/>
    <b v="0"/>
    <s v="film &amp; video/drama"/>
    <x v="0"/>
    <s v="drama"/>
  </r>
  <r>
    <n v="2500"/>
    <n v="262"/>
    <x v="2"/>
    <s v="GB"/>
    <s v="GBP"/>
    <x v="197"/>
    <d v="2017-02-17T13:00:00"/>
    <n v="1487365200"/>
    <n v="1483734100"/>
    <b v="0"/>
    <n v="8"/>
    <b v="0"/>
    <s v="film &amp; video/drama"/>
    <x v="0"/>
    <s v="drama"/>
  </r>
  <r>
    <n v="25000"/>
    <n v="279"/>
    <x v="2"/>
    <s v="US"/>
    <s v="USD"/>
    <x v="198"/>
    <d v="2014-10-05T01:12:02"/>
    <n v="1412500322"/>
    <n v="1409908322"/>
    <b v="0"/>
    <n v="6"/>
    <b v="0"/>
    <s v="film &amp; video/drama"/>
    <x v="0"/>
    <s v="drama"/>
  </r>
  <r>
    <n v="10000"/>
    <n v="0"/>
    <x v="2"/>
    <s v="US"/>
    <s v="USD"/>
    <x v="199"/>
    <d v="2016-08-31T18:58:22"/>
    <n v="1472698702"/>
    <n v="1470106702"/>
    <b v="0"/>
    <n v="0"/>
    <b v="0"/>
    <s v="film &amp; video/drama"/>
    <x v="0"/>
    <s v="drama"/>
  </r>
  <r>
    <n v="6000"/>
    <n v="1571.55"/>
    <x v="2"/>
    <s v="US"/>
    <s v="USD"/>
    <x v="200"/>
    <d v="2014-09-14T18:00:03"/>
    <n v="1410746403"/>
    <n v="1408154403"/>
    <b v="0"/>
    <n v="18"/>
    <b v="0"/>
    <s v="film &amp; video/drama"/>
    <x v="0"/>
    <s v="drama"/>
  </r>
  <r>
    <n v="650"/>
    <n v="380"/>
    <x v="2"/>
    <s v="US"/>
    <s v="USD"/>
    <x v="201"/>
    <d v="2015-02-08T11:38:49"/>
    <n v="1423424329"/>
    <n v="1421696329"/>
    <b v="0"/>
    <n v="7"/>
    <b v="0"/>
    <s v="film &amp; video/drama"/>
    <x v="0"/>
    <s v="drama"/>
  </r>
  <r>
    <n v="6000"/>
    <n v="0"/>
    <x v="2"/>
    <s v="US"/>
    <s v="USD"/>
    <x v="202"/>
    <d v="2015-10-08T12:59:00"/>
    <n v="1444337940"/>
    <n v="1441750564"/>
    <b v="0"/>
    <n v="0"/>
    <b v="0"/>
    <s v="film &amp; video/drama"/>
    <x v="0"/>
    <s v="drama"/>
  </r>
  <r>
    <n v="2500"/>
    <n v="746"/>
    <x v="2"/>
    <s v="GB"/>
    <s v="GBP"/>
    <x v="203"/>
    <d v="2015-01-29T12:21:04"/>
    <n v="1422562864"/>
    <n v="1417378864"/>
    <b v="0"/>
    <n v="8"/>
    <b v="0"/>
    <s v="film &amp; video/drama"/>
    <x v="0"/>
    <s v="drama"/>
  </r>
  <r>
    <n v="300000"/>
    <n v="152165"/>
    <x v="2"/>
    <s v="AU"/>
    <s v="AUD"/>
    <x v="204"/>
    <d v="2016-08-04T06:00:03"/>
    <n v="1470319203"/>
    <n v="1467727203"/>
    <b v="0"/>
    <n v="1293"/>
    <b v="0"/>
    <s v="film &amp; video/drama"/>
    <x v="0"/>
    <s v="drama"/>
  </r>
  <r>
    <n v="8000"/>
    <n v="1300"/>
    <x v="2"/>
    <s v="US"/>
    <s v="USD"/>
    <x v="205"/>
    <d v="2015-10-06T07:10:22"/>
    <n v="1444144222"/>
    <n v="1441120222"/>
    <b v="0"/>
    <n v="17"/>
    <b v="0"/>
    <s v="film &amp; video/drama"/>
    <x v="0"/>
    <s v="drama"/>
  </r>
  <r>
    <n v="12700"/>
    <n v="0"/>
    <x v="2"/>
    <s v="US"/>
    <s v="USD"/>
    <x v="206"/>
    <d v="2016-08-05T16:06:23"/>
    <n v="1470441983"/>
    <n v="1468627583"/>
    <b v="0"/>
    <n v="0"/>
    <b v="0"/>
    <s v="film &amp; video/drama"/>
    <x v="0"/>
    <s v="drama"/>
  </r>
  <r>
    <n v="14000"/>
    <n v="2130"/>
    <x v="2"/>
    <s v="CA"/>
    <s v="CAD"/>
    <x v="207"/>
    <d v="2015-01-03T20:43:58"/>
    <n v="1420346638"/>
    <n v="1417754638"/>
    <b v="0"/>
    <n v="13"/>
    <b v="0"/>
    <s v="film &amp; video/drama"/>
    <x v="0"/>
    <s v="drama"/>
  </r>
  <r>
    <n v="50000"/>
    <n v="0"/>
    <x v="2"/>
    <s v="AU"/>
    <s v="AUD"/>
    <x v="208"/>
    <d v="2014-12-16T00:52:47"/>
    <n v="1418719967"/>
    <n v="1416127967"/>
    <b v="0"/>
    <n v="0"/>
    <b v="0"/>
    <s v="film &amp; video/drama"/>
    <x v="0"/>
    <s v="drama"/>
  </r>
  <r>
    <n v="25000"/>
    <n v="0"/>
    <x v="2"/>
    <s v="US"/>
    <s v="USD"/>
    <x v="209"/>
    <d v="2015-07-10T14:08:55"/>
    <n v="1436566135"/>
    <n v="1433974135"/>
    <b v="0"/>
    <n v="0"/>
    <b v="0"/>
    <s v="film &amp; video/drama"/>
    <x v="0"/>
    <s v="drama"/>
  </r>
  <r>
    <n v="12000"/>
    <n v="3030"/>
    <x v="2"/>
    <s v="US"/>
    <s v="USD"/>
    <x v="210"/>
    <d v="2015-09-30T21:00:00"/>
    <n v="1443675600"/>
    <n v="1441157592"/>
    <b v="0"/>
    <n v="33"/>
    <b v="0"/>
    <s v="film &amp; video/drama"/>
    <x v="0"/>
    <s v="drama"/>
  </r>
  <r>
    <n v="5000"/>
    <n v="2230"/>
    <x v="2"/>
    <s v="US"/>
    <s v="USD"/>
    <x v="211"/>
    <d v="2015-09-18T19:50:17"/>
    <n v="1442634617"/>
    <n v="1440042617"/>
    <b v="0"/>
    <n v="12"/>
    <b v="0"/>
    <s v="film &amp; video/drama"/>
    <x v="0"/>
    <s v="drama"/>
  </r>
  <r>
    <n v="6300"/>
    <n v="1"/>
    <x v="2"/>
    <s v="US"/>
    <s v="USD"/>
    <x v="212"/>
    <d v="2016-04-16T12:08:40"/>
    <n v="1460837320"/>
    <n v="1455656920"/>
    <b v="0"/>
    <n v="1"/>
    <b v="0"/>
    <s v="film &amp; video/drama"/>
    <x v="0"/>
    <s v="drama"/>
  </r>
  <r>
    <n v="50000"/>
    <n v="20"/>
    <x v="2"/>
    <s v="US"/>
    <s v="USD"/>
    <x v="213"/>
    <d v="2015-08-16T06:06:41"/>
    <n v="1439734001"/>
    <n v="1437142547"/>
    <b v="0"/>
    <n v="1"/>
    <b v="0"/>
    <s v="film &amp; video/drama"/>
    <x v="0"/>
    <s v="drama"/>
  </r>
  <r>
    <n v="12500"/>
    <n v="1"/>
    <x v="2"/>
    <s v="US"/>
    <s v="USD"/>
    <x v="214"/>
    <d v="2015-03-06T07:22:29"/>
    <n v="1425655349"/>
    <n v="1420471349"/>
    <b v="0"/>
    <n v="1"/>
    <b v="0"/>
    <s v="film &amp; video/drama"/>
    <x v="0"/>
    <s v="drama"/>
  </r>
  <r>
    <n v="4400"/>
    <n v="10"/>
    <x v="2"/>
    <s v="GB"/>
    <s v="GBP"/>
    <x v="215"/>
    <d v="2016-02-17T15:59:00"/>
    <n v="1455753540"/>
    <n v="1452058282"/>
    <b v="0"/>
    <n v="1"/>
    <b v="0"/>
    <s v="film &amp; video/drama"/>
    <x v="0"/>
    <s v="drama"/>
  </r>
  <r>
    <n v="50000"/>
    <n v="27849.22"/>
    <x v="2"/>
    <s v="US"/>
    <s v="USD"/>
    <x v="216"/>
    <d v="2015-04-22T14:00:37"/>
    <n v="1429740037"/>
    <n v="1425423637"/>
    <b v="0"/>
    <n v="84"/>
    <b v="0"/>
    <s v="film &amp; video/drama"/>
    <x v="0"/>
    <s v="drama"/>
  </r>
  <r>
    <n v="100000"/>
    <n v="11943"/>
    <x v="2"/>
    <s v="SE"/>
    <s v="SEK"/>
    <x v="217"/>
    <d v="2014-12-28T07:22:29"/>
    <n v="1419780149"/>
    <n v="1417101749"/>
    <b v="0"/>
    <n v="38"/>
    <b v="0"/>
    <s v="film &amp; video/drama"/>
    <x v="0"/>
    <s v="drama"/>
  </r>
  <r>
    <n v="5000"/>
    <n v="100"/>
    <x v="2"/>
    <s v="US"/>
    <s v="USD"/>
    <x v="218"/>
    <d v="2015-05-15T07:04:49"/>
    <n v="1431702289"/>
    <n v="1426518289"/>
    <b v="0"/>
    <n v="1"/>
    <b v="0"/>
    <s v="film &amp; video/drama"/>
    <x v="0"/>
    <s v="drama"/>
  </r>
  <r>
    <n v="50000"/>
    <n v="8815"/>
    <x v="2"/>
    <s v="US"/>
    <s v="USD"/>
    <x v="219"/>
    <d v="2016-03-31T22:59:00"/>
    <n v="1459493940"/>
    <n v="1456732225"/>
    <b v="0"/>
    <n v="76"/>
    <b v="0"/>
    <s v="film &amp; video/drama"/>
    <x v="0"/>
    <s v="drama"/>
  </r>
  <r>
    <n v="50000"/>
    <n v="360"/>
    <x v="2"/>
    <s v="US"/>
    <s v="USD"/>
    <x v="220"/>
    <d v="2015-08-20T12:06:00"/>
    <n v="1440101160"/>
    <n v="1436542030"/>
    <b v="0"/>
    <n v="3"/>
    <b v="0"/>
    <s v="film &amp; video/drama"/>
    <x v="0"/>
    <s v="drama"/>
  </r>
  <r>
    <n v="50000"/>
    <n v="0"/>
    <x v="2"/>
    <s v="US"/>
    <s v="USD"/>
    <x v="221"/>
    <d v="2015-03-28T11:06:04"/>
    <n v="1427569564"/>
    <n v="1422389164"/>
    <b v="0"/>
    <n v="0"/>
    <b v="0"/>
    <s v="film &amp; video/drama"/>
    <x v="0"/>
    <s v="drama"/>
  </r>
  <r>
    <n v="1000"/>
    <n v="130"/>
    <x v="2"/>
    <s v="US"/>
    <s v="USD"/>
    <x v="222"/>
    <d v="2015-03-26T18:39:00"/>
    <n v="1427423940"/>
    <n v="1422383318"/>
    <b v="0"/>
    <n v="2"/>
    <b v="0"/>
    <s v="film &amp; video/drama"/>
    <x v="0"/>
    <s v="drama"/>
  </r>
  <r>
    <n v="1500000"/>
    <n v="0"/>
    <x v="2"/>
    <s v="US"/>
    <s v="USD"/>
    <x v="223"/>
    <d v="2016-05-21T17:05:00"/>
    <n v="1463879100"/>
    <n v="1461287350"/>
    <b v="0"/>
    <n v="0"/>
    <b v="0"/>
    <s v="film &amp; video/drama"/>
    <x v="0"/>
    <s v="drama"/>
  </r>
  <r>
    <n v="6000000"/>
    <n v="0"/>
    <x v="2"/>
    <s v="AU"/>
    <s v="AUD"/>
    <x v="224"/>
    <d v="2015-07-09T21:38:46"/>
    <n v="1436506726"/>
    <n v="1431322726"/>
    <b v="0"/>
    <n v="0"/>
    <b v="0"/>
    <s v="film &amp; video/drama"/>
    <x v="0"/>
    <s v="drama"/>
  </r>
  <r>
    <n v="200"/>
    <n v="0"/>
    <x v="2"/>
    <s v="US"/>
    <s v="USD"/>
    <x v="225"/>
    <d v="2016-04-08T14:04:14"/>
    <n v="1460153054"/>
    <n v="1457564654"/>
    <b v="0"/>
    <n v="0"/>
    <b v="0"/>
    <s v="film &amp; video/drama"/>
    <x v="0"/>
    <s v="drama"/>
  </r>
  <r>
    <n v="29000"/>
    <n v="250"/>
    <x v="2"/>
    <s v="GB"/>
    <s v="GBP"/>
    <x v="226"/>
    <d v="2015-05-31T01:29:00"/>
    <n v="1433064540"/>
    <n v="1428854344"/>
    <b v="0"/>
    <n v="2"/>
    <b v="0"/>
    <s v="film &amp; video/drama"/>
    <x v="0"/>
    <s v="drama"/>
  </r>
  <r>
    <n v="28000"/>
    <n v="0"/>
    <x v="2"/>
    <s v="US"/>
    <s v="USD"/>
    <x v="227"/>
    <d v="2015-07-09T13:27:21"/>
    <n v="1436477241"/>
    <n v="1433885241"/>
    <b v="0"/>
    <n v="0"/>
    <b v="0"/>
    <s v="film &amp; video/drama"/>
    <x v="0"/>
    <s v="drama"/>
  </r>
  <r>
    <n v="8000"/>
    <n v="0"/>
    <x v="2"/>
    <s v="GB"/>
    <s v="GBP"/>
    <x v="228"/>
    <d v="2015-06-01T08:28:25"/>
    <n v="1433176105"/>
    <n v="1427992105"/>
    <b v="0"/>
    <n v="0"/>
    <b v="0"/>
    <s v="film &amp; video/drama"/>
    <x v="0"/>
    <s v="drama"/>
  </r>
  <r>
    <n v="3000"/>
    <n v="0"/>
    <x v="2"/>
    <s v="DE"/>
    <s v="EUR"/>
    <x v="229"/>
    <d v="2016-02-13T14:24:57"/>
    <n v="1455402297"/>
    <n v="1452810297"/>
    <b v="0"/>
    <n v="0"/>
    <b v="0"/>
    <s v="film &amp; video/drama"/>
    <x v="0"/>
    <s v="drama"/>
  </r>
  <r>
    <n v="15000"/>
    <n v="60"/>
    <x v="2"/>
    <s v="US"/>
    <s v="USD"/>
    <x v="230"/>
    <d v="2015-06-04T10:39:11"/>
    <n v="1433443151"/>
    <n v="1430851151"/>
    <b v="0"/>
    <n v="2"/>
    <b v="0"/>
    <s v="film &amp; video/drama"/>
    <x v="0"/>
    <s v="drama"/>
  </r>
  <r>
    <n v="1500000"/>
    <n v="0"/>
    <x v="2"/>
    <s v="US"/>
    <s v="USD"/>
    <x v="231"/>
    <d v="2016-01-02T15:00:51"/>
    <n v="1451775651"/>
    <n v="1449183651"/>
    <b v="0"/>
    <n v="0"/>
    <b v="0"/>
    <s v="film &amp; video/drama"/>
    <x v="0"/>
    <s v="drama"/>
  </r>
  <r>
    <n v="4000"/>
    <n v="110"/>
    <x v="2"/>
    <s v="GB"/>
    <s v="GBP"/>
    <x v="232"/>
    <d v="2015-02-27T11:49:06"/>
    <n v="1425066546"/>
    <n v="1422474546"/>
    <b v="0"/>
    <n v="7"/>
    <b v="0"/>
    <s v="film &amp; video/drama"/>
    <x v="0"/>
    <s v="drama"/>
  </r>
  <r>
    <n v="350000"/>
    <n v="0"/>
    <x v="2"/>
    <s v="US"/>
    <s v="USD"/>
    <x v="233"/>
    <d v="2016-09-29T13:52:52"/>
    <n v="1475185972"/>
    <n v="1472593972"/>
    <b v="0"/>
    <n v="0"/>
    <b v="0"/>
    <s v="film &amp; video/drama"/>
    <x v="0"/>
    <s v="drama"/>
  </r>
  <r>
    <n v="1000"/>
    <n v="401"/>
    <x v="2"/>
    <s v="US"/>
    <s v="USD"/>
    <x v="234"/>
    <d v="2015-06-20T16:50:59"/>
    <n v="1434847859"/>
    <n v="1431391859"/>
    <b v="0"/>
    <n v="5"/>
    <b v="0"/>
    <s v="film &amp; video/drama"/>
    <x v="0"/>
    <s v="drama"/>
  </r>
  <r>
    <n v="10000"/>
    <n v="0"/>
    <x v="2"/>
    <s v="US"/>
    <s v="USD"/>
    <x v="235"/>
    <d v="2015-07-09T13:48:17"/>
    <n v="1436478497"/>
    <n v="1433886497"/>
    <b v="0"/>
    <n v="0"/>
    <b v="0"/>
    <s v="film &amp; video/drama"/>
    <x v="0"/>
    <s v="drama"/>
  </r>
  <r>
    <n v="150000"/>
    <n v="0"/>
    <x v="2"/>
    <s v="US"/>
    <s v="USD"/>
    <x v="236"/>
    <d v="2016-01-04T16:00:00"/>
    <n v="1451952000"/>
    <n v="1447380099"/>
    <b v="0"/>
    <n v="0"/>
    <b v="0"/>
    <s v="film &amp; video/drama"/>
    <x v="0"/>
    <s v="drama"/>
  </r>
  <r>
    <n v="15000"/>
    <n v="50"/>
    <x v="2"/>
    <s v="US"/>
    <s v="USD"/>
    <x v="237"/>
    <d v="2016-03-08T05:51:09"/>
    <n v="1457445069"/>
    <n v="1452261069"/>
    <b v="0"/>
    <n v="1"/>
    <b v="0"/>
    <s v="film &amp; video/drama"/>
    <x v="0"/>
    <s v="drama"/>
  </r>
  <r>
    <n v="26000"/>
    <n v="0"/>
    <x v="2"/>
    <s v="US"/>
    <s v="USD"/>
    <x v="238"/>
    <d v="2016-12-30T01:00:00"/>
    <n v="1483088400"/>
    <n v="1481324760"/>
    <b v="0"/>
    <n v="0"/>
    <b v="0"/>
    <s v="film &amp; video/drama"/>
    <x v="0"/>
    <s v="drama"/>
  </r>
  <r>
    <n v="1000"/>
    <n v="250"/>
    <x v="2"/>
    <s v="AU"/>
    <s v="AUD"/>
    <x v="239"/>
    <d v="2015-11-08T04:00:00"/>
    <n v="1446984000"/>
    <n v="1445308730"/>
    <b v="0"/>
    <n v="5"/>
    <b v="0"/>
    <s v="film &amp; video/drama"/>
    <x v="0"/>
    <s v="drama"/>
  </r>
  <r>
    <n v="15000"/>
    <n v="16145.12"/>
    <x v="0"/>
    <s v="US"/>
    <s v="USD"/>
    <x v="240"/>
    <d v="2013-05-05T09:00:11"/>
    <n v="1367773211"/>
    <n v="1363885211"/>
    <b v="1"/>
    <n v="137"/>
    <b v="1"/>
    <s v="film &amp; video/documentary"/>
    <x v="0"/>
    <s v="documentary"/>
  </r>
  <r>
    <n v="36400"/>
    <n v="41000"/>
    <x v="0"/>
    <s v="US"/>
    <s v="USD"/>
    <x v="241"/>
    <d v="2014-12-21T08:45:04"/>
    <n v="1419180304"/>
    <n v="1415292304"/>
    <b v="1"/>
    <n v="376"/>
    <b v="1"/>
    <s v="film &amp; video/documentary"/>
    <x v="0"/>
    <s v="documentary"/>
  </r>
  <r>
    <n v="13000"/>
    <n v="14750"/>
    <x v="0"/>
    <s v="US"/>
    <s v="USD"/>
    <x v="242"/>
    <d v="2011-12-20T03:49:50"/>
    <n v="1324381790"/>
    <n v="1321357790"/>
    <b v="1"/>
    <n v="202"/>
    <b v="1"/>
    <s v="film &amp; video/documentary"/>
    <x v="0"/>
    <s v="documentary"/>
  </r>
  <r>
    <n v="25000"/>
    <n v="25648"/>
    <x v="0"/>
    <s v="US"/>
    <s v="USD"/>
    <x v="243"/>
    <d v="2014-02-21T17:08:24"/>
    <n v="1393031304"/>
    <n v="1390439304"/>
    <b v="1"/>
    <n v="328"/>
    <b v="1"/>
    <s v="film &amp; video/documentary"/>
    <x v="0"/>
    <s v="documentary"/>
  </r>
  <r>
    <n v="3500"/>
    <n v="3981.5"/>
    <x v="0"/>
    <s v="US"/>
    <s v="USD"/>
    <x v="244"/>
    <d v="2010-03-15T23:06:00"/>
    <n v="1268723160"/>
    <n v="1265269559"/>
    <b v="1"/>
    <n v="84"/>
    <b v="1"/>
    <s v="film &amp; video/documentary"/>
    <x v="0"/>
    <s v="documentary"/>
  </r>
  <r>
    <n v="5000"/>
    <n v="5186"/>
    <x v="0"/>
    <s v="US"/>
    <s v="USD"/>
    <x v="245"/>
    <d v="2012-08-15T17:16:25"/>
    <n v="1345079785"/>
    <n v="1342487785"/>
    <b v="1"/>
    <n v="96"/>
    <b v="1"/>
    <s v="film &amp; video/documentary"/>
    <x v="0"/>
    <s v="documentary"/>
  </r>
  <r>
    <n v="5000"/>
    <n v="15273"/>
    <x v="0"/>
    <s v="US"/>
    <s v="USD"/>
    <x v="246"/>
    <d v="2010-12-18T01:43:25"/>
    <n v="1292665405"/>
    <n v="1288341805"/>
    <b v="1"/>
    <n v="223"/>
    <b v="1"/>
    <s v="film &amp; video/documentary"/>
    <x v="0"/>
    <s v="documentary"/>
  </r>
  <r>
    <n v="5000"/>
    <n v="6705"/>
    <x v="0"/>
    <s v="US"/>
    <s v="USD"/>
    <x v="247"/>
    <d v="2010-10-15T19:39:00"/>
    <n v="1287200340"/>
    <n v="1284042614"/>
    <b v="1"/>
    <n v="62"/>
    <b v="1"/>
    <s v="film &amp; video/documentary"/>
    <x v="0"/>
    <s v="documentary"/>
  </r>
  <r>
    <n v="85000"/>
    <n v="86133"/>
    <x v="0"/>
    <s v="US"/>
    <s v="USD"/>
    <x v="248"/>
    <d v="2012-01-07T10:35:09"/>
    <n v="1325961309"/>
    <n v="1322073309"/>
    <b v="1"/>
    <n v="146"/>
    <b v="1"/>
    <s v="film &amp; video/documentary"/>
    <x v="0"/>
    <s v="documentary"/>
  </r>
  <r>
    <n v="10000"/>
    <n v="11292"/>
    <x v="0"/>
    <s v="US"/>
    <s v="USD"/>
    <x v="249"/>
    <d v="2010-08-22T09:40:00"/>
    <n v="1282498800"/>
    <n v="1275603020"/>
    <b v="1"/>
    <n v="235"/>
    <b v="1"/>
    <s v="film &amp; video/documentary"/>
    <x v="0"/>
    <s v="documentary"/>
  </r>
  <r>
    <n v="30000"/>
    <n v="31675"/>
    <x v="0"/>
    <s v="US"/>
    <s v="USD"/>
    <x v="250"/>
    <d v="2013-06-06T05:34:51"/>
    <n v="1370525691"/>
    <n v="1367933691"/>
    <b v="1"/>
    <n v="437"/>
    <b v="1"/>
    <s v="film &amp; video/documentary"/>
    <x v="0"/>
    <s v="documentary"/>
  </r>
  <r>
    <n v="3500"/>
    <n v="4395"/>
    <x v="0"/>
    <s v="US"/>
    <s v="USD"/>
    <x v="251"/>
    <d v="2012-05-16T11:00:00"/>
    <n v="1337194800"/>
    <n v="1334429646"/>
    <b v="1"/>
    <n v="77"/>
    <b v="1"/>
    <s v="film &amp; video/documentary"/>
    <x v="0"/>
    <s v="documentary"/>
  </r>
  <r>
    <n v="5000"/>
    <n v="9228"/>
    <x v="0"/>
    <s v="US"/>
    <s v="USD"/>
    <x v="252"/>
    <d v="2010-05-31T19:59:00"/>
    <n v="1275364740"/>
    <n v="1269878058"/>
    <b v="1"/>
    <n v="108"/>
    <b v="1"/>
    <s v="film &amp; video/documentary"/>
    <x v="0"/>
    <s v="documentary"/>
  </r>
  <r>
    <n v="1500"/>
    <n v="1511"/>
    <x v="0"/>
    <s v="US"/>
    <s v="USD"/>
    <x v="253"/>
    <d v="2012-02-15T07:37:15"/>
    <n v="1329320235"/>
    <n v="1326728235"/>
    <b v="1"/>
    <n v="7"/>
    <b v="1"/>
    <s v="film &amp; video/documentary"/>
    <x v="0"/>
    <s v="documentary"/>
  </r>
  <r>
    <n v="24000"/>
    <n v="28067.34"/>
    <x v="0"/>
    <s v="US"/>
    <s v="USD"/>
    <x v="254"/>
    <d v="2015-10-16T18:00:00"/>
    <n v="1445047200"/>
    <n v="1442443910"/>
    <b v="1"/>
    <n v="314"/>
    <b v="1"/>
    <s v="film &amp; video/documentary"/>
    <x v="0"/>
    <s v="documentary"/>
  </r>
  <r>
    <n v="8000"/>
    <n v="8538.66"/>
    <x v="0"/>
    <s v="US"/>
    <s v="USD"/>
    <x v="255"/>
    <d v="2011-03-16T03:38:02"/>
    <n v="1300275482"/>
    <n v="1297687082"/>
    <b v="1"/>
    <n v="188"/>
    <b v="1"/>
    <s v="film &amp; video/documentary"/>
    <x v="0"/>
    <s v="documentary"/>
  </r>
  <r>
    <n v="13000"/>
    <n v="18083"/>
    <x v="0"/>
    <s v="US"/>
    <s v="USD"/>
    <x v="256"/>
    <d v="2013-03-16T10:27:47"/>
    <n v="1363458467"/>
    <n v="1360866467"/>
    <b v="1"/>
    <n v="275"/>
    <b v="1"/>
    <s v="film &amp; video/documentary"/>
    <x v="0"/>
    <s v="documentary"/>
  </r>
  <r>
    <n v="35000"/>
    <n v="37354.269999999997"/>
    <x v="0"/>
    <s v="US"/>
    <s v="USD"/>
    <x v="257"/>
    <d v="2016-05-19T07:02:42"/>
    <n v="1463670162"/>
    <n v="1461078162"/>
    <b v="1"/>
    <n v="560"/>
    <b v="1"/>
    <s v="film &amp; video/documentary"/>
    <x v="0"/>
    <s v="documentary"/>
  </r>
  <r>
    <n v="30000"/>
    <n v="57342"/>
    <x v="0"/>
    <s v="US"/>
    <s v="USD"/>
    <x v="258"/>
    <d v="2011-06-17T17:14:26"/>
    <n v="1308359666"/>
    <n v="1305767666"/>
    <b v="1"/>
    <n v="688"/>
    <b v="1"/>
    <s v="film &amp; video/documentary"/>
    <x v="0"/>
    <s v="documentary"/>
  </r>
  <r>
    <n v="75000"/>
    <n v="98953.42"/>
    <x v="0"/>
    <s v="US"/>
    <s v="USD"/>
    <x v="259"/>
    <d v="2015-04-08T09:42:49"/>
    <n v="1428514969"/>
    <n v="1425922969"/>
    <b v="1"/>
    <n v="942"/>
    <b v="1"/>
    <s v="film &amp; video/documentary"/>
    <x v="0"/>
    <s v="documentary"/>
  </r>
  <r>
    <n v="10000"/>
    <n v="10640"/>
    <x v="0"/>
    <s v="US"/>
    <s v="USD"/>
    <x v="260"/>
    <d v="2010-07-17T01:59:00"/>
    <n v="1279360740"/>
    <n v="1275415679"/>
    <b v="1"/>
    <n v="88"/>
    <b v="1"/>
    <s v="film &amp; video/documentary"/>
    <x v="0"/>
    <s v="documentary"/>
  </r>
  <r>
    <n v="20000"/>
    <n v="21480"/>
    <x v="0"/>
    <s v="US"/>
    <s v="USD"/>
    <x v="261"/>
    <d v="2012-06-07T06:55:00"/>
    <n v="1339080900"/>
    <n v="1334783704"/>
    <b v="1"/>
    <n v="220"/>
    <b v="1"/>
    <s v="film &amp; video/documentary"/>
    <x v="0"/>
    <s v="documentary"/>
  </r>
  <r>
    <n v="2500"/>
    <n v="6000"/>
    <x v="0"/>
    <s v="US"/>
    <s v="USD"/>
    <x v="262"/>
    <d v="2011-02-25T21:57:08"/>
    <n v="1298699828"/>
    <n v="1294811828"/>
    <b v="1"/>
    <n v="145"/>
    <b v="1"/>
    <s v="film &amp; video/documentary"/>
    <x v="0"/>
    <s v="documentary"/>
  </r>
  <r>
    <n v="25000"/>
    <n v="29520.27"/>
    <x v="0"/>
    <s v="US"/>
    <s v="USD"/>
    <x v="263"/>
    <d v="2012-09-27T14:54:54"/>
    <n v="1348786494"/>
    <n v="1346194494"/>
    <b v="1"/>
    <n v="963"/>
    <b v="1"/>
    <s v="film &amp; video/documentary"/>
    <x v="0"/>
    <s v="documentary"/>
  </r>
  <r>
    <n v="5000"/>
    <n v="5910"/>
    <x v="0"/>
    <s v="US"/>
    <s v="USD"/>
    <x v="264"/>
    <d v="2012-05-11T06:53:15"/>
    <n v="1336747995"/>
    <n v="1334155995"/>
    <b v="1"/>
    <n v="91"/>
    <b v="1"/>
    <s v="film &amp; video/documentary"/>
    <x v="0"/>
    <s v="documentary"/>
  </r>
  <r>
    <n v="5000"/>
    <n v="5555"/>
    <x v="0"/>
    <s v="US"/>
    <s v="USD"/>
    <x v="265"/>
    <d v="2010-05-10T12:16:00"/>
    <n v="1273522560"/>
    <n v="1269928430"/>
    <b v="1"/>
    <n v="58"/>
    <b v="1"/>
    <s v="film &amp; video/documentary"/>
    <x v="0"/>
    <s v="documentary"/>
  </r>
  <r>
    <n v="1000"/>
    <n v="1455"/>
    <x v="0"/>
    <s v="US"/>
    <s v="USD"/>
    <x v="266"/>
    <d v="2010-04-22T19:51:00"/>
    <n v="1271994660"/>
    <n v="1264565507"/>
    <b v="1"/>
    <n v="36"/>
    <b v="1"/>
    <s v="film &amp; video/documentary"/>
    <x v="0"/>
    <s v="documentary"/>
  </r>
  <r>
    <n v="9850"/>
    <n v="12965.44"/>
    <x v="0"/>
    <s v="GB"/>
    <s v="GBP"/>
    <x v="267"/>
    <d v="2014-06-25T02:51:39"/>
    <n v="1403693499"/>
    <n v="1401101499"/>
    <b v="1"/>
    <n v="165"/>
    <b v="1"/>
    <s v="film &amp; video/documentary"/>
    <x v="0"/>
    <s v="documentary"/>
  </r>
  <r>
    <n v="5000"/>
    <n v="5570"/>
    <x v="0"/>
    <s v="US"/>
    <s v="USD"/>
    <x v="268"/>
    <d v="2011-11-06T20:39:38"/>
    <n v="1320640778"/>
    <n v="1316749178"/>
    <b v="1"/>
    <n v="111"/>
    <b v="1"/>
    <s v="film &amp; video/documentary"/>
    <x v="0"/>
    <s v="documentary"/>
  </r>
  <r>
    <n v="100000"/>
    <n v="147233.76999999999"/>
    <x v="0"/>
    <s v="AU"/>
    <s v="AUD"/>
    <x v="269"/>
    <d v="2017-02-21T20:43:42"/>
    <n v="1487738622"/>
    <n v="1485146622"/>
    <b v="1"/>
    <n v="1596"/>
    <b v="1"/>
    <s v="film &amp; video/documentary"/>
    <x v="0"/>
    <s v="documentary"/>
  </r>
  <r>
    <n v="2300"/>
    <n v="3510"/>
    <x v="0"/>
    <s v="US"/>
    <s v="USD"/>
    <x v="270"/>
    <d v="2011-05-24T20:00:00"/>
    <n v="1306296000"/>
    <n v="1301950070"/>
    <b v="1"/>
    <n v="61"/>
    <b v="1"/>
    <s v="film &amp; video/documentary"/>
    <x v="0"/>
    <s v="documentary"/>
  </r>
  <r>
    <n v="30000"/>
    <n v="31404"/>
    <x v="0"/>
    <s v="US"/>
    <s v="USD"/>
    <x v="271"/>
    <d v="2014-01-02T00:00:00"/>
    <n v="1388649600"/>
    <n v="1386123861"/>
    <b v="1"/>
    <n v="287"/>
    <b v="1"/>
    <s v="film &amp; video/documentary"/>
    <x v="0"/>
    <s v="documentary"/>
  </r>
  <r>
    <n v="3000"/>
    <n v="5323.01"/>
    <x v="0"/>
    <s v="US"/>
    <s v="USD"/>
    <x v="272"/>
    <d v="2010-04-28T10:49:00"/>
    <n v="1272480540"/>
    <n v="1267220191"/>
    <b v="1"/>
    <n v="65"/>
    <b v="1"/>
    <s v="film &amp; video/documentary"/>
    <x v="0"/>
    <s v="documentary"/>
  </r>
  <r>
    <n v="5000"/>
    <n v="5388.79"/>
    <x v="0"/>
    <s v="US"/>
    <s v="USD"/>
    <x v="273"/>
    <d v="2011-07-03T03:57:46"/>
    <n v="1309694266"/>
    <n v="1307102266"/>
    <b v="1"/>
    <n v="118"/>
    <b v="1"/>
    <s v="film &amp; video/documentary"/>
    <x v="0"/>
    <s v="documentary"/>
  </r>
  <r>
    <n v="4000"/>
    <n v="6240"/>
    <x v="0"/>
    <s v="US"/>
    <s v="USD"/>
    <x v="274"/>
    <d v="2012-04-04T22:59:00"/>
    <n v="1333609140"/>
    <n v="1330638829"/>
    <b v="1"/>
    <n v="113"/>
    <b v="1"/>
    <s v="film &amp; video/documentary"/>
    <x v="0"/>
    <s v="documentary"/>
  </r>
  <r>
    <n v="20000"/>
    <n v="21679"/>
    <x v="0"/>
    <s v="US"/>
    <s v="USD"/>
    <x v="275"/>
    <d v="2012-11-09T17:46:06"/>
    <n v="1352511966"/>
    <n v="1349916366"/>
    <b v="1"/>
    <n v="332"/>
    <b v="1"/>
    <s v="film &amp; video/documentary"/>
    <x v="0"/>
    <s v="documentary"/>
  </r>
  <r>
    <n v="4000"/>
    <n v="5904"/>
    <x v="0"/>
    <s v="US"/>
    <s v="USD"/>
    <x v="276"/>
    <d v="2012-04-27T16:57:54"/>
    <n v="1335574674"/>
    <n v="1330394274"/>
    <b v="1"/>
    <n v="62"/>
    <b v="1"/>
    <s v="film &amp; video/documentary"/>
    <x v="0"/>
    <s v="documentary"/>
  </r>
  <r>
    <n v="65000"/>
    <n v="71748"/>
    <x v="0"/>
    <s v="US"/>
    <s v="USD"/>
    <x v="277"/>
    <d v="2015-05-23T13:23:39"/>
    <n v="1432416219"/>
    <n v="1429824219"/>
    <b v="1"/>
    <n v="951"/>
    <b v="1"/>
    <s v="film &amp; video/documentary"/>
    <x v="0"/>
    <s v="documentary"/>
  </r>
  <r>
    <n v="27000"/>
    <n v="40594"/>
    <x v="0"/>
    <s v="US"/>
    <s v="USD"/>
    <x v="278"/>
    <d v="2012-10-11T16:58:59"/>
    <n v="1350003539"/>
    <n v="1347411539"/>
    <b v="1"/>
    <n v="415"/>
    <b v="1"/>
    <s v="film &amp; video/documentary"/>
    <x v="0"/>
    <s v="documentary"/>
  </r>
  <r>
    <n v="17000"/>
    <n v="26744.11"/>
    <x v="0"/>
    <s v="US"/>
    <s v="USD"/>
    <x v="279"/>
    <d v="2017-02-26T18:01:00"/>
    <n v="1488160860"/>
    <n v="1485237096"/>
    <b v="1"/>
    <n v="305"/>
    <b v="1"/>
    <s v="film &amp; video/documentary"/>
    <x v="0"/>
    <s v="documentary"/>
  </r>
  <r>
    <n v="75000"/>
    <n v="117108"/>
    <x v="0"/>
    <s v="US"/>
    <s v="USD"/>
    <x v="280"/>
    <d v="2014-05-30T06:10:35"/>
    <n v="1401459035"/>
    <n v="1397571035"/>
    <b v="1"/>
    <n v="2139"/>
    <b v="1"/>
    <s v="film &amp; video/documentary"/>
    <x v="0"/>
    <s v="documentary"/>
  </r>
  <r>
    <n v="5500"/>
    <n v="6632.32"/>
    <x v="0"/>
    <s v="US"/>
    <s v="USD"/>
    <x v="281"/>
    <d v="2009-08-10T11:26:00"/>
    <n v="1249932360"/>
    <n v="1242532513"/>
    <b v="1"/>
    <n v="79"/>
    <b v="1"/>
    <s v="film &amp; video/documentary"/>
    <x v="0"/>
    <s v="documentary"/>
  </r>
  <r>
    <n v="45000"/>
    <n v="45535"/>
    <x v="0"/>
    <s v="US"/>
    <s v="USD"/>
    <x v="282"/>
    <d v="2010-02-22T14:00:00"/>
    <n v="1266876000"/>
    <n v="1263679492"/>
    <b v="1"/>
    <n v="179"/>
    <b v="1"/>
    <s v="film &amp; video/documentary"/>
    <x v="0"/>
    <s v="documentary"/>
  </r>
  <r>
    <n v="18000"/>
    <n v="20569.05"/>
    <x v="0"/>
    <s v="US"/>
    <s v="USD"/>
    <x v="283"/>
    <d v="2011-05-31T20:59:00"/>
    <n v="1306904340"/>
    <n v="1305219744"/>
    <b v="1"/>
    <n v="202"/>
    <b v="1"/>
    <s v="film &amp; video/documentary"/>
    <x v="0"/>
    <s v="documentary"/>
  </r>
  <r>
    <n v="40000"/>
    <n v="41850.46"/>
    <x v="0"/>
    <s v="US"/>
    <s v="USD"/>
    <x v="284"/>
    <d v="2012-01-21T09:43:00"/>
    <n v="1327167780"/>
    <n v="1325007780"/>
    <b v="1"/>
    <n v="760"/>
    <b v="1"/>
    <s v="film &amp; video/documentary"/>
    <x v="0"/>
    <s v="documentary"/>
  </r>
  <r>
    <n v="14000"/>
    <n v="32035.51"/>
    <x v="0"/>
    <s v="US"/>
    <s v="USD"/>
    <x v="285"/>
    <d v="2013-09-19T10:08:48"/>
    <n v="1379614128"/>
    <n v="1377022128"/>
    <b v="1"/>
    <n v="563"/>
    <b v="1"/>
    <s v="film &amp; video/documentary"/>
    <x v="0"/>
    <s v="documentary"/>
  </r>
  <r>
    <n v="15000"/>
    <n v="16373"/>
    <x v="0"/>
    <s v="US"/>
    <s v="USD"/>
    <x v="286"/>
    <d v="2013-03-25T10:35:24"/>
    <n v="1364236524"/>
    <n v="1360352124"/>
    <b v="1"/>
    <n v="135"/>
    <b v="1"/>
    <s v="film &amp; video/documentary"/>
    <x v="0"/>
    <s v="documentary"/>
  </r>
  <r>
    <n v="15000"/>
    <n v="26445"/>
    <x v="0"/>
    <s v="US"/>
    <s v="USD"/>
    <x v="287"/>
    <d v="2012-11-01T20:00:00"/>
    <n v="1351828800"/>
    <n v="1349160018"/>
    <b v="1"/>
    <n v="290"/>
    <b v="1"/>
    <s v="film &amp; video/documentary"/>
    <x v="0"/>
    <s v="documentary"/>
  </r>
  <r>
    <n v="50000"/>
    <n v="51605.31"/>
    <x v="0"/>
    <s v="US"/>
    <s v="USD"/>
    <x v="288"/>
    <d v="2012-06-25T20:03:13"/>
    <n v="1340683393"/>
    <n v="1337659393"/>
    <b v="1"/>
    <n v="447"/>
    <b v="1"/>
    <s v="film &amp; video/documentary"/>
    <x v="0"/>
    <s v="documentary"/>
  </r>
  <r>
    <n v="15000"/>
    <n v="15723"/>
    <x v="0"/>
    <s v="GB"/>
    <s v="GBP"/>
    <x v="289"/>
    <d v="2013-11-02T02:57:14"/>
    <n v="1383389834"/>
    <n v="1380797834"/>
    <b v="1"/>
    <n v="232"/>
    <b v="1"/>
    <s v="film &amp; video/documentary"/>
    <x v="0"/>
    <s v="documentary"/>
  </r>
  <r>
    <n v="4500"/>
    <n v="4800.8"/>
    <x v="0"/>
    <s v="US"/>
    <s v="USD"/>
    <x v="290"/>
    <d v="2011-02-01T23:59:00"/>
    <n v="1296633540"/>
    <n v="1292316697"/>
    <b v="1"/>
    <n v="168"/>
    <b v="1"/>
    <s v="film &amp; video/documentary"/>
    <x v="0"/>
    <s v="documentary"/>
  </r>
  <r>
    <n v="5000"/>
    <n v="6001"/>
    <x v="0"/>
    <s v="US"/>
    <s v="USD"/>
    <x v="291"/>
    <d v="2013-04-30T16:01:00"/>
    <n v="1367366460"/>
    <n v="1365791246"/>
    <b v="1"/>
    <n v="128"/>
    <b v="1"/>
    <s v="film &amp; video/documentary"/>
    <x v="0"/>
    <s v="documentary"/>
  </r>
  <r>
    <n v="75000"/>
    <n v="76130.2"/>
    <x v="0"/>
    <s v="US"/>
    <s v="USD"/>
    <x v="292"/>
    <d v="2011-10-28T19:59:00"/>
    <n v="1319860740"/>
    <n v="1317064599"/>
    <b v="1"/>
    <n v="493"/>
    <b v="1"/>
    <s v="film &amp; video/documentary"/>
    <x v="0"/>
    <s v="documentary"/>
  </r>
  <r>
    <n v="26000"/>
    <n v="26360"/>
    <x v="0"/>
    <s v="US"/>
    <s v="USD"/>
    <x v="293"/>
    <d v="2014-04-20T08:01:54"/>
    <n v="1398009714"/>
    <n v="1395417714"/>
    <b v="1"/>
    <n v="131"/>
    <b v="1"/>
    <s v="film &amp; video/documentary"/>
    <x v="0"/>
    <s v="documentary"/>
  </r>
  <r>
    <n v="5000"/>
    <n v="5000"/>
    <x v="0"/>
    <s v="US"/>
    <s v="USD"/>
    <x v="294"/>
    <d v="2010-07-19T08:00:00"/>
    <n v="1279555200"/>
    <n v="1276480894"/>
    <b v="1"/>
    <n v="50"/>
    <b v="1"/>
    <s v="film &amp; video/documentary"/>
    <x v="0"/>
    <s v="documentary"/>
  </r>
  <r>
    <n v="50000"/>
    <n v="66554.559999999998"/>
    <x v="0"/>
    <s v="US"/>
    <s v="USD"/>
    <x v="295"/>
    <d v="2013-10-31T16:00:00"/>
    <n v="1383264000"/>
    <n v="1378080409"/>
    <b v="1"/>
    <n v="665"/>
    <b v="1"/>
    <s v="film &amp; video/documentary"/>
    <x v="0"/>
    <s v="documentary"/>
  </r>
  <r>
    <n v="25000"/>
    <n v="29681.55"/>
    <x v="0"/>
    <s v="US"/>
    <s v="USD"/>
    <x v="296"/>
    <d v="2012-09-07T03:24:43"/>
    <n v="1347017083"/>
    <n v="1344857083"/>
    <b v="1"/>
    <n v="129"/>
    <b v="1"/>
    <s v="film &amp; video/documentary"/>
    <x v="0"/>
    <s v="documentary"/>
  </r>
  <r>
    <n v="20000"/>
    <n v="20128"/>
    <x v="0"/>
    <s v="US"/>
    <s v="USD"/>
    <x v="297"/>
    <d v="2015-04-30T19:59:00"/>
    <n v="1430452740"/>
    <n v="1427390901"/>
    <b v="1"/>
    <n v="142"/>
    <b v="1"/>
    <s v="film &amp; video/documentary"/>
    <x v="0"/>
    <s v="documentary"/>
  </r>
  <r>
    <n v="126000"/>
    <n v="137254.84"/>
    <x v="0"/>
    <s v="US"/>
    <s v="USD"/>
    <x v="298"/>
    <d v="2014-05-09T13:00:00"/>
    <n v="1399669200"/>
    <n v="1394536048"/>
    <b v="1"/>
    <n v="2436"/>
    <b v="1"/>
    <s v="film &amp; video/documentary"/>
    <x v="0"/>
    <s v="documentary"/>
  </r>
  <r>
    <n v="10000"/>
    <n v="17895.25"/>
    <x v="0"/>
    <s v="US"/>
    <s v="USD"/>
    <x v="299"/>
    <d v="2010-11-16T22:24:20"/>
    <n v="1289975060"/>
    <n v="1287379460"/>
    <b v="1"/>
    <n v="244"/>
    <b v="1"/>
    <s v="film &amp; video/documentary"/>
    <x v="0"/>
    <s v="documentary"/>
  </r>
  <r>
    <n v="25000"/>
    <n v="25430.66"/>
    <x v="0"/>
    <s v="US"/>
    <s v="USD"/>
    <x v="300"/>
    <d v="2011-04-24T15:02:18"/>
    <n v="1303686138"/>
    <n v="1301007738"/>
    <b v="1"/>
    <n v="298"/>
    <b v="1"/>
    <s v="film &amp; video/documentary"/>
    <x v="0"/>
    <s v="documentary"/>
  </r>
  <r>
    <n v="13000"/>
    <n v="15435.55"/>
    <x v="0"/>
    <s v="US"/>
    <s v="USD"/>
    <x v="301"/>
    <d v="2013-03-19T08:42:15"/>
    <n v="1363711335"/>
    <n v="1360258935"/>
    <b v="1"/>
    <n v="251"/>
    <b v="1"/>
    <s v="film &amp; video/documentary"/>
    <x v="0"/>
    <s v="documentary"/>
  </r>
  <r>
    <n v="10000"/>
    <n v="10046"/>
    <x v="0"/>
    <s v="US"/>
    <s v="USD"/>
    <x v="302"/>
    <d v="2012-02-24T12:33:58"/>
    <n v="1330115638"/>
    <n v="1327523638"/>
    <b v="1"/>
    <n v="108"/>
    <b v="1"/>
    <s v="film &amp; video/documentary"/>
    <x v="0"/>
    <s v="documentary"/>
  </r>
  <r>
    <n v="3000"/>
    <n v="4124"/>
    <x v="0"/>
    <s v="US"/>
    <s v="USD"/>
    <x v="303"/>
    <d v="2012-06-01T17:42:26"/>
    <n v="1338601346"/>
    <n v="1336009346"/>
    <b v="1"/>
    <n v="82"/>
    <b v="1"/>
    <s v="film &amp; video/documentary"/>
    <x v="0"/>
    <s v="documentary"/>
  </r>
  <r>
    <n v="3400"/>
    <n v="7876"/>
    <x v="0"/>
    <s v="US"/>
    <s v="USD"/>
    <x v="304"/>
    <d v="2012-08-31T18:00:00"/>
    <n v="1346464800"/>
    <n v="1343096197"/>
    <b v="1"/>
    <n v="74"/>
    <b v="1"/>
    <s v="film &amp; video/documentary"/>
    <x v="0"/>
    <s v="documentary"/>
  </r>
  <r>
    <n v="7500"/>
    <n v="9775"/>
    <x v="0"/>
    <s v="US"/>
    <s v="USD"/>
    <x v="305"/>
    <d v="2012-03-10T07:07:29"/>
    <n v="1331392049"/>
    <n v="1328800049"/>
    <b v="1"/>
    <n v="189"/>
    <b v="1"/>
    <s v="film &amp; video/documentary"/>
    <x v="0"/>
    <s v="documentary"/>
  </r>
  <r>
    <n v="1000"/>
    <n v="2929"/>
    <x v="0"/>
    <s v="US"/>
    <s v="USD"/>
    <x v="306"/>
    <d v="2013-03-20T11:05:33"/>
    <n v="1363806333"/>
    <n v="1362081933"/>
    <b v="1"/>
    <n v="80"/>
    <b v="1"/>
    <s v="film &amp; video/documentary"/>
    <x v="0"/>
    <s v="documentary"/>
  </r>
  <r>
    <n v="22000"/>
    <n v="24490"/>
    <x v="0"/>
    <s v="US"/>
    <s v="USD"/>
    <x v="307"/>
    <d v="2013-02-07T14:40:01"/>
    <n v="1360276801"/>
    <n v="1357684801"/>
    <b v="1"/>
    <n v="576"/>
    <b v="1"/>
    <s v="film &amp; video/documentary"/>
    <x v="0"/>
    <s v="documentary"/>
  </r>
  <r>
    <n v="12000"/>
    <n v="12668"/>
    <x v="0"/>
    <s v="US"/>
    <s v="USD"/>
    <x v="308"/>
    <d v="2011-03-10T08:40:10"/>
    <n v="1299775210"/>
    <n v="1295887210"/>
    <b v="1"/>
    <n v="202"/>
    <b v="1"/>
    <s v="film &amp; video/documentary"/>
    <x v="0"/>
    <s v="documentary"/>
  </r>
  <r>
    <n v="18000"/>
    <n v="21410"/>
    <x v="0"/>
    <s v="US"/>
    <s v="USD"/>
    <x v="309"/>
    <d v="2012-09-03T10:02:14"/>
    <n v="1346695334"/>
    <n v="1344880934"/>
    <b v="1"/>
    <n v="238"/>
    <b v="1"/>
    <s v="film &amp; video/documentary"/>
    <x v="0"/>
    <s v="documentary"/>
  </r>
  <r>
    <n v="1000"/>
    <n v="1041.29"/>
    <x v="0"/>
    <s v="US"/>
    <s v="USD"/>
    <x v="310"/>
    <d v="2011-10-19T18:00:00"/>
    <n v="1319076000"/>
    <n v="1317788623"/>
    <b v="1"/>
    <n v="36"/>
    <b v="1"/>
    <s v="film &amp; video/documentary"/>
    <x v="0"/>
    <s v="documentary"/>
  </r>
  <r>
    <n v="20000"/>
    <n v="20820.330000000002"/>
    <x v="0"/>
    <s v="US"/>
    <s v="USD"/>
    <x v="311"/>
    <d v="2011-12-31T23:59:00"/>
    <n v="1325404740"/>
    <n v="1321852592"/>
    <b v="1"/>
    <n v="150"/>
    <b v="1"/>
    <s v="film &amp; video/documentary"/>
    <x v="0"/>
    <s v="documentary"/>
  </r>
  <r>
    <n v="8000"/>
    <n v="8950"/>
    <x v="0"/>
    <s v="US"/>
    <s v="USD"/>
    <x v="312"/>
    <d v="2013-04-14T13:03:52"/>
    <n v="1365973432"/>
    <n v="1363381432"/>
    <b v="1"/>
    <n v="146"/>
    <b v="1"/>
    <s v="film &amp; video/documentary"/>
    <x v="0"/>
    <s v="documentary"/>
  </r>
  <r>
    <n v="17000"/>
    <n v="17805"/>
    <x v="0"/>
    <s v="US"/>
    <s v="USD"/>
    <x v="313"/>
    <d v="2010-08-11T07:59:00"/>
    <n v="1281542340"/>
    <n v="1277702894"/>
    <b v="1"/>
    <n v="222"/>
    <b v="1"/>
    <s v="film &amp; video/documentary"/>
    <x v="0"/>
    <s v="documentary"/>
  </r>
  <r>
    <n v="1000"/>
    <n v="3851.5"/>
    <x v="0"/>
    <s v="US"/>
    <s v="USD"/>
    <x v="314"/>
    <d v="2013-03-01T11:59:48"/>
    <n v="1362167988"/>
    <n v="1359575988"/>
    <b v="1"/>
    <n v="120"/>
    <b v="1"/>
    <s v="film &amp; video/documentary"/>
    <x v="0"/>
    <s v="documentary"/>
  </r>
  <r>
    <n v="25000"/>
    <n v="25312"/>
    <x v="0"/>
    <s v="US"/>
    <s v="USD"/>
    <x v="315"/>
    <d v="2012-08-22T10:32:14"/>
    <n v="1345660334"/>
    <n v="1343068334"/>
    <b v="1"/>
    <n v="126"/>
    <b v="1"/>
    <s v="film &amp; video/documentary"/>
    <x v="0"/>
    <s v="documentary"/>
  </r>
  <r>
    <n v="15000"/>
    <n v="17066"/>
    <x v="0"/>
    <s v="CA"/>
    <s v="CAD"/>
    <x v="316"/>
    <d v="2014-12-10T20:59:00"/>
    <n v="1418273940"/>
    <n v="1415398197"/>
    <b v="1"/>
    <n v="158"/>
    <b v="1"/>
    <s v="film &amp; video/documentary"/>
    <x v="0"/>
    <s v="documentary"/>
  </r>
  <r>
    <n v="30000"/>
    <n v="30241"/>
    <x v="0"/>
    <s v="US"/>
    <s v="USD"/>
    <x v="317"/>
    <d v="2013-12-11T08:14:43"/>
    <n v="1386778483"/>
    <n v="1384186483"/>
    <b v="1"/>
    <n v="316"/>
    <b v="1"/>
    <s v="film &amp; video/documentary"/>
    <x v="0"/>
    <s v="documentary"/>
  </r>
  <r>
    <n v="5000"/>
    <n v="14166"/>
    <x v="0"/>
    <s v="US"/>
    <s v="USD"/>
    <x v="318"/>
    <d v="2013-03-26T15:55:51"/>
    <n v="1364342151"/>
    <n v="1361753751"/>
    <b v="1"/>
    <n v="284"/>
    <b v="1"/>
    <s v="film &amp; video/documentary"/>
    <x v="0"/>
    <s v="documentary"/>
  </r>
  <r>
    <n v="5000"/>
    <n v="5634"/>
    <x v="0"/>
    <s v="US"/>
    <s v="USD"/>
    <x v="319"/>
    <d v="2010-02-01T23:59:00"/>
    <n v="1265097540"/>
    <n v="1257538029"/>
    <b v="1"/>
    <n v="51"/>
    <b v="1"/>
    <s v="film &amp; video/documentary"/>
    <x v="0"/>
    <s v="documentary"/>
  </r>
  <r>
    <n v="20000"/>
    <n v="21316"/>
    <x v="0"/>
    <s v="GB"/>
    <s v="GBP"/>
    <x v="320"/>
    <d v="2015-12-22T15:00:00"/>
    <n v="1450825200"/>
    <n v="1448284433"/>
    <b v="1"/>
    <n v="158"/>
    <b v="1"/>
    <s v="film &amp; video/documentary"/>
    <x v="0"/>
    <s v="documentary"/>
  </r>
  <r>
    <n v="35000"/>
    <n v="35932"/>
    <x v="0"/>
    <s v="DE"/>
    <s v="EUR"/>
    <x v="321"/>
    <d v="2016-11-08T03:43:06"/>
    <n v="1478605386"/>
    <n v="1475577786"/>
    <b v="1"/>
    <n v="337"/>
    <b v="1"/>
    <s v="film &amp; video/documentary"/>
    <x v="0"/>
    <s v="documentary"/>
  </r>
  <r>
    <n v="25000"/>
    <n v="26978"/>
    <x v="0"/>
    <s v="US"/>
    <s v="USD"/>
    <x v="322"/>
    <d v="2016-05-13T05:40:48"/>
    <n v="1463146848"/>
    <n v="1460554848"/>
    <b v="1"/>
    <n v="186"/>
    <b v="1"/>
    <s v="film &amp; video/documentary"/>
    <x v="0"/>
    <s v="documentary"/>
  </r>
  <r>
    <n v="5400"/>
    <n v="6646"/>
    <x v="0"/>
    <s v="US"/>
    <s v="USD"/>
    <x v="323"/>
    <d v="2016-12-20T23:59:00"/>
    <n v="1482307140"/>
    <n v="1479886966"/>
    <b v="1"/>
    <n v="58"/>
    <b v="1"/>
    <s v="film &amp; video/documentary"/>
    <x v="0"/>
    <s v="documentary"/>
  </r>
  <r>
    <n v="8500"/>
    <n v="8636"/>
    <x v="0"/>
    <s v="US"/>
    <s v="USD"/>
    <x v="324"/>
    <d v="2015-08-01T07:01:48"/>
    <n v="1438441308"/>
    <n v="1435590108"/>
    <b v="1"/>
    <n v="82"/>
    <b v="1"/>
    <s v="film &amp; video/documentary"/>
    <x v="0"/>
    <s v="documentary"/>
  </r>
  <r>
    <n v="50000"/>
    <n v="52198"/>
    <x v="0"/>
    <s v="US"/>
    <s v="USD"/>
    <x v="325"/>
    <d v="2016-12-19T20:30:33"/>
    <n v="1482208233"/>
    <n v="1479184233"/>
    <b v="1"/>
    <n v="736"/>
    <b v="1"/>
    <s v="film &amp; video/documentary"/>
    <x v="0"/>
    <s v="documentary"/>
  </r>
  <r>
    <n v="150000"/>
    <n v="169394.6"/>
    <x v="0"/>
    <s v="US"/>
    <s v="USD"/>
    <x v="326"/>
    <d v="2017-03-14T14:57:00"/>
    <n v="1489532220"/>
    <n v="1486625606"/>
    <b v="1"/>
    <n v="1151"/>
    <b v="1"/>
    <s v="film &amp; video/documentary"/>
    <x v="0"/>
    <s v="documentary"/>
  </r>
  <r>
    <n v="4000"/>
    <n v="5456"/>
    <x v="0"/>
    <s v="US"/>
    <s v="USD"/>
    <x v="327"/>
    <d v="2015-03-22T00:00:00"/>
    <n v="1427011200"/>
    <n v="1424669929"/>
    <b v="1"/>
    <n v="34"/>
    <b v="1"/>
    <s v="film &amp; video/documentary"/>
    <x v="0"/>
    <s v="documentary"/>
  </r>
  <r>
    <n v="75000"/>
    <n v="77710.8"/>
    <x v="0"/>
    <s v="US"/>
    <s v="USD"/>
    <x v="328"/>
    <d v="2015-10-31T20:00:00"/>
    <n v="1446350400"/>
    <n v="1443739388"/>
    <b v="1"/>
    <n v="498"/>
    <b v="1"/>
    <s v="film &amp; video/documentary"/>
    <x v="0"/>
    <s v="documentary"/>
  </r>
  <r>
    <n v="10000"/>
    <n v="10550"/>
    <x v="0"/>
    <s v="US"/>
    <s v="USD"/>
    <x v="329"/>
    <d v="2015-11-06T20:00:00"/>
    <n v="1446868800"/>
    <n v="1444821127"/>
    <b v="1"/>
    <n v="167"/>
    <b v="1"/>
    <s v="film &amp; video/documentary"/>
    <x v="0"/>
    <s v="documentary"/>
  </r>
  <r>
    <n v="35000"/>
    <n v="35640"/>
    <x v="0"/>
    <s v="US"/>
    <s v="USD"/>
    <x v="330"/>
    <d v="2013-05-16T19:59:00"/>
    <n v="1368763140"/>
    <n v="1366028563"/>
    <b v="1"/>
    <n v="340"/>
    <b v="1"/>
    <s v="film &amp; video/documentary"/>
    <x v="0"/>
    <s v="documentary"/>
  </r>
  <r>
    <n v="40000"/>
    <n v="42642"/>
    <x v="0"/>
    <s v="US"/>
    <s v="USD"/>
    <x v="331"/>
    <d v="2016-06-17T05:57:14"/>
    <n v="1466171834"/>
    <n v="1463493434"/>
    <b v="1"/>
    <n v="438"/>
    <b v="1"/>
    <s v="film &amp; video/documentary"/>
    <x v="0"/>
    <s v="documentary"/>
  </r>
  <r>
    <n v="100000"/>
    <n v="113015"/>
    <x v="0"/>
    <s v="US"/>
    <s v="USD"/>
    <x v="332"/>
    <d v="2015-10-28T00:00:00"/>
    <n v="1446019200"/>
    <n v="1442420377"/>
    <b v="1"/>
    <n v="555"/>
    <b v="1"/>
    <s v="film &amp; video/documentary"/>
    <x v="0"/>
    <s v="documentary"/>
  </r>
  <r>
    <n v="40000"/>
    <n v="50091"/>
    <x v="0"/>
    <s v="US"/>
    <s v="USD"/>
    <x v="333"/>
    <d v="2016-04-07T06:16:31"/>
    <n v="1460038591"/>
    <n v="1457450191"/>
    <b v="1"/>
    <n v="266"/>
    <b v="1"/>
    <s v="film &amp; video/documentary"/>
    <x v="0"/>
    <s v="documentary"/>
  </r>
  <r>
    <n v="10000"/>
    <n v="10119"/>
    <x v="0"/>
    <s v="US"/>
    <s v="USD"/>
    <x v="334"/>
    <d v="2015-05-15T11:00:00"/>
    <n v="1431716400"/>
    <n v="1428423757"/>
    <b v="1"/>
    <n v="69"/>
    <b v="1"/>
    <s v="film &amp; video/documentary"/>
    <x v="0"/>
    <s v="documentary"/>
  </r>
  <r>
    <n v="8500"/>
    <n v="8735"/>
    <x v="0"/>
    <s v="US"/>
    <s v="USD"/>
    <x v="335"/>
    <d v="2015-05-08T14:00:00"/>
    <n v="1431122400"/>
    <n v="1428428515"/>
    <b v="1"/>
    <n v="80"/>
    <b v="1"/>
    <s v="film &amp; video/documentary"/>
    <x v="0"/>
    <s v="documentary"/>
  </r>
  <r>
    <n v="25000"/>
    <n v="29209.78"/>
    <x v="0"/>
    <s v="US"/>
    <s v="USD"/>
    <x v="336"/>
    <d v="2015-11-13T07:18:38"/>
    <n v="1447427918"/>
    <n v="1444832318"/>
    <b v="1"/>
    <n v="493"/>
    <b v="1"/>
    <s v="film &amp; video/documentary"/>
    <x v="0"/>
    <s v="documentary"/>
  </r>
  <r>
    <n v="3000"/>
    <n v="3035.05"/>
    <x v="0"/>
    <s v="US"/>
    <s v="USD"/>
    <x v="337"/>
    <d v="2015-03-13T18:05:08"/>
    <n v="1426298708"/>
    <n v="1423710308"/>
    <b v="1"/>
    <n v="31"/>
    <b v="1"/>
    <s v="film &amp; video/documentary"/>
    <x v="0"/>
    <s v="documentary"/>
  </r>
  <r>
    <n v="15000"/>
    <n v="16520.04"/>
    <x v="0"/>
    <s v="US"/>
    <s v="USD"/>
    <x v="338"/>
    <d v="2016-09-02T17:00:00"/>
    <n v="1472864400"/>
    <n v="1468001290"/>
    <b v="1"/>
    <n v="236"/>
    <b v="1"/>
    <s v="film &amp; video/documentary"/>
    <x v="0"/>
    <s v="documentary"/>
  </r>
  <r>
    <n v="6000"/>
    <n v="6485"/>
    <x v="0"/>
    <s v="US"/>
    <s v="USD"/>
    <x v="339"/>
    <d v="2015-04-29T10:14:28"/>
    <n v="1430331268"/>
    <n v="1427739268"/>
    <b v="1"/>
    <n v="89"/>
    <b v="1"/>
    <s v="film &amp; video/documentary"/>
    <x v="0"/>
    <s v="documentary"/>
  </r>
  <r>
    <n v="35000"/>
    <n v="43758"/>
    <x v="0"/>
    <s v="US"/>
    <s v="USD"/>
    <x v="340"/>
    <d v="2017-03-08T13:00:00"/>
    <n v="1489006800"/>
    <n v="1486397007"/>
    <b v="1"/>
    <n v="299"/>
    <b v="1"/>
    <s v="film &amp; video/documentary"/>
    <x v="0"/>
    <s v="documentary"/>
  </r>
  <r>
    <n v="3500"/>
    <n v="3735"/>
    <x v="0"/>
    <s v="US"/>
    <s v="USD"/>
    <x v="341"/>
    <d v="2014-09-30T19:59:00"/>
    <n v="1412135940"/>
    <n v="1410555998"/>
    <b v="1"/>
    <n v="55"/>
    <b v="1"/>
    <s v="film &amp; video/documentary"/>
    <x v="0"/>
    <s v="documentary"/>
  </r>
  <r>
    <n v="55000"/>
    <n v="55201.52"/>
    <x v="0"/>
    <s v="US"/>
    <s v="USD"/>
    <x v="342"/>
    <d v="2016-04-29T10:44:25"/>
    <n v="1461955465"/>
    <n v="1459363465"/>
    <b v="1"/>
    <n v="325"/>
    <b v="1"/>
    <s v="film &amp; video/documentary"/>
    <x v="0"/>
    <s v="documentary"/>
  </r>
  <r>
    <n v="30000"/>
    <n v="30608.59"/>
    <x v="0"/>
    <s v="US"/>
    <s v="USD"/>
    <x v="343"/>
    <d v="2014-11-13T19:00:00"/>
    <n v="1415934000"/>
    <n v="1413308545"/>
    <b v="1"/>
    <n v="524"/>
    <b v="1"/>
    <s v="film &amp; video/documentary"/>
    <x v="0"/>
    <s v="documentary"/>
  </r>
  <r>
    <n v="33500"/>
    <n v="34198"/>
    <x v="0"/>
    <s v="US"/>
    <s v="USD"/>
    <x v="344"/>
    <d v="2015-05-31T18:20:00"/>
    <n v="1433125200"/>
    <n v="1429312694"/>
    <b v="1"/>
    <n v="285"/>
    <b v="1"/>
    <s v="film &amp; video/documentary"/>
    <x v="0"/>
    <s v="documentary"/>
  </r>
  <r>
    <n v="14500"/>
    <n v="17875"/>
    <x v="0"/>
    <s v="US"/>
    <s v="USD"/>
    <x v="345"/>
    <d v="2015-05-20T14:39:50"/>
    <n v="1432161590"/>
    <n v="1429569590"/>
    <b v="1"/>
    <n v="179"/>
    <b v="1"/>
    <s v="film &amp; video/documentary"/>
    <x v="0"/>
    <s v="documentary"/>
  </r>
  <r>
    <n v="10000"/>
    <n v="17028.88"/>
    <x v="0"/>
    <s v="US"/>
    <s v="USD"/>
    <x v="346"/>
    <d v="2015-10-14T04:00:21"/>
    <n v="1444824021"/>
    <n v="1442232021"/>
    <b v="1"/>
    <n v="188"/>
    <b v="1"/>
    <s v="film &amp; video/documentary"/>
    <x v="0"/>
    <s v="documentary"/>
  </r>
  <r>
    <n v="40000"/>
    <n v="44636.2"/>
    <x v="0"/>
    <s v="US"/>
    <s v="USD"/>
    <x v="347"/>
    <d v="2015-11-14T04:53:29"/>
    <n v="1447505609"/>
    <n v="1444910009"/>
    <b v="1"/>
    <n v="379"/>
    <b v="1"/>
    <s v="film &amp; video/documentary"/>
    <x v="0"/>
    <s v="documentary"/>
  </r>
  <r>
    <n v="10000"/>
    <n v="10300"/>
    <x v="0"/>
    <s v="US"/>
    <s v="USD"/>
    <x v="348"/>
    <d v="2015-08-21T06:05:16"/>
    <n v="1440165916"/>
    <n v="1437573916"/>
    <b v="1"/>
    <n v="119"/>
    <b v="1"/>
    <s v="film &amp; video/documentary"/>
    <x v="0"/>
    <s v="documentary"/>
  </r>
  <r>
    <n v="11260"/>
    <n v="12007.18"/>
    <x v="0"/>
    <s v="US"/>
    <s v="USD"/>
    <x v="349"/>
    <d v="2017-02-24T03:58:28"/>
    <n v="1487937508"/>
    <n v="1485345508"/>
    <b v="1"/>
    <n v="167"/>
    <b v="1"/>
    <s v="film &amp; video/documentary"/>
    <x v="0"/>
    <s v="documentary"/>
  </r>
  <r>
    <n v="25000"/>
    <n v="28690"/>
    <x v="0"/>
    <s v="US"/>
    <s v="USD"/>
    <x v="350"/>
    <d v="2016-09-10T19:59:00"/>
    <n v="1473566340"/>
    <n v="1470274509"/>
    <b v="1"/>
    <n v="221"/>
    <b v="1"/>
    <s v="film &amp; video/documentary"/>
    <x v="0"/>
    <s v="documentary"/>
  </r>
  <r>
    <n v="34000"/>
    <n v="43296"/>
    <x v="0"/>
    <s v="ES"/>
    <s v="EUR"/>
    <x v="351"/>
    <d v="2016-04-07T14:09:14"/>
    <n v="1460066954"/>
    <n v="1456614554"/>
    <b v="1"/>
    <n v="964"/>
    <b v="1"/>
    <s v="film &amp; video/documentary"/>
    <x v="0"/>
    <s v="documentary"/>
  </r>
  <r>
    <n v="10000"/>
    <n v="11656"/>
    <x v="0"/>
    <s v="US"/>
    <s v="USD"/>
    <x v="352"/>
    <d v="2014-10-07T20:01:08"/>
    <n v="1412740868"/>
    <n v="1410148868"/>
    <b v="1"/>
    <n v="286"/>
    <b v="1"/>
    <s v="film &amp; video/documentary"/>
    <x v="0"/>
    <s v="documentary"/>
  </r>
  <r>
    <n v="58425"/>
    <n v="63460.18"/>
    <x v="0"/>
    <s v="US"/>
    <s v="USD"/>
    <x v="353"/>
    <d v="2015-11-19T12:00:19"/>
    <n v="1447963219"/>
    <n v="1445367619"/>
    <b v="1"/>
    <n v="613"/>
    <b v="1"/>
    <s v="film &amp; video/documentary"/>
    <x v="0"/>
    <s v="documentary"/>
  </r>
  <r>
    <n v="3500"/>
    <n v="3638"/>
    <x v="0"/>
    <s v="US"/>
    <s v="USD"/>
    <x v="354"/>
    <d v="2016-04-08T10:52:01"/>
    <n v="1460141521"/>
    <n v="1457553121"/>
    <b v="1"/>
    <n v="29"/>
    <b v="1"/>
    <s v="film &amp; video/documentary"/>
    <x v="0"/>
    <s v="documentary"/>
  </r>
  <r>
    <n v="35000"/>
    <n v="40690"/>
    <x v="0"/>
    <s v="US"/>
    <s v="USD"/>
    <x v="355"/>
    <d v="2014-12-01T00:03:14"/>
    <n v="1417420994"/>
    <n v="1414738994"/>
    <b v="1"/>
    <n v="165"/>
    <b v="1"/>
    <s v="film &amp; video/documentary"/>
    <x v="0"/>
    <s v="documentary"/>
  </r>
  <r>
    <n v="7500"/>
    <n v="7701.93"/>
    <x v="0"/>
    <s v="US"/>
    <s v="USD"/>
    <x v="356"/>
    <d v="2016-03-16T10:16:33"/>
    <n v="1458152193"/>
    <n v="1455563793"/>
    <b v="1"/>
    <n v="97"/>
    <b v="1"/>
    <s v="film &amp; video/documentary"/>
    <x v="0"/>
    <s v="documentary"/>
  </r>
  <r>
    <n v="15000"/>
    <n v="26100"/>
    <x v="0"/>
    <s v="US"/>
    <s v="USD"/>
    <x v="357"/>
    <d v="2015-04-23T21:19:57"/>
    <n v="1429852797"/>
    <n v="1426396797"/>
    <b v="1"/>
    <n v="303"/>
    <b v="1"/>
    <s v="film &amp; video/documentary"/>
    <x v="0"/>
    <s v="documentary"/>
  </r>
  <r>
    <n v="50000"/>
    <n v="51544"/>
    <x v="0"/>
    <s v="US"/>
    <s v="USD"/>
    <x v="358"/>
    <d v="2016-06-15T07:00:00"/>
    <n v="1466002800"/>
    <n v="1463517521"/>
    <b v="1"/>
    <n v="267"/>
    <b v="1"/>
    <s v="film &amp; video/documentary"/>
    <x v="0"/>
    <s v="documentary"/>
  </r>
  <r>
    <n v="24200"/>
    <n v="25375"/>
    <x v="0"/>
    <s v="US"/>
    <s v="USD"/>
    <x v="359"/>
    <d v="2014-11-13T21:12:00"/>
    <n v="1415941920"/>
    <n v="1414028490"/>
    <b v="1"/>
    <n v="302"/>
    <b v="1"/>
    <s v="film &amp; video/documentary"/>
    <x v="0"/>
    <s v="documentary"/>
  </r>
  <r>
    <n v="12000"/>
    <n v="12165"/>
    <x v="0"/>
    <s v="US"/>
    <s v="USD"/>
    <x v="360"/>
    <d v="2015-07-22T19:11:00"/>
    <n v="1437621060"/>
    <n v="1433799180"/>
    <b v="0"/>
    <n v="87"/>
    <b v="1"/>
    <s v="film &amp; video/documentary"/>
    <x v="0"/>
    <s v="documentary"/>
  </r>
  <r>
    <n v="35000"/>
    <n v="38876.949999999997"/>
    <x v="0"/>
    <s v="US"/>
    <s v="USD"/>
    <x v="361"/>
    <d v="2014-11-22T17:01:46"/>
    <n v="1416704506"/>
    <n v="1414108906"/>
    <b v="0"/>
    <n v="354"/>
    <b v="1"/>
    <s v="film &amp; video/documentary"/>
    <x v="0"/>
    <s v="documentary"/>
  </r>
  <r>
    <n v="9665"/>
    <n v="12000"/>
    <x v="0"/>
    <s v="US"/>
    <s v="USD"/>
    <x v="362"/>
    <d v="2014-08-07T16:00:00"/>
    <n v="1407456000"/>
    <n v="1405573391"/>
    <b v="0"/>
    <n v="86"/>
    <b v="1"/>
    <s v="film &amp; video/documentary"/>
    <x v="0"/>
    <s v="documentary"/>
  </r>
  <r>
    <n v="8925"/>
    <n v="9044"/>
    <x v="0"/>
    <s v="US"/>
    <s v="USD"/>
    <x v="363"/>
    <d v="2010-05-02T11:22:00"/>
    <n v="1272828120"/>
    <n v="1268934736"/>
    <b v="0"/>
    <n v="26"/>
    <b v="1"/>
    <s v="film &amp; video/documentary"/>
    <x v="0"/>
    <s v="documentary"/>
  </r>
  <r>
    <n v="7000"/>
    <n v="7711.3"/>
    <x v="0"/>
    <s v="US"/>
    <s v="USD"/>
    <x v="364"/>
    <d v="2014-06-20T19:59:00"/>
    <n v="1403323140"/>
    <n v="1400704672"/>
    <b v="0"/>
    <n v="113"/>
    <b v="1"/>
    <s v="film &amp; video/documentary"/>
    <x v="0"/>
    <s v="documentary"/>
  </r>
  <r>
    <n v="15000"/>
    <n v="15596"/>
    <x v="0"/>
    <s v="GB"/>
    <s v="GBP"/>
    <x v="365"/>
    <d v="2014-02-28T06:33:19"/>
    <n v="1393597999"/>
    <n v="1391005999"/>
    <b v="0"/>
    <n v="65"/>
    <b v="1"/>
    <s v="film &amp; video/documentary"/>
    <x v="0"/>
    <s v="documentary"/>
  </r>
  <r>
    <n v="38000"/>
    <n v="38500"/>
    <x v="0"/>
    <s v="US"/>
    <s v="USD"/>
    <x v="366"/>
    <d v="2012-05-20T11:01:58"/>
    <n v="1337540518"/>
    <n v="1334948518"/>
    <b v="0"/>
    <n v="134"/>
    <b v="1"/>
    <s v="film &amp; video/documentary"/>
    <x v="0"/>
    <s v="documentary"/>
  </r>
  <r>
    <n v="10000"/>
    <n v="10335.01"/>
    <x v="0"/>
    <s v="US"/>
    <s v="USD"/>
    <x v="367"/>
    <d v="2013-04-30T20:59:00"/>
    <n v="1367384340"/>
    <n v="1363960278"/>
    <b v="0"/>
    <n v="119"/>
    <b v="1"/>
    <s v="film &amp; video/documentary"/>
    <x v="0"/>
    <s v="documentary"/>
  </r>
  <r>
    <n v="12500"/>
    <n v="13014"/>
    <x v="0"/>
    <s v="US"/>
    <s v="USD"/>
    <x v="368"/>
    <d v="2015-03-15T05:32:02"/>
    <n v="1426426322"/>
    <n v="1423405922"/>
    <b v="0"/>
    <n v="159"/>
    <b v="1"/>
    <s v="film &amp; video/documentary"/>
    <x v="0"/>
    <s v="documentary"/>
  </r>
  <r>
    <n v="6500"/>
    <n v="7160.12"/>
    <x v="0"/>
    <s v="US"/>
    <s v="USD"/>
    <x v="369"/>
    <d v="2012-01-15T05:14:29"/>
    <n v="1326633269"/>
    <n v="1324041269"/>
    <b v="0"/>
    <n v="167"/>
    <b v="1"/>
    <s v="film &amp; video/documentary"/>
    <x v="0"/>
    <s v="documentary"/>
  </r>
  <r>
    <n v="25000"/>
    <n v="30505"/>
    <x v="0"/>
    <s v="US"/>
    <s v="USD"/>
    <x v="370"/>
    <d v="2017-01-06T11:05:00"/>
    <n v="1483729500"/>
    <n v="1481137500"/>
    <b v="0"/>
    <n v="43"/>
    <b v="1"/>
    <s v="film &amp; video/documentary"/>
    <x v="0"/>
    <s v="documentary"/>
  </r>
  <r>
    <n v="150000"/>
    <n v="171253"/>
    <x v="0"/>
    <s v="US"/>
    <s v="USD"/>
    <x v="371"/>
    <d v="2013-02-01T10:25:39"/>
    <n v="1359743139"/>
    <n v="1355855139"/>
    <b v="0"/>
    <n v="1062"/>
    <b v="1"/>
    <s v="film &amp; video/documentary"/>
    <x v="0"/>
    <s v="documentary"/>
  </r>
  <r>
    <n v="300"/>
    <n v="376"/>
    <x v="0"/>
    <s v="GB"/>
    <s v="GBP"/>
    <x v="372"/>
    <d v="2016-04-05T08:00:00"/>
    <n v="1459872000"/>
    <n v="1456408244"/>
    <b v="0"/>
    <n v="9"/>
    <b v="1"/>
    <s v="film &amp; video/documentary"/>
    <x v="0"/>
    <s v="documentary"/>
  </r>
  <r>
    <n v="7500"/>
    <n v="8000"/>
    <x v="0"/>
    <s v="US"/>
    <s v="USD"/>
    <x v="373"/>
    <d v="2012-07-18T13:53:18"/>
    <n v="1342648398"/>
    <n v="1340056398"/>
    <b v="0"/>
    <n v="89"/>
    <b v="1"/>
    <s v="film &amp; video/documentary"/>
    <x v="0"/>
    <s v="documentary"/>
  </r>
  <r>
    <n v="6000"/>
    <n v="7839"/>
    <x v="0"/>
    <s v="US"/>
    <s v="USD"/>
    <x v="374"/>
    <d v="2011-09-16T13:20:31"/>
    <n v="1316208031"/>
    <n v="1312320031"/>
    <b v="0"/>
    <n v="174"/>
    <b v="1"/>
    <s v="film &amp; video/documentary"/>
    <x v="0"/>
    <s v="documentary"/>
  </r>
  <r>
    <n v="500"/>
    <n v="600"/>
    <x v="0"/>
    <s v="US"/>
    <s v="USD"/>
    <x v="375"/>
    <d v="2014-03-01T09:18:00"/>
    <n v="1393694280"/>
    <n v="1390088311"/>
    <b v="0"/>
    <n v="14"/>
    <b v="1"/>
    <s v="film &amp; video/documentary"/>
    <x v="0"/>
    <s v="documentary"/>
  </r>
  <r>
    <n v="2450"/>
    <n v="2596"/>
    <x v="0"/>
    <s v="GB"/>
    <s v="GBP"/>
    <x v="376"/>
    <d v="2016-08-25T02:51:56"/>
    <n v="1472122316"/>
    <n v="1469443916"/>
    <b v="0"/>
    <n v="48"/>
    <b v="1"/>
    <s v="film &amp; video/documentary"/>
    <x v="0"/>
    <s v="documentary"/>
  </r>
  <r>
    <n v="12000"/>
    <n v="13728"/>
    <x v="0"/>
    <s v="US"/>
    <s v="USD"/>
    <x v="377"/>
    <d v="2015-11-13T23:01:00"/>
    <n v="1447484460"/>
    <n v="1444888868"/>
    <b v="0"/>
    <n v="133"/>
    <b v="1"/>
    <s v="film &amp; video/documentary"/>
    <x v="0"/>
    <s v="documentary"/>
  </r>
  <r>
    <n v="3000"/>
    <n v="3353"/>
    <x v="0"/>
    <s v="CA"/>
    <s v="CAD"/>
    <x v="378"/>
    <d v="2016-01-25T15:52:00"/>
    <n v="1453765920"/>
    <n v="1451655808"/>
    <b v="0"/>
    <n v="83"/>
    <b v="1"/>
    <s v="film &amp; video/documentary"/>
    <x v="0"/>
    <s v="documentary"/>
  </r>
  <r>
    <n v="15000"/>
    <n v="17412"/>
    <x v="0"/>
    <s v="US"/>
    <s v="USD"/>
    <x v="379"/>
    <d v="2012-05-03T08:31:12"/>
    <n v="1336062672"/>
    <n v="1332174672"/>
    <b v="0"/>
    <n v="149"/>
    <b v="1"/>
    <s v="film &amp; video/documentary"/>
    <x v="0"/>
    <s v="documentary"/>
  </r>
  <r>
    <n v="4000"/>
    <n v="5660"/>
    <x v="0"/>
    <s v="US"/>
    <s v="USD"/>
    <x v="380"/>
    <d v="2016-01-23T09:16:32"/>
    <n v="1453569392"/>
    <n v="1451409392"/>
    <b v="0"/>
    <n v="49"/>
    <b v="1"/>
    <s v="film &amp; video/documentary"/>
    <x v="0"/>
    <s v="documentary"/>
  </r>
  <r>
    <n v="25000"/>
    <n v="26182.5"/>
    <x v="0"/>
    <s v="US"/>
    <s v="USD"/>
    <x v="381"/>
    <d v="2012-07-29T21:00:00"/>
    <n v="1343624400"/>
    <n v="1340642717"/>
    <b v="0"/>
    <n v="251"/>
    <b v="1"/>
    <s v="film &amp; video/documentary"/>
    <x v="0"/>
    <s v="documentary"/>
  </r>
  <r>
    <n v="600"/>
    <n v="1535"/>
    <x v="0"/>
    <s v="US"/>
    <s v="USD"/>
    <x v="382"/>
    <d v="2012-09-06T09:01:40"/>
    <n v="1346950900"/>
    <n v="1345741300"/>
    <b v="0"/>
    <n v="22"/>
    <b v="1"/>
    <s v="film &amp; video/documentary"/>
    <x v="0"/>
    <s v="documentary"/>
  </r>
  <r>
    <n v="999"/>
    <n v="2065"/>
    <x v="0"/>
    <s v="US"/>
    <s v="USD"/>
    <x v="383"/>
    <d v="2014-05-18T18:49:19"/>
    <n v="1400467759"/>
    <n v="1398480559"/>
    <b v="0"/>
    <n v="48"/>
    <b v="1"/>
    <s v="film &amp; video/documentary"/>
    <x v="0"/>
    <s v="documentary"/>
  </r>
  <r>
    <n v="20000"/>
    <n v="22421"/>
    <x v="0"/>
    <s v="US"/>
    <s v="USD"/>
    <x v="384"/>
    <d v="2015-01-06T10:45:47"/>
    <n v="1420569947"/>
    <n v="1417977947"/>
    <b v="0"/>
    <n v="383"/>
    <b v="1"/>
    <s v="film &amp; video/documentary"/>
    <x v="0"/>
    <s v="documentary"/>
  </r>
  <r>
    <n v="25000"/>
    <n v="26495.5"/>
    <x v="0"/>
    <s v="US"/>
    <s v="USD"/>
    <x v="385"/>
    <d v="2014-11-21T07:01:41"/>
    <n v="1416582101"/>
    <n v="1413986501"/>
    <b v="0"/>
    <n v="237"/>
    <b v="1"/>
    <s v="film &amp; video/documentary"/>
    <x v="0"/>
    <s v="documentary"/>
  </r>
  <r>
    <n v="600"/>
    <n v="601"/>
    <x v="0"/>
    <s v="US"/>
    <s v="USD"/>
    <x v="386"/>
    <d v="2015-08-10T14:49:51"/>
    <n v="1439246991"/>
    <n v="1437950991"/>
    <b v="0"/>
    <n v="13"/>
    <b v="1"/>
    <s v="film &amp; video/documentary"/>
    <x v="0"/>
    <s v="documentary"/>
  </r>
  <r>
    <n v="38000"/>
    <n v="81316"/>
    <x v="0"/>
    <s v="US"/>
    <s v="USD"/>
    <x v="387"/>
    <d v="2015-08-14T22:00:00"/>
    <n v="1439618400"/>
    <n v="1436976858"/>
    <b v="0"/>
    <n v="562"/>
    <b v="1"/>
    <s v="film &amp; video/documentary"/>
    <x v="0"/>
    <s v="documentary"/>
  </r>
  <r>
    <n v="5000"/>
    <n v="6308"/>
    <x v="0"/>
    <s v="US"/>
    <s v="USD"/>
    <x v="388"/>
    <d v="2016-07-27T17:49:40"/>
    <n v="1469670580"/>
    <n v="1467078580"/>
    <b v="0"/>
    <n v="71"/>
    <b v="1"/>
    <s v="film &amp; video/documentary"/>
    <x v="0"/>
    <s v="documentary"/>
  </r>
  <r>
    <n v="68000"/>
    <n v="123444.12"/>
    <x v="0"/>
    <s v="US"/>
    <s v="USD"/>
    <x v="389"/>
    <d v="2014-03-07T14:59:00"/>
    <n v="1394233140"/>
    <n v="1391477450"/>
    <b v="0"/>
    <n v="1510"/>
    <b v="1"/>
    <s v="film &amp; video/documentary"/>
    <x v="0"/>
    <s v="documentary"/>
  </r>
  <r>
    <n v="1000"/>
    <n v="1000"/>
    <x v="0"/>
    <s v="US"/>
    <s v="USD"/>
    <x v="390"/>
    <d v="2015-05-07T16:52:52"/>
    <n v="1431046372"/>
    <n v="1429318372"/>
    <b v="0"/>
    <n v="14"/>
    <b v="1"/>
    <s v="film &amp; video/documentary"/>
    <x v="0"/>
    <s v="documentary"/>
  </r>
  <r>
    <n v="20000"/>
    <n v="20122"/>
    <x v="0"/>
    <s v="US"/>
    <s v="USD"/>
    <x v="391"/>
    <d v="2011-12-17T16:59:00"/>
    <n v="1324169940"/>
    <n v="1321578051"/>
    <b v="0"/>
    <n v="193"/>
    <b v="1"/>
    <s v="film &amp; video/documentary"/>
    <x v="0"/>
    <s v="documentary"/>
  </r>
  <r>
    <n v="18500"/>
    <n v="18667"/>
    <x v="0"/>
    <s v="US"/>
    <s v="USD"/>
    <x v="392"/>
    <d v="2011-09-07T19:00:00"/>
    <n v="1315450800"/>
    <n v="1312823571"/>
    <b v="0"/>
    <n v="206"/>
    <b v="1"/>
    <s v="film &amp; video/documentary"/>
    <x v="0"/>
    <s v="documentary"/>
  </r>
  <r>
    <n v="50000"/>
    <n v="55223"/>
    <x v="0"/>
    <s v="US"/>
    <s v="USD"/>
    <x v="393"/>
    <d v="2013-10-10T09:00:52"/>
    <n v="1381424452"/>
    <n v="1378746052"/>
    <b v="0"/>
    <n v="351"/>
    <b v="1"/>
    <s v="film &amp; video/documentary"/>
    <x v="0"/>
    <s v="documentary"/>
  </r>
  <r>
    <n v="4700"/>
    <n v="5259"/>
    <x v="0"/>
    <s v="ES"/>
    <s v="EUR"/>
    <x v="394"/>
    <d v="2016-04-17T10:38:02"/>
    <n v="1460918282"/>
    <n v="1455737882"/>
    <b v="0"/>
    <n v="50"/>
    <b v="1"/>
    <s v="film &amp; video/documentary"/>
    <x v="0"/>
    <s v="documentary"/>
  </r>
  <r>
    <n v="10000"/>
    <n v="10804.45"/>
    <x v="0"/>
    <s v="US"/>
    <s v="USD"/>
    <x v="395"/>
    <d v="2012-04-27T13:32:00"/>
    <n v="1335562320"/>
    <n v="1332452960"/>
    <b v="0"/>
    <n v="184"/>
    <b v="1"/>
    <s v="film &amp; video/documentary"/>
    <x v="0"/>
    <s v="documentary"/>
  </r>
  <r>
    <n v="15000"/>
    <n v="16000"/>
    <x v="0"/>
    <s v="US"/>
    <s v="USD"/>
    <x v="396"/>
    <d v="2012-07-07T05:33:26"/>
    <n v="1341668006"/>
    <n v="1340372006"/>
    <b v="0"/>
    <n v="196"/>
    <b v="1"/>
    <s v="film &amp; video/documentary"/>
    <x v="0"/>
    <s v="documentary"/>
  </r>
  <r>
    <n v="12444"/>
    <n v="12929.35"/>
    <x v="0"/>
    <s v="US"/>
    <s v="USD"/>
    <x v="397"/>
    <d v="2010-08-31T19:44:00"/>
    <n v="1283312640"/>
    <n v="1279651084"/>
    <b v="0"/>
    <n v="229"/>
    <b v="1"/>
    <s v="film &amp; video/documentary"/>
    <x v="0"/>
    <s v="documentary"/>
  </r>
  <r>
    <n v="7500"/>
    <n v="9387"/>
    <x v="0"/>
    <s v="US"/>
    <s v="USD"/>
    <x v="398"/>
    <d v="2015-04-29T11:02:06"/>
    <n v="1430334126"/>
    <n v="1426446126"/>
    <b v="0"/>
    <n v="67"/>
    <b v="1"/>
    <s v="film &amp; video/documentary"/>
    <x v="0"/>
    <s v="documentary"/>
  </r>
  <r>
    <n v="20000"/>
    <n v="21361"/>
    <x v="0"/>
    <s v="GB"/>
    <s v="GBP"/>
    <x v="399"/>
    <d v="2016-12-14T04:00:00"/>
    <n v="1481716800"/>
    <n v="1479070867"/>
    <b v="0"/>
    <n v="95"/>
    <b v="1"/>
    <s v="film &amp; video/documentary"/>
    <x v="0"/>
    <s v="documentary"/>
  </r>
  <r>
    <n v="10000"/>
    <n v="11230.25"/>
    <x v="0"/>
    <s v="US"/>
    <s v="USD"/>
    <x v="400"/>
    <d v="2014-05-16T19:30:00"/>
    <n v="1400297400"/>
    <n v="1397661347"/>
    <b v="0"/>
    <n v="62"/>
    <b v="1"/>
    <s v="film &amp; video/documentary"/>
    <x v="0"/>
    <s v="documentary"/>
  </r>
  <r>
    <n v="50000"/>
    <n v="51906"/>
    <x v="0"/>
    <s v="US"/>
    <s v="USD"/>
    <x v="401"/>
    <d v="2011-08-07T12:12:50"/>
    <n v="1312747970"/>
    <n v="1310155970"/>
    <b v="0"/>
    <n v="73"/>
    <b v="1"/>
    <s v="film &amp; video/documentary"/>
    <x v="0"/>
    <s v="documentary"/>
  </r>
  <r>
    <n v="2000"/>
    <n v="2833"/>
    <x v="0"/>
    <s v="US"/>
    <s v="USD"/>
    <x v="402"/>
    <d v="2015-11-05T05:56:57"/>
    <n v="1446731817"/>
    <n v="1444913817"/>
    <b v="0"/>
    <n v="43"/>
    <b v="1"/>
    <s v="film &amp; video/documentary"/>
    <x v="0"/>
    <s v="documentary"/>
  </r>
  <r>
    <n v="5000"/>
    <n v="5263"/>
    <x v="0"/>
    <s v="US"/>
    <s v="USD"/>
    <x v="403"/>
    <d v="2011-08-09T23:08:00"/>
    <n v="1312960080"/>
    <n v="1308900441"/>
    <b v="0"/>
    <n v="70"/>
    <b v="1"/>
    <s v="film &amp; video/documentary"/>
    <x v="0"/>
    <s v="documentary"/>
  </r>
  <r>
    <n v="35000"/>
    <n v="36082"/>
    <x v="0"/>
    <s v="US"/>
    <s v="USD"/>
    <x v="404"/>
    <d v="2014-02-05T15:04:00"/>
    <n v="1391641440"/>
    <n v="1389107062"/>
    <b v="0"/>
    <n v="271"/>
    <b v="1"/>
    <s v="film &amp; video/documentary"/>
    <x v="0"/>
    <s v="documentary"/>
  </r>
  <r>
    <n v="2820"/>
    <n v="3036"/>
    <x v="0"/>
    <s v="US"/>
    <s v="USD"/>
    <x v="405"/>
    <d v="2014-03-05T18:02:19"/>
    <n v="1394071339"/>
    <n v="1391479339"/>
    <b v="0"/>
    <n v="55"/>
    <b v="1"/>
    <s v="film &amp; video/documentary"/>
    <x v="0"/>
    <s v="documentary"/>
  </r>
  <r>
    <n v="2800"/>
    <n v="3015.73"/>
    <x v="0"/>
    <s v="US"/>
    <s v="USD"/>
    <x v="406"/>
    <d v="2011-05-08T21:59:00"/>
    <n v="1304920740"/>
    <n v="1301975637"/>
    <b v="0"/>
    <n v="35"/>
    <b v="1"/>
    <s v="film &amp; video/documentary"/>
    <x v="0"/>
    <s v="documentary"/>
  </r>
  <r>
    <n v="2000"/>
    <n v="2031"/>
    <x v="0"/>
    <s v="US"/>
    <s v="USD"/>
    <x v="407"/>
    <d v="2011-11-19T13:54:10"/>
    <n v="1321739650"/>
    <n v="1316552050"/>
    <b v="0"/>
    <n v="22"/>
    <b v="1"/>
    <s v="film &amp; video/documentary"/>
    <x v="0"/>
    <s v="documentary"/>
  </r>
  <r>
    <n v="6000"/>
    <n v="6086.26"/>
    <x v="0"/>
    <s v="US"/>
    <s v="USD"/>
    <x v="408"/>
    <d v="2013-11-05T10:39:50"/>
    <n v="1383676790"/>
    <n v="1380217190"/>
    <b v="0"/>
    <n v="38"/>
    <b v="1"/>
    <s v="film &amp; video/documentary"/>
    <x v="0"/>
    <s v="documentary"/>
  </r>
  <r>
    <n v="500"/>
    <n v="684"/>
    <x v="0"/>
    <s v="GB"/>
    <s v="GBP"/>
    <x v="409"/>
    <d v="2016-07-22T12:42:24"/>
    <n v="1469220144"/>
    <n v="1466628144"/>
    <b v="0"/>
    <n v="15"/>
    <b v="1"/>
    <s v="film &amp; video/documentary"/>
    <x v="0"/>
    <s v="documentary"/>
  </r>
  <r>
    <n v="1000"/>
    <n v="1283"/>
    <x v="0"/>
    <s v="CA"/>
    <s v="CAD"/>
    <x v="410"/>
    <d v="2015-06-18T15:33:17"/>
    <n v="1434670397"/>
    <n v="1429486397"/>
    <b v="0"/>
    <n v="7"/>
    <b v="1"/>
    <s v="film &amp; video/documentary"/>
    <x v="0"/>
    <s v="documentary"/>
  </r>
  <r>
    <n v="30000"/>
    <n v="30315"/>
    <x v="0"/>
    <s v="US"/>
    <s v="USD"/>
    <x v="411"/>
    <d v="2013-12-21T21:00:00"/>
    <n v="1387688400"/>
    <n v="1384920804"/>
    <b v="0"/>
    <n v="241"/>
    <b v="1"/>
    <s v="film &amp; video/documentary"/>
    <x v="0"/>
    <s v="documentary"/>
  </r>
  <r>
    <n v="2500"/>
    <n v="3171"/>
    <x v="0"/>
    <s v="US"/>
    <s v="USD"/>
    <x v="412"/>
    <d v="2012-07-25T09:49:38"/>
    <n v="1343238578"/>
    <n v="1341856178"/>
    <b v="0"/>
    <n v="55"/>
    <b v="1"/>
    <s v="film &amp; video/documentary"/>
    <x v="0"/>
    <s v="documentary"/>
  </r>
  <r>
    <n v="12800"/>
    <n v="13451"/>
    <x v="0"/>
    <s v="US"/>
    <s v="USD"/>
    <x v="413"/>
    <d v="2012-07-19T13:03:31"/>
    <n v="1342731811"/>
    <n v="1340139811"/>
    <b v="0"/>
    <n v="171"/>
    <b v="1"/>
    <s v="film &amp; video/documentary"/>
    <x v="0"/>
    <s v="documentary"/>
  </r>
  <r>
    <n v="18500"/>
    <n v="19028"/>
    <x v="0"/>
    <s v="US"/>
    <s v="USD"/>
    <x v="414"/>
    <d v="2013-10-11T17:31:05"/>
    <n v="1381541465"/>
    <n v="1378949465"/>
    <b v="0"/>
    <n v="208"/>
    <b v="1"/>
    <s v="film &amp; video/documentary"/>
    <x v="0"/>
    <s v="documentary"/>
  </r>
  <r>
    <n v="1400"/>
    <n v="1430.06"/>
    <x v="0"/>
    <s v="CA"/>
    <s v="CAD"/>
    <x v="415"/>
    <d v="2014-10-17T04:00:00"/>
    <n v="1413547200"/>
    <n v="1411417602"/>
    <b v="0"/>
    <n v="21"/>
    <b v="1"/>
    <s v="film &amp; video/documentary"/>
    <x v="0"/>
    <s v="documentary"/>
  </r>
  <r>
    <n v="1000"/>
    <n v="1202.17"/>
    <x v="0"/>
    <s v="US"/>
    <s v="USD"/>
    <x v="416"/>
    <d v="2014-02-08T01:30:31"/>
    <n v="1391851831"/>
    <n v="1389259831"/>
    <b v="0"/>
    <n v="25"/>
    <b v="1"/>
    <s v="film &amp; video/documentary"/>
    <x v="0"/>
    <s v="documentary"/>
  </r>
  <r>
    <n v="10500"/>
    <n v="10526"/>
    <x v="0"/>
    <s v="US"/>
    <s v="USD"/>
    <x v="417"/>
    <d v="2013-04-07T20:33:00"/>
    <n v="1365395580"/>
    <n v="1364426260"/>
    <b v="0"/>
    <n v="52"/>
    <b v="1"/>
    <s v="film &amp; video/documentary"/>
    <x v="0"/>
    <s v="documentary"/>
  </r>
  <r>
    <n v="22400"/>
    <n v="22542"/>
    <x v="0"/>
    <s v="US"/>
    <s v="USD"/>
    <x v="418"/>
    <d v="2015-07-22T22:46:37"/>
    <n v="1437633997"/>
    <n v="1435041997"/>
    <b v="0"/>
    <n v="104"/>
    <b v="1"/>
    <s v="film &amp; video/documentary"/>
    <x v="0"/>
    <s v="documentary"/>
  </r>
  <r>
    <n v="8000"/>
    <n v="8035"/>
    <x v="0"/>
    <s v="US"/>
    <s v="USD"/>
    <x v="419"/>
    <d v="2013-06-29T12:13:07"/>
    <n v="1372536787"/>
    <n v="1367352787"/>
    <b v="0"/>
    <n v="73"/>
    <b v="1"/>
    <s v="film &amp; video/documentary"/>
    <x v="0"/>
    <s v="documentary"/>
  </r>
  <r>
    <n v="3300"/>
    <n v="14.5"/>
    <x v="2"/>
    <s v="US"/>
    <s v="USD"/>
    <x v="420"/>
    <d v="2014-03-13T20:40:31"/>
    <n v="1394772031"/>
    <n v="1392183631"/>
    <b v="0"/>
    <n v="3"/>
    <b v="0"/>
    <s v="film &amp; video/animation"/>
    <x v="0"/>
    <s v="animation"/>
  </r>
  <r>
    <n v="15000"/>
    <n v="301"/>
    <x v="2"/>
    <s v="US"/>
    <s v="USD"/>
    <x v="421"/>
    <d v="2015-08-21T03:47:36"/>
    <n v="1440157656"/>
    <n v="1434973656"/>
    <b v="0"/>
    <n v="6"/>
    <b v="0"/>
    <s v="film &amp; video/animation"/>
    <x v="0"/>
    <s v="animation"/>
  </r>
  <r>
    <n v="40000"/>
    <n v="430"/>
    <x v="2"/>
    <s v="US"/>
    <s v="USD"/>
    <x v="422"/>
    <d v="2014-09-10T22:14:57"/>
    <n v="1410416097"/>
    <n v="1407824097"/>
    <b v="0"/>
    <n v="12"/>
    <b v="0"/>
    <s v="film &amp; video/animation"/>
    <x v="0"/>
    <s v="animation"/>
  </r>
  <r>
    <n v="20000"/>
    <n v="153"/>
    <x v="2"/>
    <s v="US"/>
    <s v="USD"/>
    <x v="423"/>
    <d v="2013-06-05T14:13:50"/>
    <n v="1370470430"/>
    <n v="1367878430"/>
    <b v="0"/>
    <n v="13"/>
    <b v="0"/>
    <s v="film &amp; video/animation"/>
    <x v="0"/>
    <s v="animation"/>
  </r>
  <r>
    <n v="3000"/>
    <n v="203.9"/>
    <x v="2"/>
    <s v="US"/>
    <s v="USD"/>
    <x v="424"/>
    <d v="2012-03-26T00:01:39"/>
    <n v="1332748899"/>
    <n v="1327568499"/>
    <b v="0"/>
    <n v="5"/>
    <b v="0"/>
    <s v="film &amp; video/animation"/>
    <x v="0"/>
    <s v="animation"/>
  </r>
  <r>
    <n v="50000"/>
    <n v="6"/>
    <x v="2"/>
    <s v="US"/>
    <s v="USD"/>
    <x v="425"/>
    <d v="2015-11-27T13:40:04"/>
    <n v="1448660404"/>
    <n v="1443472804"/>
    <b v="0"/>
    <n v="2"/>
    <b v="0"/>
    <s v="film &amp; video/animation"/>
    <x v="0"/>
    <s v="animation"/>
  </r>
  <r>
    <n v="10000"/>
    <n v="133"/>
    <x v="2"/>
    <s v="US"/>
    <s v="USD"/>
    <x v="426"/>
    <d v="2016-03-01T09:05:14"/>
    <n v="1456851914"/>
    <n v="1454259914"/>
    <b v="0"/>
    <n v="8"/>
    <b v="0"/>
    <s v="film &amp; video/animation"/>
    <x v="0"/>
    <s v="animation"/>
  </r>
  <r>
    <n v="6500"/>
    <n v="0"/>
    <x v="2"/>
    <s v="US"/>
    <s v="USD"/>
    <x v="427"/>
    <d v="2015-10-22T10:59:00"/>
    <n v="1445540340"/>
    <n v="1444340940"/>
    <b v="0"/>
    <n v="0"/>
    <b v="0"/>
    <s v="film &amp; video/animation"/>
    <x v="0"/>
    <s v="animation"/>
  </r>
  <r>
    <n v="12000"/>
    <n v="676"/>
    <x v="2"/>
    <s v="US"/>
    <s v="USD"/>
    <x v="428"/>
    <d v="2014-06-16T14:00:00"/>
    <n v="1402956000"/>
    <n v="1400523845"/>
    <b v="0"/>
    <n v="13"/>
    <b v="0"/>
    <s v="film &amp; video/animation"/>
    <x v="0"/>
    <s v="animation"/>
  </r>
  <r>
    <n v="5000"/>
    <n v="0"/>
    <x v="2"/>
    <s v="US"/>
    <s v="USD"/>
    <x v="429"/>
    <d v="2009-11-26T20:59:00"/>
    <n v="1259297940"/>
    <n v="1252964282"/>
    <b v="0"/>
    <n v="0"/>
    <b v="0"/>
    <s v="film &amp; video/animation"/>
    <x v="0"/>
    <s v="animation"/>
  </r>
  <r>
    <n v="1000"/>
    <n v="24"/>
    <x v="2"/>
    <s v="US"/>
    <s v="USD"/>
    <x v="430"/>
    <d v="2013-09-10T18:34:27"/>
    <n v="1378866867"/>
    <n v="1377570867"/>
    <b v="0"/>
    <n v="5"/>
    <b v="0"/>
    <s v="film &amp; video/animation"/>
    <x v="0"/>
    <s v="animation"/>
  </r>
  <r>
    <n v="3000"/>
    <n v="415"/>
    <x v="2"/>
    <s v="GB"/>
    <s v="GBP"/>
    <x v="431"/>
    <d v="2016-07-05T12:54:43"/>
    <n v="1467752083"/>
    <n v="1465160083"/>
    <b v="0"/>
    <n v="8"/>
    <b v="0"/>
    <s v="film &amp; video/animation"/>
    <x v="0"/>
    <s v="animation"/>
  </r>
  <r>
    <n v="6000"/>
    <n v="570"/>
    <x v="2"/>
    <s v="US"/>
    <s v="USD"/>
    <x v="432"/>
    <d v="2015-10-21T09:26:21"/>
    <n v="1445448381"/>
    <n v="1440264381"/>
    <b v="0"/>
    <n v="8"/>
    <b v="0"/>
    <s v="film &amp; video/animation"/>
    <x v="0"/>
    <s v="animation"/>
  </r>
  <r>
    <n v="3000"/>
    <n v="0"/>
    <x v="2"/>
    <s v="US"/>
    <s v="USD"/>
    <x v="433"/>
    <d v="2015-10-11T07:07:02"/>
    <n v="1444576022"/>
    <n v="1439392022"/>
    <b v="0"/>
    <n v="0"/>
    <b v="0"/>
    <s v="film &amp; video/animation"/>
    <x v="0"/>
    <s v="animation"/>
  </r>
  <r>
    <n v="2500"/>
    <n v="125"/>
    <x v="2"/>
    <s v="US"/>
    <s v="USD"/>
    <x v="434"/>
    <d v="2013-12-01T13:01:42"/>
    <n v="1385931702"/>
    <n v="1383076902"/>
    <b v="0"/>
    <n v="2"/>
    <b v="0"/>
    <s v="film &amp; video/animation"/>
    <x v="0"/>
    <s v="animation"/>
  </r>
  <r>
    <n v="110000"/>
    <n v="3"/>
    <x v="2"/>
    <s v="US"/>
    <s v="USD"/>
    <x v="435"/>
    <d v="2013-09-13T09:56:20"/>
    <n v="1379094980"/>
    <n v="1376502980"/>
    <b v="0"/>
    <n v="3"/>
    <b v="0"/>
    <s v="film &amp; video/animation"/>
    <x v="0"/>
    <s v="animation"/>
  </r>
  <r>
    <n v="1000"/>
    <n v="0"/>
    <x v="2"/>
    <s v="US"/>
    <s v="USD"/>
    <x v="436"/>
    <d v="2013-07-31T00:41:53"/>
    <n v="1375260113"/>
    <n v="1372668113"/>
    <b v="0"/>
    <n v="0"/>
    <b v="0"/>
    <s v="film &amp; video/animation"/>
    <x v="0"/>
    <s v="animation"/>
  </r>
  <r>
    <n v="7000"/>
    <n v="0"/>
    <x v="2"/>
    <s v="CA"/>
    <s v="CAD"/>
    <x v="437"/>
    <d v="2016-10-07T23:38:46"/>
    <n v="1475912326"/>
    <n v="1470728326"/>
    <b v="0"/>
    <n v="0"/>
    <b v="0"/>
    <s v="film &amp; video/animation"/>
    <x v="0"/>
    <s v="animation"/>
  </r>
  <r>
    <n v="20000"/>
    <n v="1876"/>
    <x v="2"/>
    <s v="US"/>
    <s v="USD"/>
    <x v="438"/>
    <d v="2015-11-17T23:15:58"/>
    <n v="1447830958"/>
    <n v="1445235358"/>
    <b v="0"/>
    <n v="11"/>
    <b v="0"/>
    <s v="film &amp; video/animation"/>
    <x v="0"/>
    <s v="animation"/>
  </r>
  <r>
    <n v="450"/>
    <n v="0"/>
    <x v="2"/>
    <s v="US"/>
    <s v="USD"/>
    <x v="439"/>
    <d v="2014-10-17T10:16:58"/>
    <n v="1413569818"/>
    <n v="1412705818"/>
    <b v="0"/>
    <n v="0"/>
    <b v="0"/>
    <s v="film &amp; video/animation"/>
    <x v="0"/>
    <s v="animation"/>
  </r>
  <r>
    <n v="5000"/>
    <n v="5"/>
    <x v="2"/>
    <s v="US"/>
    <s v="USD"/>
    <x v="440"/>
    <d v="2016-03-24T14:39:13"/>
    <n v="1458859153"/>
    <n v="1456270753"/>
    <b v="0"/>
    <n v="1"/>
    <b v="0"/>
    <s v="film &amp; video/animation"/>
    <x v="0"/>
    <s v="animation"/>
  </r>
  <r>
    <n v="400"/>
    <n v="0"/>
    <x v="2"/>
    <s v="GB"/>
    <s v="GBP"/>
    <x v="441"/>
    <d v="2013-11-02T11:03:16"/>
    <n v="1383418996"/>
    <n v="1380826996"/>
    <b v="0"/>
    <n v="0"/>
    <b v="0"/>
    <s v="film &amp; video/animation"/>
    <x v="0"/>
    <s v="animation"/>
  </r>
  <r>
    <n v="17000"/>
    <n v="6691"/>
    <x v="2"/>
    <s v="US"/>
    <s v="USD"/>
    <x v="442"/>
    <d v="2015-02-19T13:19:43"/>
    <n v="1424380783"/>
    <n v="1421788783"/>
    <b v="0"/>
    <n v="17"/>
    <b v="0"/>
    <s v="film &amp; video/animation"/>
    <x v="0"/>
    <s v="animation"/>
  </r>
  <r>
    <n v="10000"/>
    <n v="10"/>
    <x v="2"/>
    <s v="CA"/>
    <s v="CAD"/>
    <x v="443"/>
    <d v="2014-02-09T16:21:41"/>
    <n v="1391991701"/>
    <n v="1389399701"/>
    <b v="0"/>
    <n v="2"/>
    <b v="0"/>
    <s v="film &amp; video/animation"/>
    <x v="0"/>
    <s v="animation"/>
  </r>
  <r>
    <n v="1000"/>
    <n v="50"/>
    <x v="2"/>
    <s v="US"/>
    <s v="USD"/>
    <x v="444"/>
    <d v="2012-02-15T13:46:01"/>
    <n v="1329342361"/>
    <n v="1324158361"/>
    <b v="0"/>
    <n v="1"/>
    <b v="0"/>
    <s v="film &amp; video/animation"/>
    <x v="0"/>
    <s v="animation"/>
  </r>
  <r>
    <n v="60000"/>
    <n v="2"/>
    <x v="2"/>
    <s v="US"/>
    <s v="USD"/>
    <x v="445"/>
    <d v="2015-05-21T00:02:55"/>
    <n v="1432195375"/>
    <n v="1430899375"/>
    <b v="0"/>
    <n v="2"/>
    <b v="0"/>
    <s v="film &amp; video/animation"/>
    <x v="0"/>
    <s v="animation"/>
  </r>
  <r>
    <n v="10500"/>
    <n v="766"/>
    <x v="2"/>
    <s v="US"/>
    <s v="USD"/>
    <x v="446"/>
    <d v="2015-03-03T18:00:20"/>
    <n v="1425434420"/>
    <n v="1422842420"/>
    <b v="0"/>
    <n v="16"/>
    <b v="0"/>
    <s v="film &amp; video/animation"/>
    <x v="0"/>
    <s v="animation"/>
  </r>
  <r>
    <n v="30000"/>
    <n v="5"/>
    <x v="2"/>
    <s v="GB"/>
    <s v="GBP"/>
    <x v="447"/>
    <d v="2013-03-23T04:19:23"/>
    <n v="1364041163"/>
    <n v="1361884763"/>
    <b v="0"/>
    <n v="1"/>
    <b v="0"/>
    <s v="film &amp; video/animation"/>
    <x v="0"/>
    <s v="animation"/>
  </r>
  <r>
    <n v="2500"/>
    <n v="82.01"/>
    <x v="2"/>
    <s v="US"/>
    <s v="USD"/>
    <x v="448"/>
    <d v="2014-05-14T10:11:35"/>
    <n v="1400091095"/>
    <n v="1398363095"/>
    <b v="0"/>
    <n v="4"/>
    <b v="0"/>
    <s v="film &amp; video/animation"/>
    <x v="0"/>
    <s v="animation"/>
  </r>
  <r>
    <n v="2000"/>
    <n v="45"/>
    <x v="2"/>
    <s v="GB"/>
    <s v="GBP"/>
    <x v="449"/>
    <d v="2013-10-17T05:38:05"/>
    <n v="1382017085"/>
    <n v="1379425085"/>
    <b v="0"/>
    <n v="5"/>
    <b v="0"/>
    <s v="film &amp; video/animation"/>
    <x v="0"/>
    <s v="animation"/>
  </r>
  <r>
    <n v="50000"/>
    <n v="396"/>
    <x v="2"/>
    <s v="US"/>
    <s v="USD"/>
    <x v="450"/>
    <d v="2014-02-14T14:43:20"/>
    <n v="1392417800"/>
    <n v="1389825800"/>
    <b v="0"/>
    <n v="7"/>
    <b v="0"/>
    <s v="film &amp; video/animation"/>
    <x v="0"/>
    <s v="animation"/>
  </r>
  <r>
    <n v="20000"/>
    <n v="0"/>
    <x v="2"/>
    <s v="US"/>
    <s v="USD"/>
    <x v="451"/>
    <d v="2014-01-25T09:09:51"/>
    <n v="1390669791"/>
    <n v="1388077791"/>
    <b v="0"/>
    <n v="0"/>
    <b v="0"/>
    <s v="film &amp; video/animation"/>
    <x v="0"/>
    <s v="animation"/>
  </r>
  <r>
    <n v="750"/>
    <n v="480"/>
    <x v="2"/>
    <s v="US"/>
    <s v="USD"/>
    <x v="452"/>
    <d v="2015-05-13T08:53:35"/>
    <n v="1431536015"/>
    <n v="1428944015"/>
    <b v="0"/>
    <n v="12"/>
    <b v="0"/>
    <s v="film &amp; video/animation"/>
    <x v="0"/>
    <s v="animation"/>
  </r>
  <r>
    <n v="94875"/>
    <n v="26"/>
    <x v="2"/>
    <s v="US"/>
    <s v="USD"/>
    <x v="453"/>
    <d v="2015-02-19T11:47:59"/>
    <n v="1424375279"/>
    <n v="1422992879"/>
    <b v="0"/>
    <n v="2"/>
    <b v="0"/>
    <s v="film &amp; video/animation"/>
    <x v="0"/>
    <s v="animation"/>
  </r>
  <r>
    <n v="10000"/>
    <n v="82"/>
    <x v="2"/>
    <s v="US"/>
    <s v="USD"/>
    <x v="454"/>
    <d v="2014-11-26T05:14:00"/>
    <n v="1417007640"/>
    <n v="1414343571"/>
    <b v="0"/>
    <n v="5"/>
    <b v="0"/>
    <s v="film &amp; video/animation"/>
    <x v="0"/>
    <s v="animation"/>
  </r>
  <r>
    <n v="65000"/>
    <n v="45"/>
    <x v="2"/>
    <s v="US"/>
    <s v="USD"/>
    <x v="455"/>
    <d v="2012-04-16T16:31:00"/>
    <n v="1334622660"/>
    <n v="1330733022"/>
    <b v="0"/>
    <n v="2"/>
    <b v="0"/>
    <s v="film &amp; video/animation"/>
    <x v="0"/>
    <s v="animation"/>
  </r>
  <r>
    <n v="8888"/>
    <n v="61"/>
    <x v="2"/>
    <s v="US"/>
    <s v="USD"/>
    <x v="456"/>
    <d v="2013-10-21T19:59:00"/>
    <n v="1382414340"/>
    <n v="1380559201"/>
    <b v="0"/>
    <n v="3"/>
    <b v="0"/>
    <s v="film &amp; video/animation"/>
    <x v="0"/>
    <s v="animation"/>
  </r>
  <r>
    <n v="20000"/>
    <n v="0"/>
    <x v="2"/>
    <s v="CA"/>
    <s v="CAD"/>
    <x v="457"/>
    <d v="2014-08-16T10:25:12"/>
    <n v="1408213512"/>
    <n v="1405621512"/>
    <b v="0"/>
    <n v="0"/>
    <b v="0"/>
    <s v="film &amp; video/animation"/>
    <x v="0"/>
    <s v="animation"/>
  </r>
  <r>
    <n v="10000"/>
    <n v="821"/>
    <x v="2"/>
    <s v="GB"/>
    <s v="GBP"/>
    <x v="458"/>
    <d v="2013-05-14T08:47:40"/>
    <n v="1368550060"/>
    <n v="1365958060"/>
    <b v="0"/>
    <n v="49"/>
    <b v="0"/>
    <s v="film &amp; video/animation"/>
    <x v="0"/>
    <s v="animation"/>
  </r>
  <r>
    <n v="39000"/>
    <n v="25"/>
    <x v="2"/>
    <s v="US"/>
    <s v="USD"/>
    <x v="459"/>
    <d v="2011-11-13T08:22:07"/>
    <n v="1321201327"/>
    <n v="1316013727"/>
    <b v="0"/>
    <n v="1"/>
    <b v="0"/>
    <s v="film &amp; video/animation"/>
    <x v="0"/>
    <s v="animation"/>
  </r>
  <r>
    <n v="8500"/>
    <n v="25"/>
    <x v="2"/>
    <s v="US"/>
    <s v="USD"/>
    <x v="460"/>
    <d v="2014-05-31T20:00:00"/>
    <n v="1401595200"/>
    <n v="1398862875"/>
    <b v="0"/>
    <n v="2"/>
    <b v="0"/>
    <s v="film &amp; video/animation"/>
    <x v="0"/>
    <s v="animation"/>
  </r>
  <r>
    <n v="550"/>
    <n v="0"/>
    <x v="2"/>
    <s v="GB"/>
    <s v="GBP"/>
    <x v="461"/>
    <d v="2013-06-02T12:19:27"/>
    <n v="1370204367"/>
    <n v="1368476367"/>
    <b v="0"/>
    <n v="0"/>
    <b v="0"/>
    <s v="film &amp; video/animation"/>
    <x v="0"/>
    <s v="animation"/>
  </r>
  <r>
    <n v="100000"/>
    <n v="0"/>
    <x v="2"/>
    <s v="US"/>
    <s v="USD"/>
    <x v="462"/>
    <d v="2011-08-09T19:02:21"/>
    <n v="1312945341"/>
    <n v="1307761341"/>
    <b v="0"/>
    <n v="0"/>
    <b v="0"/>
    <s v="film &amp; video/animation"/>
    <x v="0"/>
    <s v="animation"/>
  </r>
  <r>
    <n v="55000"/>
    <n v="1250"/>
    <x v="2"/>
    <s v="US"/>
    <s v="USD"/>
    <x v="463"/>
    <d v="2011-09-24T09:02:33"/>
    <n v="1316883753"/>
    <n v="1311699753"/>
    <b v="0"/>
    <n v="11"/>
    <b v="0"/>
    <s v="film &amp; video/animation"/>
    <x v="0"/>
    <s v="animation"/>
  </r>
  <r>
    <n v="1010"/>
    <n v="1"/>
    <x v="2"/>
    <s v="DE"/>
    <s v="EUR"/>
    <x v="464"/>
    <d v="2016-05-18T12:22:15"/>
    <n v="1463602935"/>
    <n v="1461874935"/>
    <b v="0"/>
    <n v="1"/>
    <b v="0"/>
    <s v="film &amp; video/animation"/>
    <x v="0"/>
    <s v="animation"/>
  </r>
  <r>
    <n v="512"/>
    <n v="138"/>
    <x v="2"/>
    <s v="US"/>
    <s v="USD"/>
    <x v="465"/>
    <d v="2014-06-26T18:52:54"/>
    <n v="1403837574"/>
    <n v="1402455174"/>
    <b v="0"/>
    <n v="8"/>
    <b v="0"/>
    <s v="film &amp; video/animation"/>
    <x v="0"/>
    <s v="animation"/>
  </r>
  <r>
    <n v="10000"/>
    <n v="76"/>
    <x v="2"/>
    <s v="US"/>
    <s v="USD"/>
    <x v="466"/>
    <d v="2012-09-07T14:37:44"/>
    <n v="1347057464"/>
    <n v="1344465464"/>
    <b v="0"/>
    <n v="5"/>
    <b v="0"/>
    <s v="film &amp; video/animation"/>
    <x v="0"/>
    <s v="animation"/>
  </r>
  <r>
    <n v="20000"/>
    <n v="4315"/>
    <x v="2"/>
    <s v="US"/>
    <s v="USD"/>
    <x v="467"/>
    <d v="2012-09-28T08:18:54"/>
    <n v="1348849134"/>
    <n v="1344961134"/>
    <b v="0"/>
    <n v="39"/>
    <b v="0"/>
    <s v="film &amp; video/animation"/>
    <x v="0"/>
    <s v="animation"/>
  </r>
  <r>
    <n v="7500"/>
    <n v="0"/>
    <x v="2"/>
    <s v="US"/>
    <s v="USD"/>
    <x v="468"/>
    <d v="2012-07-10T19:51:05"/>
    <n v="1341978665"/>
    <n v="1336795283"/>
    <b v="0"/>
    <n v="0"/>
    <b v="0"/>
    <s v="film &amp; video/animation"/>
    <x v="0"/>
    <s v="animation"/>
  </r>
  <r>
    <n v="6000"/>
    <n v="0"/>
    <x v="2"/>
    <s v="GB"/>
    <s v="GBP"/>
    <x v="469"/>
    <d v="2014-09-05T15:45:24"/>
    <n v="1409960724"/>
    <n v="1404776724"/>
    <b v="0"/>
    <n v="0"/>
    <b v="0"/>
    <s v="film &amp; video/animation"/>
    <x v="0"/>
    <s v="animation"/>
  </r>
  <r>
    <n v="5000"/>
    <n v="51"/>
    <x v="2"/>
    <s v="US"/>
    <s v="USD"/>
    <x v="470"/>
    <d v="2014-01-15T20:00:00"/>
    <n v="1389844800"/>
    <n v="1385524889"/>
    <b v="0"/>
    <n v="2"/>
    <b v="0"/>
    <s v="film &amp; video/animation"/>
    <x v="0"/>
    <s v="animation"/>
  </r>
  <r>
    <n v="55000"/>
    <n v="6541"/>
    <x v="2"/>
    <s v="US"/>
    <s v="USD"/>
    <x v="471"/>
    <d v="2014-04-19T08:19:39"/>
    <n v="1397924379"/>
    <n v="1394039979"/>
    <b v="0"/>
    <n v="170"/>
    <b v="0"/>
    <s v="film &amp; video/animation"/>
    <x v="0"/>
    <s v="animation"/>
  </r>
  <r>
    <n v="800"/>
    <n v="141"/>
    <x v="2"/>
    <s v="US"/>
    <s v="USD"/>
    <x v="472"/>
    <d v="2014-08-23T14:08:38"/>
    <n v="1408831718"/>
    <n v="1406239718"/>
    <b v="0"/>
    <n v="5"/>
    <b v="0"/>
    <s v="film &amp; video/animation"/>
    <x v="0"/>
    <s v="animation"/>
  </r>
  <r>
    <n v="30000"/>
    <n v="861"/>
    <x v="2"/>
    <s v="US"/>
    <s v="USD"/>
    <x v="473"/>
    <d v="2014-09-17T08:45:19"/>
    <n v="1410972319"/>
    <n v="1408380319"/>
    <b v="0"/>
    <n v="14"/>
    <b v="0"/>
    <s v="film &amp; video/animation"/>
    <x v="0"/>
    <s v="animation"/>
  </r>
  <r>
    <n v="3300"/>
    <n v="1"/>
    <x v="2"/>
    <s v="US"/>
    <s v="USD"/>
    <x v="474"/>
    <d v="2017-02-16T23:53:49"/>
    <n v="1487318029"/>
    <n v="1484726029"/>
    <b v="0"/>
    <n v="1"/>
    <b v="0"/>
    <s v="film &amp; video/animation"/>
    <x v="0"/>
    <s v="animation"/>
  </r>
  <r>
    <n v="2000"/>
    <n v="0"/>
    <x v="2"/>
    <s v="US"/>
    <s v="USD"/>
    <x v="475"/>
    <d v="2015-05-05T18:04:03"/>
    <n v="1430877843"/>
    <n v="1428285843"/>
    <b v="0"/>
    <n v="0"/>
    <b v="0"/>
    <s v="film &amp; video/animation"/>
    <x v="0"/>
    <s v="animation"/>
  </r>
  <r>
    <n v="220000"/>
    <n v="4906.59"/>
    <x v="2"/>
    <s v="US"/>
    <s v="USD"/>
    <x v="476"/>
    <d v="2014-06-02T19:59:00"/>
    <n v="1401767940"/>
    <n v="1398727441"/>
    <b v="0"/>
    <n v="124"/>
    <b v="0"/>
    <s v="film &amp; video/animation"/>
    <x v="0"/>
    <s v="animation"/>
  </r>
  <r>
    <n v="1500"/>
    <n v="0"/>
    <x v="2"/>
    <s v="US"/>
    <s v="USD"/>
    <x v="477"/>
    <d v="2012-05-18T12:02:14"/>
    <n v="1337371334"/>
    <n v="1332187334"/>
    <b v="0"/>
    <n v="0"/>
    <b v="0"/>
    <s v="film &amp; video/animation"/>
    <x v="0"/>
    <s v="animation"/>
  </r>
  <r>
    <n v="10000"/>
    <n v="0"/>
    <x v="2"/>
    <s v="US"/>
    <s v="USD"/>
    <x v="478"/>
    <d v="2015-04-01T12:51:49"/>
    <n v="1427921509"/>
    <n v="1425333109"/>
    <b v="0"/>
    <n v="0"/>
    <b v="0"/>
    <s v="film &amp; video/animation"/>
    <x v="0"/>
    <s v="animation"/>
  </r>
  <r>
    <n v="15000"/>
    <n v="4884"/>
    <x v="2"/>
    <s v="US"/>
    <s v="USD"/>
    <x v="479"/>
    <d v="2014-11-21T02:47:15"/>
    <n v="1416566835"/>
    <n v="1411379235"/>
    <b v="0"/>
    <n v="55"/>
    <b v="0"/>
    <s v="film &amp; video/animation"/>
    <x v="0"/>
    <s v="animation"/>
  </r>
  <r>
    <n v="40000"/>
    <n v="7764"/>
    <x v="2"/>
    <s v="US"/>
    <s v="USD"/>
    <x v="480"/>
    <d v="2013-08-09T04:00:15"/>
    <n v="1376049615"/>
    <n v="1373457615"/>
    <b v="0"/>
    <n v="140"/>
    <b v="0"/>
    <s v="film &amp; video/animation"/>
    <x v="0"/>
    <s v="animation"/>
  </r>
  <r>
    <n v="30000"/>
    <n v="1830"/>
    <x v="2"/>
    <s v="US"/>
    <s v="USD"/>
    <x v="481"/>
    <d v="2012-10-10T08:08:09"/>
    <n v="1349885289"/>
    <n v="1347293289"/>
    <b v="0"/>
    <n v="21"/>
    <b v="0"/>
    <s v="film &amp; video/animation"/>
    <x v="0"/>
    <s v="animation"/>
  </r>
  <r>
    <n v="10000"/>
    <n v="10"/>
    <x v="2"/>
    <s v="US"/>
    <s v="USD"/>
    <x v="482"/>
    <d v="2016-04-14T06:34:00"/>
    <n v="1460644440"/>
    <n v="1458336690"/>
    <b v="0"/>
    <n v="1"/>
    <b v="0"/>
    <s v="film &amp; video/animation"/>
    <x v="0"/>
    <s v="animation"/>
  </r>
  <r>
    <n v="15000"/>
    <n v="7530"/>
    <x v="2"/>
    <s v="GB"/>
    <s v="GBP"/>
    <x v="483"/>
    <d v="2013-01-28T20:44:32"/>
    <n v="1359434672"/>
    <n v="1354250672"/>
    <b v="0"/>
    <n v="147"/>
    <b v="0"/>
    <s v="film &amp; video/animation"/>
    <x v="0"/>
    <s v="animation"/>
  </r>
  <r>
    <n v="80000"/>
    <n v="149"/>
    <x v="2"/>
    <s v="GB"/>
    <s v="GBP"/>
    <x v="484"/>
    <d v="2015-11-05T15:32:52"/>
    <n v="1446766372"/>
    <n v="1443220372"/>
    <b v="0"/>
    <n v="11"/>
    <b v="0"/>
    <s v="film &amp; video/animation"/>
    <x v="0"/>
    <s v="animation"/>
  </r>
  <r>
    <n v="37956"/>
    <n v="8315.01"/>
    <x v="2"/>
    <s v="GB"/>
    <s v="GBP"/>
    <x v="485"/>
    <d v="2013-05-17T04:08:19"/>
    <n v="1368792499"/>
    <n v="1366200499"/>
    <b v="0"/>
    <n v="125"/>
    <b v="0"/>
    <s v="film &amp; video/animation"/>
    <x v="0"/>
    <s v="animation"/>
  </r>
  <r>
    <n v="550000"/>
    <n v="50"/>
    <x v="2"/>
    <s v="AU"/>
    <s v="AUD"/>
    <x v="486"/>
    <d v="2014-06-01T14:37:19"/>
    <n v="1401662239"/>
    <n v="1399070239"/>
    <b v="0"/>
    <n v="1"/>
    <b v="0"/>
    <s v="film &amp; video/animation"/>
    <x v="0"/>
    <s v="animation"/>
  </r>
  <r>
    <n v="50000"/>
    <n v="0"/>
    <x v="2"/>
    <s v="CA"/>
    <s v="CAD"/>
    <x v="487"/>
    <d v="2016-12-25T07:16:34"/>
    <n v="1482678994"/>
    <n v="1477491394"/>
    <b v="0"/>
    <n v="0"/>
    <b v="0"/>
    <s v="film &amp; video/animation"/>
    <x v="0"/>
    <s v="animation"/>
  </r>
  <r>
    <n v="12000"/>
    <n v="0"/>
    <x v="2"/>
    <s v="US"/>
    <s v="USD"/>
    <x v="488"/>
    <d v="2017-01-08T17:18:20"/>
    <n v="1483924700"/>
    <n v="1481332700"/>
    <b v="0"/>
    <n v="0"/>
    <b v="0"/>
    <s v="film &amp; video/animation"/>
    <x v="0"/>
    <s v="animation"/>
  </r>
  <r>
    <n v="74997"/>
    <n v="215"/>
    <x v="2"/>
    <s v="US"/>
    <s v="USD"/>
    <x v="489"/>
    <d v="2012-01-05T03:33:00"/>
    <n v="1325763180"/>
    <n v="1323084816"/>
    <b v="0"/>
    <n v="3"/>
    <b v="0"/>
    <s v="film &amp; video/animation"/>
    <x v="0"/>
    <s v="animation"/>
  </r>
  <r>
    <n v="1000"/>
    <n v="0"/>
    <x v="2"/>
    <s v="US"/>
    <s v="USD"/>
    <x v="490"/>
    <d v="2012-08-22T15:14:45"/>
    <n v="1345677285"/>
    <n v="1343085285"/>
    <b v="0"/>
    <n v="0"/>
    <b v="0"/>
    <s v="film &amp; video/animation"/>
    <x v="0"/>
    <s v="animation"/>
  </r>
  <r>
    <n v="10000"/>
    <n v="0"/>
    <x v="2"/>
    <s v="US"/>
    <s v="USD"/>
    <x v="491"/>
    <d v="2016-01-27T15:34:59"/>
    <n v="1453937699"/>
    <n v="1451345699"/>
    <b v="0"/>
    <n v="0"/>
    <b v="0"/>
    <s v="film &amp; video/animation"/>
    <x v="0"/>
    <s v="animation"/>
  </r>
  <r>
    <n v="10000000"/>
    <n v="0"/>
    <x v="2"/>
    <s v="SE"/>
    <s v="SEK"/>
    <x v="492"/>
    <d v="2016-10-12T16:50:30"/>
    <n v="1476319830"/>
    <n v="1471135830"/>
    <b v="0"/>
    <n v="0"/>
    <b v="0"/>
    <s v="film &amp; video/animation"/>
    <x v="0"/>
    <s v="animation"/>
  </r>
  <r>
    <n v="30000"/>
    <n v="0"/>
    <x v="2"/>
    <s v="GB"/>
    <s v="GBP"/>
    <x v="493"/>
    <d v="2015-05-20T09:25:38"/>
    <n v="1432142738"/>
    <n v="1429550738"/>
    <b v="0"/>
    <n v="0"/>
    <b v="0"/>
    <s v="film &amp; video/animation"/>
    <x v="0"/>
    <s v="animation"/>
  </r>
  <r>
    <n v="20000"/>
    <n v="31"/>
    <x v="2"/>
    <s v="US"/>
    <s v="USD"/>
    <x v="494"/>
    <d v="2014-07-02T19:00:00"/>
    <n v="1404356400"/>
    <n v="1402343765"/>
    <b v="0"/>
    <n v="3"/>
    <b v="0"/>
    <s v="film &amp; video/animation"/>
    <x v="0"/>
    <s v="animation"/>
  </r>
  <r>
    <n v="7000"/>
    <n v="0"/>
    <x v="2"/>
    <s v="US"/>
    <s v="USD"/>
    <x v="495"/>
    <d v="2015-07-16T11:51:45"/>
    <n v="1437076305"/>
    <n v="1434484305"/>
    <b v="0"/>
    <n v="0"/>
    <b v="0"/>
    <s v="film &amp; video/animation"/>
    <x v="0"/>
    <s v="animation"/>
  </r>
  <r>
    <n v="60000"/>
    <n v="1"/>
    <x v="2"/>
    <s v="US"/>
    <s v="USD"/>
    <x v="496"/>
    <d v="2014-02-10T14:21:14"/>
    <n v="1392070874"/>
    <n v="1386886874"/>
    <b v="0"/>
    <n v="1"/>
    <b v="0"/>
    <s v="film &amp; video/animation"/>
    <x v="0"/>
    <s v="animation"/>
  </r>
  <r>
    <n v="4480"/>
    <n v="30"/>
    <x v="2"/>
    <s v="US"/>
    <s v="USD"/>
    <x v="497"/>
    <d v="2014-12-24T21:00:00"/>
    <n v="1419483600"/>
    <n v="1414889665"/>
    <b v="0"/>
    <n v="3"/>
    <b v="0"/>
    <s v="film &amp; video/animation"/>
    <x v="0"/>
    <s v="animation"/>
  </r>
  <r>
    <n v="65108"/>
    <n v="2994"/>
    <x v="2"/>
    <s v="US"/>
    <s v="USD"/>
    <x v="498"/>
    <d v="2011-12-23T10:17:29"/>
    <n v="1324664249"/>
    <n v="1321035449"/>
    <b v="0"/>
    <n v="22"/>
    <b v="0"/>
    <s v="film &amp; video/animation"/>
    <x v="0"/>
    <s v="animation"/>
  </r>
  <r>
    <n v="20000"/>
    <n v="1910"/>
    <x v="2"/>
    <s v="US"/>
    <s v="USD"/>
    <x v="499"/>
    <d v="2009-10-12T12:59:00"/>
    <n v="1255381140"/>
    <n v="1250630968"/>
    <b v="0"/>
    <n v="26"/>
    <b v="0"/>
    <s v="film &amp; video/animation"/>
    <x v="0"/>
    <s v="animation"/>
  </r>
  <r>
    <n v="6500"/>
    <n v="215"/>
    <x v="2"/>
    <s v="US"/>
    <s v="USD"/>
    <x v="500"/>
    <d v="2010-05-08T14:16:00"/>
    <n v="1273356960"/>
    <n v="1268255751"/>
    <b v="0"/>
    <n v="4"/>
    <b v="0"/>
    <s v="film &amp; video/animation"/>
    <x v="0"/>
    <s v="animation"/>
  </r>
  <r>
    <n v="10000"/>
    <n v="0"/>
    <x v="2"/>
    <s v="US"/>
    <s v="USD"/>
    <x v="501"/>
    <d v="2011-07-08T21:37:31"/>
    <n v="1310189851"/>
    <n v="1307597851"/>
    <b v="0"/>
    <n v="0"/>
    <b v="0"/>
    <s v="film &amp; video/animation"/>
    <x v="0"/>
    <s v="animation"/>
  </r>
  <r>
    <n v="20000"/>
    <n v="230"/>
    <x v="2"/>
    <s v="US"/>
    <s v="USD"/>
    <x v="502"/>
    <d v="2012-03-18T04:17:05"/>
    <n v="1332073025"/>
    <n v="1329484625"/>
    <b v="0"/>
    <n v="4"/>
    <b v="0"/>
    <s v="film &amp; video/animation"/>
    <x v="0"/>
    <s v="animation"/>
  </r>
  <r>
    <n v="6500"/>
    <n v="114"/>
    <x v="2"/>
    <s v="GB"/>
    <s v="GBP"/>
    <x v="503"/>
    <d v="2015-01-17T04:38:23"/>
    <n v="1421498303"/>
    <n v="1418906303"/>
    <b v="0"/>
    <n v="9"/>
    <b v="0"/>
    <s v="film &amp; video/animation"/>
    <x v="0"/>
    <s v="animation"/>
  </r>
  <r>
    <n v="24500"/>
    <n v="335"/>
    <x v="2"/>
    <s v="US"/>
    <s v="USD"/>
    <x v="504"/>
    <d v="2012-04-10T14:36:27"/>
    <n v="1334097387"/>
    <n v="1328916987"/>
    <b v="0"/>
    <n v="5"/>
    <b v="0"/>
    <s v="film &amp; video/animation"/>
    <x v="0"/>
    <s v="animation"/>
  </r>
  <r>
    <n v="12000"/>
    <n v="52"/>
    <x v="2"/>
    <s v="US"/>
    <s v="USD"/>
    <x v="505"/>
    <d v="2015-12-24T18:21:26"/>
    <n v="1451010086"/>
    <n v="1447122086"/>
    <b v="0"/>
    <n v="14"/>
    <b v="0"/>
    <s v="film &amp; video/animation"/>
    <x v="0"/>
    <s v="animation"/>
  </r>
  <r>
    <n v="200000"/>
    <n v="250"/>
    <x v="2"/>
    <s v="US"/>
    <s v="USD"/>
    <x v="506"/>
    <d v="2013-08-10T05:15:20"/>
    <n v="1376140520"/>
    <n v="1373548520"/>
    <b v="0"/>
    <n v="1"/>
    <b v="0"/>
    <s v="film &amp; video/animation"/>
    <x v="0"/>
    <s v="animation"/>
  </r>
  <r>
    <n v="20000"/>
    <n v="640"/>
    <x v="2"/>
    <s v="US"/>
    <s v="USD"/>
    <x v="507"/>
    <d v="2012-10-19T15:00:57"/>
    <n v="1350687657"/>
    <n v="1346799657"/>
    <b v="0"/>
    <n v="10"/>
    <b v="0"/>
    <s v="film &amp; video/animation"/>
    <x v="0"/>
    <s v="animation"/>
  </r>
  <r>
    <n v="50000"/>
    <n v="400"/>
    <x v="2"/>
    <s v="US"/>
    <s v="USD"/>
    <x v="508"/>
    <d v="2012-05-25T06:14:00"/>
    <n v="1337955240"/>
    <n v="1332808501"/>
    <b v="0"/>
    <n v="3"/>
    <b v="0"/>
    <s v="film &amp; video/animation"/>
    <x v="0"/>
    <s v="animation"/>
  </r>
  <r>
    <n v="5000"/>
    <n v="10"/>
    <x v="2"/>
    <s v="GB"/>
    <s v="GBP"/>
    <x v="509"/>
    <d v="2015-06-28T07:09:30"/>
    <n v="1435504170"/>
    <n v="1432912170"/>
    <b v="0"/>
    <n v="1"/>
    <b v="0"/>
    <s v="film &amp; video/animation"/>
    <x v="0"/>
    <s v="animation"/>
  </r>
  <r>
    <n v="14000"/>
    <n v="0"/>
    <x v="2"/>
    <s v="US"/>
    <s v="USD"/>
    <x v="510"/>
    <d v="2016-02-29T20:13:59"/>
    <n v="1456805639"/>
    <n v="1454213639"/>
    <b v="0"/>
    <n v="0"/>
    <b v="0"/>
    <s v="film &amp; video/animation"/>
    <x v="0"/>
    <s v="animation"/>
  </r>
  <r>
    <n v="5000"/>
    <n v="150"/>
    <x v="2"/>
    <s v="US"/>
    <s v="USD"/>
    <x v="511"/>
    <d v="2013-04-05T22:16:22"/>
    <n v="1365228982"/>
    <n v="1362640582"/>
    <b v="0"/>
    <n v="5"/>
    <b v="0"/>
    <s v="film &amp; video/animation"/>
    <x v="0"/>
    <s v="animation"/>
  </r>
  <r>
    <n v="8000"/>
    <n v="11"/>
    <x v="2"/>
    <s v="US"/>
    <s v="USD"/>
    <x v="512"/>
    <d v="2016-11-20T10:48:47"/>
    <n v="1479667727"/>
    <n v="1475776127"/>
    <b v="0"/>
    <n v="2"/>
    <b v="0"/>
    <s v="film &amp; video/animation"/>
    <x v="0"/>
    <s v="animation"/>
  </r>
  <r>
    <n v="50000"/>
    <n v="6962"/>
    <x v="2"/>
    <s v="US"/>
    <s v="USD"/>
    <x v="513"/>
    <d v="2016-08-14T23:00:00"/>
    <n v="1471244400"/>
    <n v="1467387705"/>
    <b v="0"/>
    <n v="68"/>
    <b v="0"/>
    <s v="film &amp; video/animation"/>
    <x v="0"/>
    <s v="animation"/>
  </r>
  <r>
    <n v="1500"/>
    <n v="50"/>
    <x v="2"/>
    <s v="CA"/>
    <s v="CAD"/>
    <x v="514"/>
    <d v="2014-08-09T06:44:07"/>
    <n v="1407595447"/>
    <n v="1405003447"/>
    <b v="0"/>
    <n v="3"/>
    <b v="0"/>
    <s v="film &amp; video/animation"/>
    <x v="0"/>
    <s v="animation"/>
  </r>
  <r>
    <n v="97000"/>
    <n v="24651"/>
    <x v="2"/>
    <s v="US"/>
    <s v="USD"/>
    <x v="515"/>
    <d v="2015-12-29T03:46:41"/>
    <n v="1451389601"/>
    <n v="1447933601"/>
    <b v="0"/>
    <n v="34"/>
    <b v="0"/>
    <s v="film &amp; video/animation"/>
    <x v="0"/>
    <s v="animation"/>
  </r>
  <r>
    <n v="5000"/>
    <n v="0"/>
    <x v="2"/>
    <s v="GB"/>
    <s v="GBP"/>
    <x v="516"/>
    <d v="2015-05-27T10:41:20"/>
    <n v="1432752080"/>
    <n v="1427568080"/>
    <b v="0"/>
    <n v="0"/>
    <b v="0"/>
    <s v="film &amp; video/animation"/>
    <x v="0"/>
    <s v="animation"/>
  </r>
  <r>
    <n v="15000"/>
    <n v="205"/>
    <x v="2"/>
    <s v="US"/>
    <s v="USD"/>
    <x v="517"/>
    <d v="2017-02-02T06:46:01"/>
    <n v="1486046761"/>
    <n v="1483454761"/>
    <b v="0"/>
    <n v="3"/>
    <b v="0"/>
    <s v="film &amp; video/animation"/>
    <x v="0"/>
    <s v="animation"/>
  </r>
  <r>
    <n v="7175"/>
    <n v="0"/>
    <x v="2"/>
    <s v="US"/>
    <s v="USD"/>
    <x v="518"/>
    <d v="2015-09-06T06:46:00"/>
    <n v="1441550760"/>
    <n v="1438958824"/>
    <b v="0"/>
    <n v="0"/>
    <b v="0"/>
    <s v="film &amp; video/animation"/>
    <x v="0"/>
    <s v="animation"/>
  </r>
  <r>
    <n v="12001"/>
    <n v="2746"/>
    <x v="2"/>
    <s v="US"/>
    <s v="USD"/>
    <x v="519"/>
    <d v="2012-12-05T01:23:41"/>
    <n v="1354699421"/>
    <n v="1352107421"/>
    <b v="0"/>
    <n v="70"/>
    <b v="0"/>
    <s v="film &amp; video/animation"/>
    <x v="0"/>
    <s v="animation"/>
  </r>
  <r>
    <n v="5000"/>
    <n v="5105"/>
    <x v="0"/>
    <s v="GB"/>
    <s v="GBP"/>
    <x v="520"/>
    <d v="2015-12-10T08:51:01"/>
    <n v="1449766261"/>
    <n v="1447174261"/>
    <b v="0"/>
    <n v="34"/>
    <b v="1"/>
    <s v="theater/plays"/>
    <x v="1"/>
    <s v="plays"/>
  </r>
  <r>
    <n v="5000"/>
    <n v="5232"/>
    <x v="0"/>
    <s v="US"/>
    <s v="USD"/>
    <x v="521"/>
    <d v="2016-10-31T20:59:00"/>
    <n v="1477976340"/>
    <n v="1475460819"/>
    <b v="0"/>
    <n v="56"/>
    <b v="1"/>
    <s v="theater/plays"/>
    <x v="1"/>
    <s v="plays"/>
  </r>
  <r>
    <n v="3000"/>
    <n v="3440"/>
    <x v="0"/>
    <s v="US"/>
    <s v="USD"/>
    <x v="522"/>
    <d v="2016-03-20T15:58:45"/>
    <n v="1458518325"/>
    <n v="1456793925"/>
    <b v="0"/>
    <n v="31"/>
    <b v="1"/>
    <s v="theater/plays"/>
    <x v="1"/>
    <s v="plays"/>
  </r>
  <r>
    <n v="5000"/>
    <n v="6030"/>
    <x v="0"/>
    <s v="US"/>
    <s v="USD"/>
    <x v="523"/>
    <d v="2015-09-20T19:11:16"/>
    <n v="1442805076"/>
    <n v="1440213076"/>
    <b v="0"/>
    <n v="84"/>
    <b v="1"/>
    <s v="theater/plays"/>
    <x v="1"/>
    <s v="plays"/>
  </r>
  <r>
    <n v="3500"/>
    <n v="3803.55"/>
    <x v="0"/>
    <s v="GB"/>
    <s v="GBP"/>
    <x v="524"/>
    <d v="2016-06-01T09:12:49"/>
    <n v="1464801169"/>
    <n v="1462209169"/>
    <b v="0"/>
    <n v="130"/>
    <b v="1"/>
    <s v="theater/plays"/>
    <x v="1"/>
    <s v="plays"/>
  </r>
  <r>
    <n v="12000"/>
    <n v="12000"/>
    <x v="0"/>
    <s v="US"/>
    <s v="USD"/>
    <x v="525"/>
    <d v="2014-09-13T01:37:21"/>
    <n v="1410601041"/>
    <n v="1406713041"/>
    <b v="0"/>
    <n v="12"/>
    <b v="1"/>
    <s v="theater/plays"/>
    <x v="1"/>
    <s v="plays"/>
  </r>
  <r>
    <n v="1500"/>
    <n v="1710"/>
    <x v="0"/>
    <s v="GB"/>
    <s v="GBP"/>
    <x v="526"/>
    <d v="2015-08-07T09:00:00"/>
    <n v="1438966800"/>
    <n v="1436278344"/>
    <b v="0"/>
    <n v="23"/>
    <b v="1"/>
    <s v="theater/plays"/>
    <x v="1"/>
    <s v="plays"/>
  </r>
  <r>
    <n v="10000"/>
    <n v="10085"/>
    <x v="0"/>
    <s v="US"/>
    <s v="USD"/>
    <x v="527"/>
    <d v="2017-02-17T08:05:00"/>
    <n v="1487347500"/>
    <n v="1484715366"/>
    <b v="0"/>
    <n v="158"/>
    <b v="1"/>
    <s v="theater/plays"/>
    <x v="1"/>
    <s v="plays"/>
  </r>
  <r>
    <n v="1150"/>
    <n v="1330"/>
    <x v="0"/>
    <s v="US"/>
    <s v="USD"/>
    <x v="528"/>
    <d v="2015-06-21T13:20:00"/>
    <n v="1434921600"/>
    <n v="1433109907"/>
    <b v="0"/>
    <n v="30"/>
    <b v="1"/>
    <s v="theater/plays"/>
    <x v="1"/>
    <s v="plays"/>
  </r>
  <r>
    <n v="1200"/>
    <n v="1565"/>
    <x v="0"/>
    <s v="CA"/>
    <s v="CAD"/>
    <x v="529"/>
    <d v="2017-01-10T21:00:00"/>
    <n v="1484110800"/>
    <n v="1482281094"/>
    <b v="0"/>
    <n v="18"/>
    <b v="1"/>
    <s v="theater/plays"/>
    <x v="1"/>
    <s v="plays"/>
  </r>
  <r>
    <n v="3405"/>
    <n v="3670"/>
    <x v="0"/>
    <s v="US"/>
    <s v="USD"/>
    <x v="530"/>
    <d v="2015-06-23T18:00:00"/>
    <n v="1435111200"/>
    <n v="1433254268"/>
    <b v="0"/>
    <n v="29"/>
    <b v="1"/>
    <s v="theater/plays"/>
    <x v="1"/>
    <s v="plays"/>
  </r>
  <r>
    <n v="4000"/>
    <n v="4000"/>
    <x v="0"/>
    <s v="US"/>
    <s v="USD"/>
    <x v="531"/>
    <d v="2016-12-16T22:59:00"/>
    <n v="1481957940"/>
    <n v="1478050429"/>
    <b v="0"/>
    <n v="31"/>
    <b v="1"/>
    <s v="theater/plays"/>
    <x v="1"/>
    <s v="plays"/>
  </r>
  <r>
    <n v="10000"/>
    <n v="12325"/>
    <x v="0"/>
    <s v="US"/>
    <s v="USD"/>
    <x v="532"/>
    <d v="2016-05-12T16:10:08"/>
    <n v="1463098208"/>
    <n v="1460506208"/>
    <b v="0"/>
    <n v="173"/>
    <b v="1"/>
    <s v="theater/plays"/>
    <x v="1"/>
    <s v="plays"/>
  </r>
  <r>
    <n v="2000"/>
    <n v="2004"/>
    <x v="0"/>
    <s v="GB"/>
    <s v="GBP"/>
    <x v="533"/>
    <d v="2016-05-16T02:26:05"/>
    <n v="1463394365"/>
    <n v="1461320765"/>
    <b v="0"/>
    <n v="17"/>
    <b v="1"/>
    <s v="theater/plays"/>
    <x v="1"/>
    <s v="plays"/>
  </r>
  <r>
    <n v="15000"/>
    <n v="15700"/>
    <x v="0"/>
    <s v="NO"/>
    <s v="NOK"/>
    <x v="534"/>
    <d v="2015-11-01T15:00:00"/>
    <n v="1446418800"/>
    <n v="1443036470"/>
    <b v="0"/>
    <n v="48"/>
    <b v="1"/>
    <s v="theater/plays"/>
    <x v="1"/>
    <s v="plays"/>
  </r>
  <r>
    <n v="2000"/>
    <n v="2050"/>
    <x v="0"/>
    <s v="GB"/>
    <s v="GBP"/>
    <x v="535"/>
    <d v="2017-01-06T05:05:05"/>
    <n v="1483707905"/>
    <n v="1481115905"/>
    <b v="0"/>
    <n v="59"/>
    <b v="1"/>
    <s v="theater/plays"/>
    <x v="1"/>
    <s v="plays"/>
  </r>
  <r>
    <n v="3300"/>
    <n v="3902.5"/>
    <x v="0"/>
    <s v="GB"/>
    <s v="GBP"/>
    <x v="536"/>
    <d v="2015-08-03T10:00:00"/>
    <n v="1438624800"/>
    <n v="1435133807"/>
    <b v="0"/>
    <n v="39"/>
    <b v="1"/>
    <s v="theater/plays"/>
    <x v="1"/>
    <s v="plays"/>
  </r>
  <r>
    <n v="2000"/>
    <n v="2410"/>
    <x v="0"/>
    <s v="US"/>
    <s v="USD"/>
    <x v="537"/>
    <d v="2015-11-04T11:26:31"/>
    <n v="1446665191"/>
    <n v="1444069591"/>
    <b v="0"/>
    <n v="59"/>
    <b v="1"/>
    <s v="theater/plays"/>
    <x v="1"/>
    <s v="plays"/>
  </r>
  <r>
    <n v="5000"/>
    <n v="15121"/>
    <x v="0"/>
    <s v="US"/>
    <s v="USD"/>
    <x v="538"/>
    <d v="2016-05-13T11:04:23"/>
    <n v="1463166263"/>
    <n v="1460574263"/>
    <b v="0"/>
    <n v="60"/>
    <b v="1"/>
    <s v="theater/plays"/>
    <x v="1"/>
    <s v="plays"/>
  </r>
  <r>
    <n v="500"/>
    <n v="503.22"/>
    <x v="0"/>
    <s v="GB"/>
    <s v="GBP"/>
    <x v="539"/>
    <d v="2016-07-04T17:11:47"/>
    <n v="1467681107"/>
    <n v="1465866707"/>
    <b v="0"/>
    <n v="20"/>
    <b v="1"/>
    <s v="theater/plays"/>
    <x v="1"/>
    <s v="plays"/>
  </r>
  <r>
    <n v="15000"/>
    <n v="1"/>
    <x v="2"/>
    <s v="US"/>
    <s v="USD"/>
    <x v="540"/>
    <d v="2015-02-04T11:36:46"/>
    <n v="1423078606"/>
    <n v="1420486606"/>
    <b v="0"/>
    <n v="1"/>
    <b v="0"/>
    <s v="technology/web"/>
    <x v="2"/>
    <s v="web"/>
  </r>
  <r>
    <n v="4500"/>
    <n v="25"/>
    <x v="2"/>
    <s v="US"/>
    <s v="USD"/>
    <x v="541"/>
    <d v="2015-10-28T17:07:14"/>
    <n v="1446080834"/>
    <n v="1443488834"/>
    <b v="0"/>
    <n v="1"/>
    <b v="0"/>
    <s v="technology/web"/>
    <x v="2"/>
    <s v="web"/>
  </r>
  <r>
    <n v="250000"/>
    <n v="1"/>
    <x v="2"/>
    <s v="US"/>
    <s v="USD"/>
    <x v="542"/>
    <d v="2016-05-03T08:41:56"/>
    <n v="1462293716"/>
    <n v="1457113316"/>
    <b v="0"/>
    <n v="1"/>
    <b v="0"/>
    <s v="technology/web"/>
    <x v="2"/>
    <s v="web"/>
  </r>
  <r>
    <n v="22000"/>
    <n v="70"/>
    <x v="2"/>
    <s v="AU"/>
    <s v="AUD"/>
    <x v="543"/>
    <d v="2014-10-31T18:12:42"/>
    <n v="1414807962"/>
    <n v="1412215962"/>
    <b v="0"/>
    <n v="2"/>
    <b v="0"/>
    <s v="technology/web"/>
    <x v="2"/>
    <s v="web"/>
  </r>
  <r>
    <n v="500"/>
    <n v="6"/>
    <x v="2"/>
    <s v="US"/>
    <s v="USD"/>
    <x v="544"/>
    <d v="2016-07-04T07:46:00"/>
    <n v="1467647160"/>
    <n v="1465055160"/>
    <b v="0"/>
    <n v="2"/>
    <b v="0"/>
    <s v="technology/web"/>
    <x v="2"/>
    <s v="web"/>
  </r>
  <r>
    <n v="50000"/>
    <n v="13692"/>
    <x v="2"/>
    <s v="FR"/>
    <s v="EUR"/>
    <x v="545"/>
    <d v="2015-11-15T07:13:09"/>
    <n v="1447600389"/>
    <n v="1444140789"/>
    <b v="0"/>
    <n v="34"/>
    <b v="0"/>
    <s v="technology/web"/>
    <x v="2"/>
    <s v="web"/>
  </r>
  <r>
    <n v="60000"/>
    <n v="52"/>
    <x v="2"/>
    <s v="US"/>
    <s v="USD"/>
    <x v="546"/>
    <d v="2015-10-17T08:01:55"/>
    <n v="1445097715"/>
    <n v="1441209715"/>
    <b v="0"/>
    <n v="2"/>
    <b v="0"/>
    <s v="technology/web"/>
    <x v="2"/>
    <s v="web"/>
  </r>
  <r>
    <n v="7500"/>
    <n v="0"/>
    <x v="2"/>
    <s v="GB"/>
    <s v="GBP"/>
    <x v="547"/>
    <d v="2016-02-10T08:42:44"/>
    <n v="1455122564"/>
    <n v="1452530564"/>
    <b v="0"/>
    <n v="0"/>
    <b v="0"/>
    <s v="technology/web"/>
    <x v="2"/>
    <s v="web"/>
  </r>
  <r>
    <n v="10000"/>
    <n v="9"/>
    <x v="2"/>
    <s v="GB"/>
    <s v="GBP"/>
    <x v="548"/>
    <d v="2015-10-29T13:40:48"/>
    <n v="1446154848"/>
    <n v="1443562848"/>
    <b v="0"/>
    <n v="1"/>
    <b v="0"/>
    <s v="technology/web"/>
    <x v="2"/>
    <s v="web"/>
  </r>
  <r>
    <n v="2500"/>
    <n v="68"/>
    <x v="2"/>
    <s v="GB"/>
    <s v="GBP"/>
    <x v="549"/>
    <d v="2015-07-08T07:17:02"/>
    <n v="1436368622"/>
    <n v="1433776622"/>
    <b v="0"/>
    <n v="8"/>
    <b v="0"/>
    <s v="technology/web"/>
    <x v="2"/>
    <s v="web"/>
  </r>
  <r>
    <n v="5000"/>
    <n v="35"/>
    <x v="2"/>
    <s v="CA"/>
    <s v="CAD"/>
    <x v="550"/>
    <d v="2017-01-30T21:00:00"/>
    <n v="1485838800"/>
    <n v="1484756245"/>
    <b v="0"/>
    <n v="4"/>
    <b v="0"/>
    <s v="technology/web"/>
    <x v="2"/>
    <s v="web"/>
  </r>
  <r>
    <n v="75000"/>
    <n v="3781"/>
    <x v="2"/>
    <s v="US"/>
    <s v="USD"/>
    <x v="551"/>
    <d v="2015-08-01T09:53:00"/>
    <n v="1438451580"/>
    <n v="1434609424"/>
    <b v="0"/>
    <n v="28"/>
    <b v="0"/>
    <s v="technology/web"/>
    <x v="2"/>
    <s v="web"/>
  </r>
  <r>
    <n v="45000"/>
    <n v="0"/>
    <x v="2"/>
    <s v="CA"/>
    <s v="CAD"/>
    <x v="552"/>
    <d v="2016-01-09T06:48:16"/>
    <n v="1452350896"/>
    <n v="1447166896"/>
    <b v="0"/>
    <n v="0"/>
    <b v="0"/>
    <s v="technology/web"/>
    <x v="2"/>
    <s v="web"/>
  </r>
  <r>
    <n v="25000"/>
    <n v="123"/>
    <x v="2"/>
    <s v="US"/>
    <s v="USD"/>
    <x v="553"/>
    <d v="2014-11-14T10:16:31"/>
    <n v="1415988991"/>
    <n v="1413393391"/>
    <b v="0"/>
    <n v="6"/>
    <b v="0"/>
    <s v="technology/web"/>
    <x v="2"/>
    <s v="web"/>
  </r>
  <r>
    <n v="3870"/>
    <n v="1416"/>
    <x v="2"/>
    <s v="US"/>
    <s v="USD"/>
    <x v="554"/>
    <d v="2014-10-19T08:26:12"/>
    <n v="1413735972"/>
    <n v="1411143972"/>
    <b v="0"/>
    <n v="22"/>
    <b v="0"/>
    <s v="technology/web"/>
    <x v="2"/>
    <s v="web"/>
  </r>
  <r>
    <n v="7500"/>
    <n v="0"/>
    <x v="2"/>
    <s v="GB"/>
    <s v="GBP"/>
    <x v="555"/>
    <d v="2016-06-12T00:29:03"/>
    <n v="1465720143"/>
    <n v="1463128143"/>
    <b v="0"/>
    <n v="0"/>
    <b v="0"/>
    <s v="technology/web"/>
    <x v="2"/>
    <s v="web"/>
  </r>
  <r>
    <n v="8000"/>
    <n v="200"/>
    <x v="2"/>
    <s v="US"/>
    <s v="USD"/>
    <x v="556"/>
    <d v="2016-01-06T12:38:37"/>
    <n v="1452112717"/>
    <n v="1449520717"/>
    <b v="0"/>
    <n v="1"/>
    <b v="0"/>
    <s v="technology/web"/>
    <x v="2"/>
    <s v="web"/>
  </r>
  <r>
    <n v="150000"/>
    <n v="1366"/>
    <x v="2"/>
    <s v="DE"/>
    <s v="EUR"/>
    <x v="557"/>
    <d v="2016-12-02T15:36:43"/>
    <n v="1480721803"/>
    <n v="1478126203"/>
    <b v="0"/>
    <n v="20"/>
    <b v="0"/>
    <s v="technology/web"/>
    <x v="2"/>
    <s v="web"/>
  </r>
  <r>
    <n v="750"/>
    <n v="0"/>
    <x v="2"/>
    <s v="US"/>
    <s v="USD"/>
    <x v="558"/>
    <d v="2015-03-24T12:11:45"/>
    <n v="1427227905"/>
    <n v="1424639505"/>
    <b v="0"/>
    <n v="0"/>
    <b v="0"/>
    <s v="technology/web"/>
    <x v="2"/>
    <s v="web"/>
  </r>
  <r>
    <n v="240000"/>
    <n v="50"/>
    <x v="2"/>
    <s v="US"/>
    <s v="USD"/>
    <x v="559"/>
    <d v="2015-12-12T22:47:40"/>
    <n v="1449989260"/>
    <n v="1447397260"/>
    <b v="0"/>
    <n v="1"/>
    <b v="0"/>
    <s v="technology/web"/>
    <x v="2"/>
    <s v="web"/>
  </r>
  <r>
    <n v="100000"/>
    <n v="12"/>
    <x v="2"/>
    <s v="CA"/>
    <s v="CAD"/>
    <x v="560"/>
    <d v="2014-12-17T10:30:45"/>
    <n v="1418841045"/>
    <n v="1416249045"/>
    <b v="0"/>
    <n v="3"/>
    <b v="0"/>
    <s v="technology/web"/>
    <x v="2"/>
    <s v="web"/>
  </r>
  <r>
    <n v="15000"/>
    <n v="55"/>
    <x v="2"/>
    <s v="US"/>
    <s v="USD"/>
    <x v="561"/>
    <d v="2015-10-26T07:48:33"/>
    <n v="1445874513"/>
    <n v="1442850513"/>
    <b v="0"/>
    <n v="2"/>
    <b v="0"/>
    <s v="technology/web"/>
    <x v="2"/>
    <s v="web"/>
  </r>
  <r>
    <n v="50000"/>
    <n v="0"/>
    <x v="2"/>
    <s v="NL"/>
    <s v="EUR"/>
    <x v="562"/>
    <d v="2016-12-18T01:20:15"/>
    <n v="1482052815"/>
    <n v="1479460815"/>
    <b v="0"/>
    <n v="0"/>
    <b v="0"/>
    <s v="technology/web"/>
    <x v="2"/>
    <s v="web"/>
  </r>
  <r>
    <n v="75000"/>
    <n v="68"/>
    <x v="2"/>
    <s v="AU"/>
    <s v="AUD"/>
    <x v="563"/>
    <d v="2015-02-16T17:40:47"/>
    <n v="1424137247"/>
    <n v="1421545247"/>
    <b v="0"/>
    <n v="2"/>
    <b v="0"/>
    <s v="technology/web"/>
    <x v="2"/>
    <s v="web"/>
  </r>
  <r>
    <n v="18000"/>
    <n v="1"/>
    <x v="2"/>
    <s v="FR"/>
    <s v="EUR"/>
    <x v="564"/>
    <d v="2016-03-12T14:37:55"/>
    <n v="1457822275"/>
    <n v="1455230275"/>
    <b v="0"/>
    <n v="1"/>
    <b v="0"/>
    <s v="technology/web"/>
    <x v="2"/>
    <s v="web"/>
  </r>
  <r>
    <n v="25000"/>
    <n v="0"/>
    <x v="2"/>
    <s v="GB"/>
    <s v="GBP"/>
    <x v="565"/>
    <d v="2015-07-10T10:50:49"/>
    <n v="1436554249"/>
    <n v="1433962249"/>
    <b v="0"/>
    <n v="0"/>
    <b v="0"/>
    <s v="technology/web"/>
    <x v="2"/>
    <s v="web"/>
  </r>
  <r>
    <n v="5000"/>
    <n v="1"/>
    <x v="2"/>
    <s v="US"/>
    <s v="USD"/>
    <x v="566"/>
    <d v="2016-07-14T08:25:33"/>
    <n v="1468513533"/>
    <n v="1465921533"/>
    <b v="0"/>
    <n v="1"/>
    <b v="0"/>
    <s v="technology/web"/>
    <x v="2"/>
    <s v="web"/>
  </r>
  <r>
    <n v="10000"/>
    <n v="0"/>
    <x v="2"/>
    <s v="US"/>
    <s v="USD"/>
    <x v="567"/>
    <d v="2015-01-01T12:13:14"/>
    <n v="1420143194"/>
    <n v="1417551194"/>
    <b v="0"/>
    <n v="0"/>
    <b v="0"/>
    <s v="technology/web"/>
    <x v="2"/>
    <s v="web"/>
  </r>
  <r>
    <n v="24500"/>
    <n v="245"/>
    <x v="2"/>
    <s v="NZ"/>
    <s v="NZD"/>
    <x v="568"/>
    <d v="2016-01-16T03:00:00"/>
    <n v="1452942000"/>
    <n v="1449785223"/>
    <b v="0"/>
    <n v="5"/>
    <b v="0"/>
    <s v="technology/web"/>
    <x v="2"/>
    <s v="web"/>
  </r>
  <r>
    <n v="2500"/>
    <n v="20"/>
    <x v="2"/>
    <s v="CA"/>
    <s v="CAD"/>
    <x v="569"/>
    <d v="2016-01-01T12:20:12"/>
    <n v="1451679612"/>
    <n v="1449087612"/>
    <b v="0"/>
    <n v="1"/>
    <b v="0"/>
    <s v="technology/web"/>
    <x v="2"/>
    <s v="web"/>
  </r>
  <r>
    <n v="85000"/>
    <n v="142"/>
    <x v="2"/>
    <s v="US"/>
    <s v="USD"/>
    <x v="570"/>
    <d v="2016-02-18T11:09:29"/>
    <n v="1455822569"/>
    <n v="1453230569"/>
    <b v="0"/>
    <n v="1"/>
    <b v="0"/>
    <s v="technology/web"/>
    <x v="2"/>
    <s v="web"/>
  </r>
  <r>
    <n v="25000"/>
    <n v="106"/>
    <x v="2"/>
    <s v="US"/>
    <s v="USD"/>
    <x v="571"/>
    <d v="2015-07-26T19:59:00"/>
    <n v="1437969540"/>
    <n v="1436297723"/>
    <b v="0"/>
    <n v="2"/>
    <b v="0"/>
    <s v="technology/web"/>
    <x v="2"/>
    <s v="web"/>
  </r>
  <r>
    <n v="2500"/>
    <n v="0"/>
    <x v="2"/>
    <s v="US"/>
    <s v="USD"/>
    <x v="572"/>
    <d v="2015-11-04T10:11:28"/>
    <n v="1446660688"/>
    <n v="1444065088"/>
    <b v="0"/>
    <n v="0"/>
    <b v="0"/>
    <s v="technology/web"/>
    <x v="2"/>
    <s v="web"/>
  </r>
  <r>
    <n v="88888"/>
    <n v="346"/>
    <x v="2"/>
    <s v="US"/>
    <s v="USD"/>
    <x v="573"/>
    <d v="2015-01-17T17:12:00"/>
    <n v="1421543520"/>
    <n v="1416445931"/>
    <b v="0"/>
    <n v="9"/>
    <b v="0"/>
    <s v="technology/web"/>
    <x v="2"/>
    <s v="web"/>
  </r>
  <r>
    <n v="11180"/>
    <n v="80"/>
    <x v="2"/>
    <s v="GB"/>
    <s v="GBP"/>
    <x v="574"/>
    <d v="2016-10-19T02:38:27"/>
    <n v="1476873507"/>
    <n v="1474281507"/>
    <b v="0"/>
    <n v="4"/>
    <b v="0"/>
    <s v="technology/web"/>
    <x v="2"/>
    <s v="web"/>
  </r>
  <r>
    <n v="60000"/>
    <n v="259"/>
    <x v="2"/>
    <s v="DE"/>
    <s v="EUR"/>
    <x v="575"/>
    <d v="2015-06-13T08:37:23"/>
    <n v="1434213443"/>
    <n v="1431621443"/>
    <b v="0"/>
    <n v="4"/>
    <b v="0"/>
    <s v="technology/web"/>
    <x v="2"/>
    <s v="web"/>
  </r>
  <r>
    <n v="80000"/>
    <n v="1"/>
    <x v="2"/>
    <s v="US"/>
    <s v="USD"/>
    <x v="576"/>
    <d v="2015-03-28T02:19:12"/>
    <n v="1427537952"/>
    <n v="1422357552"/>
    <b v="0"/>
    <n v="1"/>
    <b v="0"/>
    <s v="technology/web"/>
    <x v="2"/>
    <s v="web"/>
  </r>
  <r>
    <n v="5000"/>
    <n v="10"/>
    <x v="2"/>
    <s v="US"/>
    <s v="USD"/>
    <x v="577"/>
    <d v="2016-05-20T06:08:22"/>
    <n v="1463753302"/>
    <n v="1458569302"/>
    <b v="0"/>
    <n v="1"/>
    <b v="0"/>
    <s v="technology/web"/>
    <x v="2"/>
    <s v="web"/>
  </r>
  <r>
    <n v="125000"/>
    <n v="14"/>
    <x v="2"/>
    <s v="GB"/>
    <s v="GBP"/>
    <x v="578"/>
    <d v="2015-09-07T05:53:13"/>
    <n v="1441633993"/>
    <n v="1439560393"/>
    <b v="0"/>
    <n v="7"/>
    <b v="0"/>
    <s v="technology/web"/>
    <x v="2"/>
    <s v="web"/>
  </r>
  <r>
    <n v="12000"/>
    <n v="175"/>
    <x v="2"/>
    <s v="US"/>
    <s v="USD"/>
    <x v="579"/>
    <d v="2014-12-25T12:27:03"/>
    <n v="1419539223"/>
    <n v="1416947223"/>
    <b v="0"/>
    <n v="5"/>
    <b v="0"/>
    <s v="technology/web"/>
    <x v="2"/>
    <s v="web"/>
  </r>
  <r>
    <n v="3000"/>
    <n v="1"/>
    <x v="2"/>
    <s v="US"/>
    <s v="USD"/>
    <x v="580"/>
    <d v="2016-09-22T13:47:47"/>
    <n v="1474580867"/>
    <n v="1471988867"/>
    <b v="0"/>
    <n v="1"/>
    <b v="0"/>
    <s v="technology/web"/>
    <x v="2"/>
    <s v="web"/>
  </r>
  <r>
    <n v="400"/>
    <n v="0"/>
    <x v="2"/>
    <s v="US"/>
    <s v="USD"/>
    <x v="581"/>
    <d v="2015-08-01T16:18:24"/>
    <n v="1438474704"/>
    <n v="1435882704"/>
    <b v="0"/>
    <n v="0"/>
    <b v="0"/>
    <s v="technology/web"/>
    <x v="2"/>
    <s v="web"/>
  </r>
  <r>
    <n v="100000"/>
    <n v="0"/>
    <x v="2"/>
    <s v="US"/>
    <s v="USD"/>
    <x v="582"/>
    <d v="2015-03-15T10:00:00"/>
    <n v="1426442400"/>
    <n v="1424454319"/>
    <b v="0"/>
    <n v="0"/>
    <b v="0"/>
    <s v="technology/web"/>
    <x v="2"/>
    <s v="web"/>
  </r>
  <r>
    <n v="9000"/>
    <n v="1"/>
    <x v="2"/>
    <s v="US"/>
    <s v="USD"/>
    <x v="583"/>
    <d v="2015-03-19T13:31:27"/>
    <n v="1426800687"/>
    <n v="1424212287"/>
    <b v="0"/>
    <n v="1"/>
    <b v="0"/>
    <s v="technology/web"/>
    <x v="2"/>
    <s v="web"/>
  </r>
  <r>
    <n v="1000"/>
    <n v="10"/>
    <x v="2"/>
    <s v="US"/>
    <s v="USD"/>
    <x v="584"/>
    <d v="2015-03-16T08:11:56"/>
    <n v="1426522316"/>
    <n v="1423933916"/>
    <b v="0"/>
    <n v="2"/>
    <b v="0"/>
    <s v="technology/web"/>
    <x v="2"/>
    <s v="web"/>
  </r>
  <r>
    <n v="9000"/>
    <n v="0"/>
    <x v="2"/>
    <s v="GB"/>
    <s v="GBP"/>
    <x v="585"/>
    <d v="2015-11-30T16:00:00"/>
    <n v="1448928000"/>
    <n v="1444123377"/>
    <b v="0"/>
    <n v="0"/>
    <b v="0"/>
    <s v="technology/web"/>
    <x v="2"/>
    <s v="web"/>
  </r>
  <r>
    <n v="10000"/>
    <n v="56"/>
    <x v="2"/>
    <s v="US"/>
    <s v="USD"/>
    <x v="586"/>
    <d v="2015-02-15T12:30:07"/>
    <n v="1424032207"/>
    <n v="1421440207"/>
    <b v="0"/>
    <n v="4"/>
    <b v="0"/>
    <s v="technology/web"/>
    <x v="2"/>
    <s v="web"/>
  </r>
  <r>
    <n v="30000"/>
    <n v="2725"/>
    <x v="2"/>
    <s v="CA"/>
    <s v="CAD"/>
    <x v="587"/>
    <d v="2015-04-16T10:10:33"/>
    <n v="1429207833"/>
    <n v="1426615833"/>
    <b v="0"/>
    <n v="7"/>
    <b v="0"/>
    <s v="technology/web"/>
    <x v="2"/>
    <s v="web"/>
  </r>
  <r>
    <n v="9000"/>
    <n v="301"/>
    <x v="2"/>
    <s v="IT"/>
    <s v="EUR"/>
    <x v="588"/>
    <d v="2016-11-17T11:28:06"/>
    <n v="1479410886"/>
    <n v="1474223286"/>
    <b v="0"/>
    <n v="2"/>
    <b v="0"/>
    <s v="technology/web"/>
    <x v="2"/>
    <s v="web"/>
  </r>
  <r>
    <n v="7500"/>
    <n v="1"/>
    <x v="2"/>
    <s v="US"/>
    <s v="USD"/>
    <x v="589"/>
    <d v="2015-07-08T06:44:59"/>
    <n v="1436366699"/>
    <n v="1435070699"/>
    <b v="0"/>
    <n v="1"/>
    <b v="0"/>
    <s v="technology/web"/>
    <x v="2"/>
    <s v="web"/>
  </r>
  <r>
    <n v="5000"/>
    <n v="223"/>
    <x v="2"/>
    <s v="GB"/>
    <s v="GBP"/>
    <x v="590"/>
    <d v="2016-02-08T05:01:00"/>
    <n v="1454936460"/>
    <n v="1452259131"/>
    <b v="0"/>
    <n v="9"/>
    <b v="0"/>
    <s v="technology/web"/>
    <x v="2"/>
    <s v="web"/>
  </r>
  <r>
    <n v="100000"/>
    <n v="61"/>
    <x v="2"/>
    <s v="US"/>
    <s v="USD"/>
    <x v="591"/>
    <d v="2015-07-22T05:02:10"/>
    <n v="1437570130"/>
    <n v="1434978130"/>
    <b v="0"/>
    <n v="2"/>
    <b v="0"/>
    <s v="technology/web"/>
    <x v="2"/>
    <s v="web"/>
  </r>
  <r>
    <n v="7500"/>
    <n v="250"/>
    <x v="2"/>
    <s v="US"/>
    <s v="USD"/>
    <x v="592"/>
    <d v="2014-12-02T21:34:20"/>
    <n v="1417584860"/>
    <n v="1414992860"/>
    <b v="0"/>
    <n v="1"/>
    <b v="0"/>
    <s v="technology/web"/>
    <x v="2"/>
    <s v="web"/>
  </r>
  <r>
    <n v="500"/>
    <n v="115"/>
    <x v="2"/>
    <s v="GB"/>
    <s v="GBP"/>
    <x v="593"/>
    <d v="2015-04-06T07:15:45"/>
    <n v="1428333345"/>
    <n v="1425744945"/>
    <b v="0"/>
    <n v="7"/>
    <b v="0"/>
    <s v="technology/web"/>
    <x v="2"/>
    <s v="web"/>
  </r>
  <r>
    <n v="25000"/>
    <n v="26"/>
    <x v="2"/>
    <s v="US"/>
    <s v="USD"/>
    <x v="594"/>
    <d v="2016-04-16T10:43:26"/>
    <n v="1460832206"/>
    <n v="1458240206"/>
    <b v="0"/>
    <n v="2"/>
    <b v="0"/>
    <s v="technology/web"/>
    <x v="2"/>
    <s v="web"/>
  </r>
  <r>
    <n v="100000"/>
    <n v="426"/>
    <x v="2"/>
    <s v="US"/>
    <s v="USD"/>
    <x v="595"/>
    <d v="2015-05-03T17:40:38"/>
    <n v="1430703638"/>
    <n v="1426815638"/>
    <b v="0"/>
    <n v="8"/>
    <b v="0"/>
    <s v="technology/web"/>
    <x v="2"/>
    <s v="web"/>
  </r>
  <r>
    <n v="20000"/>
    <n v="6"/>
    <x v="2"/>
    <s v="US"/>
    <s v="USD"/>
    <x v="596"/>
    <d v="2016-11-02T13:31:32"/>
    <n v="1478122292"/>
    <n v="1475530292"/>
    <b v="0"/>
    <n v="2"/>
    <b v="0"/>
    <s v="technology/web"/>
    <x v="2"/>
    <s v="web"/>
  </r>
  <r>
    <n v="7500"/>
    <n v="20"/>
    <x v="2"/>
    <s v="US"/>
    <s v="USD"/>
    <x v="597"/>
    <d v="2016-07-31T08:00:00"/>
    <n v="1469980800"/>
    <n v="1466787335"/>
    <b v="0"/>
    <n v="2"/>
    <b v="0"/>
    <s v="technology/web"/>
    <x v="2"/>
    <s v="web"/>
  </r>
  <r>
    <n v="2500"/>
    <n v="850"/>
    <x v="2"/>
    <s v="US"/>
    <s v="USD"/>
    <x v="598"/>
    <d v="2014-12-04T16:03:01"/>
    <n v="1417737781"/>
    <n v="1415145781"/>
    <b v="0"/>
    <n v="7"/>
    <b v="0"/>
    <s v="technology/web"/>
    <x v="2"/>
    <s v="web"/>
  </r>
  <r>
    <n v="50000"/>
    <n v="31"/>
    <x v="2"/>
    <s v="US"/>
    <s v="USD"/>
    <x v="599"/>
    <d v="2015-03-08T07:16:00"/>
    <n v="1425827760"/>
    <n v="1423769402"/>
    <b v="0"/>
    <n v="2"/>
    <b v="0"/>
    <s v="technology/web"/>
    <x v="2"/>
    <s v="web"/>
  </r>
  <r>
    <n v="5000"/>
    <n v="100"/>
    <x v="1"/>
    <s v="US"/>
    <s v="USD"/>
    <x v="600"/>
    <d v="2015-05-09T11:09:22"/>
    <n v="1431198562"/>
    <n v="1426014562"/>
    <b v="0"/>
    <n v="1"/>
    <b v="0"/>
    <s v="technology/web"/>
    <x v="2"/>
    <s v="web"/>
  </r>
  <r>
    <n v="10000"/>
    <n v="140"/>
    <x v="1"/>
    <s v="CA"/>
    <s v="CAD"/>
    <x v="601"/>
    <d v="2014-12-26T12:35:39"/>
    <n v="1419626139"/>
    <n v="1417034139"/>
    <b v="0"/>
    <n v="6"/>
    <b v="0"/>
    <s v="technology/web"/>
    <x v="2"/>
    <s v="web"/>
  </r>
  <r>
    <n v="70000"/>
    <n v="0"/>
    <x v="1"/>
    <s v="US"/>
    <s v="USD"/>
    <x v="602"/>
    <d v="2015-06-18T11:03:35"/>
    <n v="1434654215"/>
    <n v="1432062215"/>
    <b v="0"/>
    <n v="0"/>
    <b v="0"/>
    <s v="technology/web"/>
    <x v="2"/>
    <s v="web"/>
  </r>
  <r>
    <n v="15000"/>
    <n v="590.02"/>
    <x v="1"/>
    <s v="US"/>
    <s v="USD"/>
    <x v="603"/>
    <d v="2014-08-14T07:20:23"/>
    <n v="1408029623"/>
    <n v="1405437623"/>
    <b v="0"/>
    <n v="13"/>
    <b v="0"/>
    <s v="technology/web"/>
    <x v="2"/>
    <s v="web"/>
  </r>
  <r>
    <n v="1500"/>
    <n v="0"/>
    <x v="1"/>
    <s v="US"/>
    <s v="USD"/>
    <x v="604"/>
    <d v="2014-08-27T16:50:56"/>
    <n v="1409187056"/>
    <n v="1406595056"/>
    <b v="0"/>
    <n v="0"/>
    <b v="0"/>
    <s v="technology/web"/>
    <x v="2"/>
    <s v="web"/>
  </r>
  <r>
    <n v="5000"/>
    <n v="131"/>
    <x v="1"/>
    <s v="US"/>
    <s v="USD"/>
    <x v="605"/>
    <d v="2015-08-23T00:35:08"/>
    <n v="1440318908"/>
    <n v="1436430908"/>
    <b v="0"/>
    <n v="8"/>
    <b v="0"/>
    <s v="technology/web"/>
    <x v="2"/>
    <s v="web"/>
  </r>
  <r>
    <n v="5000"/>
    <n v="10"/>
    <x v="1"/>
    <s v="NL"/>
    <s v="EUR"/>
    <x v="606"/>
    <d v="2015-05-24T07:00:00"/>
    <n v="1432479600"/>
    <n v="1428507409"/>
    <b v="0"/>
    <n v="1"/>
    <b v="0"/>
    <s v="technology/web"/>
    <x v="2"/>
    <s v="web"/>
  </r>
  <r>
    <n v="250"/>
    <n v="0"/>
    <x v="1"/>
    <s v="US"/>
    <s v="USD"/>
    <x v="607"/>
    <d v="2015-11-22T12:48:56"/>
    <n v="1448225336"/>
    <n v="1445629736"/>
    <b v="0"/>
    <n v="0"/>
    <b v="0"/>
    <s v="technology/web"/>
    <x v="2"/>
    <s v="web"/>
  </r>
  <r>
    <n v="150000"/>
    <n v="1461"/>
    <x v="1"/>
    <s v="US"/>
    <s v="USD"/>
    <x v="608"/>
    <d v="2015-06-15T14:06:20"/>
    <n v="1434405980"/>
    <n v="1431813980"/>
    <b v="0"/>
    <n v="5"/>
    <b v="0"/>
    <s v="technology/web"/>
    <x v="2"/>
    <s v="web"/>
  </r>
  <r>
    <n v="780"/>
    <n v="5"/>
    <x v="1"/>
    <s v="GB"/>
    <s v="GBP"/>
    <x v="609"/>
    <d v="2015-11-28T17:49:04"/>
    <n v="1448761744"/>
    <n v="1446166144"/>
    <b v="0"/>
    <n v="1"/>
    <b v="0"/>
    <s v="technology/web"/>
    <x v="2"/>
    <s v="web"/>
  </r>
  <r>
    <n v="13803"/>
    <n v="0"/>
    <x v="1"/>
    <s v="US"/>
    <s v="USD"/>
    <x v="610"/>
    <d v="2015-04-22T11:56:26"/>
    <n v="1429732586"/>
    <n v="1427140586"/>
    <b v="0"/>
    <n v="0"/>
    <b v="0"/>
    <s v="technology/web"/>
    <x v="2"/>
    <s v="web"/>
  </r>
  <r>
    <n v="80000"/>
    <n v="0"/>
    <x v="1"/>
    <s v="FR"/>
    <s v="EUR"/>
    <x v="611"/>
    <d v="2016-01-19T05:27:17"/>
    <n v="1453210037"/>
    <n v="1448026037"/>
    <b v="0"/>
    <n v="0"/>
    <b v="0"/>
    <s v="technology/web"/>
    <x v="2"/>
    <s v="web"/>
  </r>
  <r>
    <n v="10000"/>
    <n v="0"/>
    <x v="1"/>
    <s v="IT"/>
    <s v="EUR"/>
    <x v="612"/>
    <d v="2016-09-01T16:45:46"/>
    <n v="1472777146"/>
    <n v="1470185146"/>
    <b v="0"/>
    <n v="0"/>
    <b v="0"/>
    <s v="technology/web"/>
    <x v="2"/>
    <s v="web"/>
  </r>
  <r>
    <n v="60000"/>
    <n v="12818"/>
    <x v="1"/>
    <s v="US"/>
    <s v="USD"/>
    <x v="613"/>
    <d v="2015-09-30T20:59:00"/>
    <n v="1443675540"/>
    <n v="1441022120"/>
    <b v="0"/>
    <n v="121"/>
    <b v="0"/>
    <s v="technology/web"/>
    <x v="2"/>
    <s v="web"/>
  </r>
  <r>
    <n v="10000"/>
    <n v="0"/>
    <x v="1"/>
    <s v="US"/>
    <s v="USD"/>
    <x v="614"/>
    <d v="2016-06-23T17:29:00"/>
    <n v="1466731740"/>
    <n v="1464139740"/>
    <b v="0"/>
    <n v="0"/>
    <b v="0"/>
    <s v="technology/web"/>
    <x v="2"/>
    <s v="web"/>
  </r>
  <r>
    <n v="515"/>
    <n v="0"/>
    <x v="1"/>
    <s v="NZ"/>
    <s v="NZD"/>
    <x v="615"/>
    <d v="2015-09-24T18:55:59"/>
    <n v="1443149759"/>
    <n v="1440557759"/>
    <b v="0"/>
    <n v="0"/>
    <b v="0"/>
    <s v="technology/web"/>
    <x v="2"/>
    <s v="web"/>
  </r>
  <r>
    <n v="5000"/>
    <n v="0"/>
    <x v="1"/>
    <s v="FR"/>
    <s v="EUR"/>
    <x v="616"/>
    <d v="2017-02-25T01:01:47"/>
    <n v="1488013307"/>
    <n v="1485421307"/>
    <b v="0"/>
    <n v="0"/>
    <b v="0"/>
    <s v="technology/web"/>
    <x v="2"/>
    <s v="web"/>
  </r>
  <r>
    <n v="2000"/>
    <n v="60"/>
    <x v="1"/>
    <s v="GB"/>
    <s v="GBP"/>
    <x v="617"/>
    <d v="2015-05-08T00:14:03"/>
    <n v="1431072843"/>
    <n v="1427184843"/>
    <b v="0"/>
    <n v="3"/>
    <b v="0"/>
    <s v="technology/web"/>
    <x v="2"/>
    <s v="web"/>
  </r>
  <r>
    <n v="400"/>
    <n v="0"/>
    <x v="1"/>
    <s v="US"/>
    <s v="USD"/>
    <x v="618"/>
    <d v="2015-12-09T11:26:43"/>
    <n v="1449689203"/>
    <n v="1447097203"/>
    <b v="0"/>
    <n v="0"/>
    <b v="0"/>
    <s v="technology/web"/>
    <x v="2"/>
    <s v="web"/>
  </r>
  <r>
    <n v="2500000"/>
    <n v="1"/>
    <x v="1"/>
    <s v="US"/>
    <s v="USD"/>
    <x v="619"/>
    <d v="2014-11-25T08:36:30"/>
    <n v="1416933390"/>
    <n v="1411745790"/>
    <b v="0"/>
    <n v="1"/>
    <b v="0"/>
    <s v="technology/web"/>
    <x v="2"/>
    <s v="web"/>
  </r>
  <r>
    <n v="30000"/>
    <n v="300"/>
    <x v="1"/>
    <s v="CA"/>
    <s v="CAD"/>
    <x v="620"/>
    <d v="2014-08-25T09:12:18"/>
    <n v="1408986738"/>
    <n v="1405098738"/>
    <b v="0"/>
    <n v="1"/>
    <b v="0"/>
    <s v="technology/web"/>
    <x v="2"/>
    <s v="web"/>
  </r>
  <r>
    <n v="25000"/>
    <n v="261"/>
    <x v="1"/>
    <s v="US"/>
    <s v="USD"/>
    <x v="621"/>
    <d v="2016-07-07T15:42:17"/>
    <n v="1467934937"/>
    <n v="1465342937"/>
    <b v="0"/>
    <n v="3"/>
    <b v="0"/>
    <s v="technology/web"/>
    <x v="2"/>
    <s v="web"/>
  </r>
  <r>
    <n v="6000"/>
    <n v="341"/>
    <x v="1"/>
    <s v="US"/>
    <s v="USD"/>
    <x v="622"/>
    <d v="2016-07-01T10:35:38"/>
    <n v="1467398138"/>
    <n v="1465670138"/>
    <b v="0"/>
    <n v="9"/>
    <b v="0"/>
    <s v="technology/web"/>
    <x v="2"/>
    <s v="web"/>
  </r>
  <r>
    <n v="75000"/>
    <n v="0"/>
    <x v="1"/>
    <s v="AU"/>
    <s v="AUD"/>
    <x v="623"/>
    <d v="2015-05-27T16:13:17"/>
    <n v="1432771997"/>
    <n v="1430179997"/>
    <b v="0"/>
    <n v="0"/>
    <b v="0"/>
    <s v="technology/web"/>
    <x v="2"/>
    <s v="web"/>
  </r>
  <r>
    <n v="5000"/>
    <n v="0"/>
    <x v="1"/>
    <s v="US"/>
    <s v="USD"/>
    <x v="624"/>
    <d v="2015-05-14T15:44:01"/>
    <n v="1431647041"/>
    <n v="1429055041"/>
    <b v="0"/>
    <n v="0"/>
    <b v="0"/>
    <s v="technology/web"/>
    <x v="2"/>
    <s v="web"/>
  </r>
  <r>
    <n v="25000"/>
    <n v="0"/>
    <x v="1"/>
    <s v="CA"/>
    <s v="CAD"/>
    <x v="625"/>
    <d v="2017-03-26T12:29:37"/>
    <n v="1490560177"/>
    <n v="1487971777"/>
    <b v="0"/>
    <n v="0"/>
    <b v="0"/>
    <s v="technology/web"/>
    <x v="2"/>
    <s v="web"/>
  </r>
  <r>
    <n v="25000"/>
    <n v="4345"/>
    <x v="1"/>
    <s v="US"/>
    <s v="USD"/>
    <x v="626"/>
    <d v="2015-08-15T05:22:00"/>
    <n v="1439644920"/>
    <n v="1436793939"/>
    <b v="0"/>
    <n v="39"/>
    <b v="0"/>
    <s v="technology/web"/>
    <x v="2"/>
    <s v="web"/>
  </r>
  <r>
    <n v="450000"/>
    <n v="90"/>
    <x v="1"/>
    <s v="SE"/>
    <s v="SEK"/>
    <x v="627"/>
    <d v="2016-03-14T15:00:00"/>
    <n v="1457996400"/>
    <n v="1452842511"/>
    <b v="0"/>
    <n v="1"/>
    <b v="0"/>
    <s v="technology/web"/>
    <x v="2"/>
    <s v="web"/>
  </r>
  <r>
    <n v="5000"/>
    <n v="0"/>
    <x v="1"/>
    <s v="US"/>
    <s v="USD"/>
    <x v="628"/>
    <d v="2014-07-13T08:37:37"/>
    <n v="1405269457"/>
    <n v="1402677457"/>
    <b v="0"/>
    <n v="0"/>
    <b v="0"/>
    <s v="technology/web"/>
    <x v="2"/>
    <s v="web"/>
  </r>
  <r>
    <n v="200000"/>
    <n v="350"/>
    <x v="1"/>
    <s v="AU"/>
    <s v="AUD"/>
    <x v="629"/>
    <d v="2016-05-14T07:18:28"/>
    <n v="1463239108"/>
    <n v="1460647108"/>
    <b v="0"/>
    <n v="3"/>
    <b v="0"/>
    <s v="technology/web"/>
    <x v="2"/>
    <s v="web"/>
  </r>
  <r>
    <n v="11999"/>
    <n v="10"/>
    <x v="1"/>
    <s v="US"/>
    <s v="USD"/>
    <x v="630"/>
    <d v="2015-09-05T21:10:00"/>
    <n v="1441516200"/>
    <n v="1438959121"/>
    <b v="0"/>
    <n v="1"/>
    <b v="0"/>
    <s v="technology/web"/>
    <x v="2"/>
    <s v="web"/>
  </r>
  <r>
    <n v="50000"/>
    <n v="690"/>
    <x v="1"/>
    <s v="CA"/>
    <s v="CAD"/>
    <x v="631"/>
    <d v="2016-05-28T10:32:09"/>
    <n v="1464460329"/>
    <n v="1461954729"/>
    <b v="0"/>
    <n v="9"/>
    <b v="0"/>
    <s v="technology/web"/>
    <x v="2"/>
    <s v="web"/>
  </r>
  <r>
    <n v="20000"/>
    <n v="0"/>
    <x v="1"/>
    <s v="NL"/>
    <s v="EUR"/>
    <x v="632"/>
    <d v="2015-11-25T08:49:25"/>
    <n v="1448470165"/>
    <n v="1445874565"/>
    <b v="0"/>
    <n v="0"/>
    <b v="0"/>
    <s v="technology/web"/>
    <x v="2"/>
    <s v="web"/>
  </r>
  <r>
    <n v="10000"/>
    <n v="1245"/>
    <x v="1"/>
    <s v="US"/>
    <s v="USD"/>
    <x v="633"/>
    <d v="2016-06-17T15:00:00"/>
    <n v="1466204400"/>
    <n v="1463469062"/>
    <b v="0"/>
    <n v="25"/>
    <b v="0"/>
    <s v="technology/web"/>
    <x v="2"/>
    <s v="web"/>
  </r>
  <r>
    <n v="5000"/>
    <n v="1"/>
    <x v="1"/>
    <s v="US"/>
    <s v="USD"/>
    <x v="634"/>
    <d v="2015-02-26T14:17:09"/>
    <n v="1424989029"/>
    <n v="1422397029"/>
    <b v="0"/>
    <n v="1"/>
    <b v="0"/>
    <s v="technology/web"/>
    <x v="2"/>
    <s v="web"/>
  </r>
  <r>
    <n v="25000"/>
    <n v="2"/>
    <x v="1"/>
    <s v="US"/>
    <s v="USD"/>
    <x v="635"/>
    <d v="2015-04-11T18:12:42"/>
    <n v="1428804762"/>
    <n v="1426212762"/>
    <b v="0"/>
    <n v="1"/>
    <b v="0"/>
    <s v="technology/web"/>
    <x v="2"/>
    <s v="web"/>
  </r>
  <r>
    <n v="2000"/>
    <n v="4"/>
    <x v="1"/>
    <s v="GB"/>
    <s v="GBP"/>
    <x v="636"/>
    <d v="2015-06-06T02:47:00"/>
    <n v="1433587620"/>
    <n v="1430996150"/>
    <b v="0"/>
    <n v="1"/>
    <b v="0"/>
    <s v="technology/web"/>
    <x v="2"/>
    <s v="web"/>
  </r>
  <r>
    <n v="100000"/>
    <n v="0"/>
    <x v="1"/>
    <s v="GB"/>
    <s v="GBP"/>
    <x v="637"/>
    <d v="2017-02-25T15:04:00"/>
    <n v="1488063840"/>
    <n v="1485558318"/>
    <b v="0"/>
    <n v="0"/>
    <b v="0"/>
    <s v="technology/web"/>
    <x v="2"/>
    <s v="web"/>
  </r>
  <r>
    <n v="200000"/>
    <n v="18"/>
    <x v="1"/>
    <s v="DE"/>
    <s v="EUR"/>
    <x v="638"/>
    <d v="2017-03-25T05:14:22"/>
    <n v="1490447662"/>
    <n v="1485267262"/>
    <b v="0"/>
    <n v="6"/>
    <b v="0"/>
    <s v="technology/web"/>
    <x v="2"/>
    <s v="web"/>
  </r>
  <r>
    <n v="1000000"/>
    <n v="1"/>
    <x v="1"/>
    <s v="US"/>
    <s v="USD"/>
    <x v="639"/>
    <d v="2014-10-13T05:59:55"/>
    <n v="1413208795"/>
    <n v="1408024795"/>
    <b v="0"/>
    <n v="1"/>
    <b v="0"/>
    <s v="technology/web"/>
    <x v="2"/>
    <s v="web"/>
  </r>
  <r>
    <n v="70"/>
    <n v="101"/>
    <x v="0"/>
    <s v="FR"/>
    <s v="EUR"/>
    <x v="640"/>
    <d v="2016-11-24T15:00:00"/>
    <n v="1480028400"/>
    <n v="1478685915"/>
    <b v="0"/>
    <n v="2"/>
    <b v="1"/>
    <s v="technology/wearables"/>
    <x v="2"/>
    <s v="wearables"/>
  </r>
  <r>
    <n v="40000"/>
    <n v="47665"/>
    <x v="0"/>
    <s v="US"/>
    <s v="USD"/>
    <x v="641"/>
    <d v="2015-08-13T05:40:48"/>
    <n v="1439473248"/>
    <n v="1436881248"/>
    <b v="0"/>
    <n v="315"/>
    <b v="1"/>
    <s v="technology/wearables"/>
    <x v="2"/>
    <s v="wearables"/>
  </r>
  <r>
    <n v="20000"/>
    <n v="292097"/>
    <x v="0"/>
    <s v="DE"/>
    <s v="EUR"/>
    <x v="642"/>
    <d v="2015-08-19T07:37:54"/>
    <n v="1439998674"/>
    <n v="1436888274"/>
    <b v="0"/>
    <n v="2174"/>
    <b v="1"/>
    <s v="technology/wearables"/>
    <x v="2"/>
    <s v="wearables"/>
  </r>
  <r>
    <n v="25000"/>
    <n v="26452"/>
    <x v="0"/>
    <s v="US"/>
    <s v="USD"/>
    <x v="643"/>
    <d v="2015-05-31T07:24:35"/>
    <n v="1433085875"/>
    <n v="1428333875"/>
    <b v="0"/>
    <n v="152"/>
    <b v="1"/>
    <s v="technology/wearables"/>
    <x v="2"/>
    <s v="wearables"/>
  </r>
  <r>
    <n v="25000"/>
    <n v="75029.48"/>
    <x v="0"/>
    <s v="US"/>
    <s v="USD"/>
    <x v="644"/>
    <d v="2014-10-28T17:00:00"/>
    <n v="1414544400"/>
    <n v="1410883139"/>
    <b v="0"/>
    <n v="1021"/>
    <b v="1"/>
    <s v="technology/wearables"/>
    <x v="2"/>
    <s v="wearables"/>
  </r>
  <r>
    <n v="2000"/>
    <n v="5574"/>
    <x v="0"/>
    <s v="US"/>
    <s v="USD"/>
    <x v="645"/>
    <d v="2016-08-11T16:37:54"/>
    <n v="1470962274"/>
    <n v="1468370274"/>
    <b v="0"/>
    <n v="237"/>
    <b v="1"/>
    <s v="technology/wearables"/>
    <x v="2"/>
    <s v="wearables"/>
  </r>
  <r>
    <n v="800"/>
    <n v="1055.01"/>
    <x v="0"/>
    <s v="US"/>
    <s v="USD"/>
    <x v="646"/>
    <d v="2014-08-11T12:27:47"/>
    <n v="1407788867"/>
    <n v="1405196867"/>
    <b v="0"/>
    <n v="27"/>
    <b v="1"/>
    <s v="technology/wearables"/>
    <x v="2"/>
    <s v="wearables"/>
  </r>
  <r>
    <n v="2000"/>
    <n v="2141"/>
    <x v="0"/>
    <s v="CA"/>
    <s v="CAD"/>
    <x v="647"/>
    <d v="2016-03-17T09:25:49"/>
    <n v="1458235549"/>
    <n v="1455647149"/>
    <b v="0"/>
    <n v="17"/>
    <b v="1"/>
    <s v="technology/wearables"/>
    <x v="2"/>
    <s v="wearables"/>
  </r>
  <r>
    <n v="35000"/>
    <n v="44388"/>
    <x v="0"/>
    <s v="US"/>
    <s v="USD"/>
    <x v="648"/>
    <d v="2014-10-14T08:38:28"/>
    <n v="1413304708"/>
    <n v="1410280708"/>
    <b v="0"/>
    <n v="27"/>
    <b v="1"/>
    <s v="technology/wearables"/>
    <x v="2"/>
    <s v="wearables"/>
  </r>
  <r>
    <n v="2500"/>
    <n v="3499"/>
    <x v="0"/>
    <s v="US"/>
    <s v="USD"/>
    <x v="649"/>
    <d v="2014-09-16T13:53:33"/>
    <n v="1410904413"/>
    <n v="1409090013"/>
    <b v="0"/>
    <n v="82"/>
    <b v="1"/>
    <s v="technology/wearables"/>
    <x v="2"/>
    <s v="wearables"/>
  </r>
  <r>
    <n v="1500"/>
    <n v="1686"/>
    <x v="0"/>
    <s v="US"/>
    <s v="USD"/>
    <x v="650"/>
    <d v="2014-12-18T17:53:04"/>
    <n v="1418953984"/>
    <n v="1413766384"/>
    <b v="0"/>
    <n v="48"/>
    <b v="1"/>
    <s v="technology/wearables"/>
    <x v="2"/>
    <s v="wearables"/>
  </r>
  <r>
    <n v="25000"/>
    <n v="25132"/>
    <x v="0"/>
    <s v="US"/>
    <s v="USD"/>
    <x v="651"/>
    <d v="2014-12-12T16:25:11"/>
    <n v="1418430311"/>
    <n v="1415838311"/>
    <b v="0"/>
    <n v="105"/>
    <b v="1"/>
    <s v="technology/wearables"/>
    <x v="2"/>
    <s v="wearables"/>
  </r>
  <r>
    <n v="3000"/>
    <n v="3014"/>
    <x v="0"/>
    <s v="US"/>
    <s v="USD"/>
    <x v="652"/>
    <d v="2016-12-01T09:34:10"/>
    <n v="1480613650"/>
    <n v="1478018050"/>
    <b v="0"/>
    <n v="28"/>
    <b v="1"/>
    <s v="technology/wearables"/>
    <x v="2"/>
    <s v="wearables"/>
  </r>
  <r>
    <n v="75000"/>
    <n v="106084.5"/>
    <x v="0"/>
    <s v="US"/>
    <s v="USD"/>
    <x v="653"/>
    <d v="2015-08-20T06:50:40"/>
    <n v="1440082240"/>
    <n v="1436885440"/>
    <b v="0"/>
    <n v="1107"/>
    <b v="1"/>
    <s v="technology/wearables"/>
    <x v="2"/>
    <s v="wearables"/>
  </r>
  <r>
    <n v="12000"/>
    <n v="32075"/>
    <x v="0"/>
    <s v="US"/>
    <s v="USD"/>
    <x v="654"/>
    <d v="2015-07-08T14:58:33"/>
    <n v="1436396313"/>
    <n v="1433804313"/>
    <b v="0"/>
    <n v="1013"/>
    <b v="1"/>
    <s v="technology/wearables"/>
    <x v="2"/>
    <s v="wearables"/>
  </r>
  <r>
    <n v="8000"/>
    <n v="11751"/>
    <x v="0"/>
    <s v="US"/>
    <s v="USD"/>
    <x v="655"/>
    <d v="2015-03-12T13:58:32"/>
    <n v="1426197512"/>
    <n v="1423609112"/>
    <b v="0"/>
    <n v="274"/>
    <b v="1"/>
    <s v="technology/wearables"/>
    <x v="2"/>
    <s v="wearables"/>
  </r>
  <r>
    <n v="5000"/>
    <n v="10678"/>
    <x v="0"/>
    <s v="US"/>
    <s v="USD"/>
    <x v="656"/>
    <d v="2016-04-17T10:18:39"/>
    <n v="1460917119"/>
    <n v="1455736719"/>
    <b v="0"/>
    <n v="87"/>
    <b v="1"/>
    <s v="technology/wearables"/>
    <x v="2"/>
    <s v="wearables"/>
  </r>
  <r>
    <n v="15000"/>
    <n v="18855"/>
    <x v="0"/>
    <s v="US"/>
    <s v="USD"/>
    <x v="657"/>
    <d v="2015-12-23T12:17:52"/>
    <n v="1450901872"/>
    <n v="1448309872"/>
    <b v="0"/>
    <n v="99"/>
    <b v="1"/>
    <s v="technology/wearables"/>
    <x v="2"/>
    <s v="wearables"/>
  </r>
  <r>
    <n v="28888"/>
    <n v="30177"/>
    <x v="0"/>
    <s v="US"/>
    <s v="USD"/>
    <x v="658"/>
    <d v="2015-07-26T10:00:00"/>
    <n v="1437933600"/>
    <n v="1435117889"/>
    <b v="0"/>
    <n v="276"/>
    <b v="1"/>
    <s v="technology/wearables"/>
    <x v="2"/>
    <s v="wearables"/>
  </r>
  <r>
    <n v="3000"/>
    <n v="3017"/>
    <x v="0"/>
    <s v="US"/>
    <s v="USD"/>
    <x v="659"/>
    <d v="2015-08-23T06:14:55"/>
    <n v="1440339295"/>
    <n v="1437747295"/>
    <b v="0"/>
    <n v="21"/>
    <b v="1"/>
    <s v="technology/wearables"/>
    <x v="2"/>
    <s v="wearables"/>
  </r>
  <r>
    <n v="50000"/>
    <n v="1529"/>
    <x v="2"/>
    <s v="US"/>
    <s v="USD"/>
    <x v="660"/>
    <d v="2014-11-09T10:47:59"/>
    <n v="1415558879"/>
    <n v="1412963279"/>
    <b v="0"/>
    <n v="18"/>
    <b v="0"/>
    <s v="technology/wearables"/>
    <x v="2"/>
    <s v="wearables"/>
  </r>
  <r>
    <n v="10000"/>
    <n v="95"/>
    <x v="2"/>
    <s v="US"/>
    <s v="USD"/>
    <x v="661"/>
    <d v="2016-10-23T07:29:19"/>
    <n v="1477236559"/>
    <n v="1474644559"/>
    <b v="0"/>
    <n v="9"/>
    <b v="0"/>
    <s v="technology/wearables"/>
    <x v="2"/>
    <s v="wearables"/>
  </r>
  <r>
    <n v="39000"/>
    <n v="156"/>
    <x v="2"/>
    <s v="US"/>
    <s v="USD"/>
    <x v="662"/>
    <d v="2015-01-16T02:30:47"/>
    <n v="1421404247"/>
    <n v="1418812247"/>
    <b v="0"/>
    <n v="4"/>
    <b v="0"/>
    <s v="technology/wearables"/>
    <x v="2"/>
    <s v="wearables"/>
  </r>
  <r>
    <n v="200000"/>
    <n v="700"/>
    <x v="2"/>
    <s v="DK"/>
    <s v="DKK"/>
    <x v="663"/>
    <d v="2015-07-18T12:14:16"/>
    <n v="1437250456"/>
    <n v="1434658456"/>
    <b v="0"/>
    <n v="7"/>
    <b v="0"/>
    <s v="technology/wearables"/>
    <x v="2"/>
    <s v="wearables"/>
  </r>
  <r>
    <n v="12000"/>
    <n v="904"/>
    <x v="2"/>
    <s v="US"/>
    <s v="USD"/>
    <x v="664"/>
    <d v="2015-04-13T07:59:35"/>
    <n v="1428940775"/>
    <n v="1426348775"/>
    <b v="0"/>
    <n v="29"/>
    <b v="0"/>
    <s v="technology/wearables"/>
    <x v="2"/>
    <s v="wearables"/>
  </r>
  <r>
    <n v="10000"/>
    <n v="1864"/>
    <x v="2"/>
    <s v="US"/>
    <s v="USD"/>
    <x v="665"/>
    <d v="2017-01-13T09:04:21"/>
    <n v="1484327061"/>
    <n v="1479143061"/>
    <b v="0"/>
    <n v="12"/>
    <b v="0"/>
    <s v="technology/wearables"/>
    <x v="2"/>
    <s v="wearables"/>
  </r>
  <r>
    <n v="200000"/>
    <n v="8"/>
    <x v="2"/>
    <s v="US"/>
    <s v="USD"/>
    <x v="666"/>
    <d v="2014-08-17T11:58:18"/>
    <n v="1408305498"/>
    <n v="1405713498"/>
    <b v="0"/>
    <n v="4"/>
    <b v="0"/>
    <s v="technology/wearables"/>
    <x v="2"/>
    <s v="wearables"/>
  </r>
  <r>
    <n v="50000"/>
    <n v="5010"/>
    <x v="2"/>
    <s v="IT"/>
    <s v="EUR"/>
    <x v="667"/>
    <d v="2016-10-29T00:57:43"/>
    <n v="1477731463"/>
    <n v="1474275463"/>
    <b v="0"/>
    <n v="28"/>
    <b v="0"/>
    <s v="technology/wearables"/>
    <x v="2"/>
    <s v="wearables"/>
  </r>
  <r>
    <n v="15000"/>
    <n v="684"/>
    <x v="2"/>
    <s v="US"/>
    <s v="USD"/>
    <x v="668"/>
    <d v="2015-05-11T11:57:02"/>
    <n v="1431374222"/>
    <n v="1427486222"/>
    <b v="0"/>
    <n v="25"/>
    <b v="0"/>
    <s v="technology/wearables"/>
    <x v="2"/>
    <s v="wearables"/>
  </r>
  <r>
    <n v="200000"/>
    <n v="43015"/>
    <x v="2"/>
    <s v="SE"/>
    <s v="SEK"/>
    <x v="669"/>
    <d v="2016-07-06T07:00:58"/>
    <n v="1467817258"/>
    <n v="1465225258"/>
    <b v="0"/>
    <n v="28"/>
    <b v="0"/>
    <s v="technology/wearables"/>
    <x v="2"/>
    <s v="wearables"/>
  </r>
  <r>
    <n v="90000"/>
    <n v="26349"/>
    <x v="2"/>
    <s v="IT"/>
    <s v="EUR"/>
    <x v="670"/>
    <d v="2016-06-19T00:10:00"/>
    <n v="1466323800"/>
    <n v="1463418120"/>
    <b v="0"/>
    <n v="310"/>
    <b v="0"/>
    <s v="technology/wearables"/>
    <x v="2"/>
    <s v="wearables"/>
  </r>
  <r>
    <n v="30000"/>
    <n v="11828"/>
    <x v="2"/>
    <s v="US"/>
    <s v="USD"/>
    <x v="671"/>
    <d v="2015-01-13T20:00:00"/>
    <n v="1421208000"/>
    <n v="1418315852"/>
    <b v="0"/>
    <n v="15"/>
    <b v="0"/>
    <s v="technology/wearables"/>
    <x v="2"/>
    <s v="wearables"/>
  </r>
  <r>
    <n v="50000"/>
    <n v="10814"/>
    <x v="2"/>
    <s v="US"/>
    <s v="USD"/>
    <x v="672"/>
    <d v="2014-12-31T20:59:00"/>
    <n v="1420088340"/>
    <n v="1417410964"/>
    <b v="0"/>
    <n v="215"/>
    <b v="0"/>
    <s v="technology/wearables"/>
    <x v="2"/>
    <s v="wearables"/>
  </r>
  <r>
    <n v="100000"/>
    <n v="205"/>
    <x v="2"/>
    <s v="US"/>
    <s v="USD"/>
    <x v="673"/>
    <d v="2014-09-01T12:10:17"/>
    <n v="1409602217"/>
    <n v="1405714217"/>
    <b v="0"/>
    <n v="3"/>
    <b v="0"/>
    <s v="technology/wearables"/>
    <x v="2"/>
    <s v="wearables"/>
  </r>
  <r>
    <n v="50000"/>
    <n v="15"/>
    <x v="2"/>
    <s v="US"/>
    <s v="USD"/>
    <x v="674"/>
    <d v="2014-08-11T18:47:07"/>
    <n v="1407811627"/>
    <n v="1402627627"/>
    <b v="0"/>
    <n v="2"/>
    <b v="0"/>
    <s v="technology/wearables"/>
    <x v="2"/>
    <s v="wearables"/>
  </r>
  <r>
    <n v="6000"/>
    <n v="891"/>
    <x v="2"/>
    <s v="US"/>
    <s v="USD"/>
    <x v="675"/>
    <d v="2014-12-31T22:59:00"/>
    <n v="1420095540"/>
    <n v="1417558804"/>
    <b v="0"/>
    <n v="26"/>
    <b v="0"/>
    <s v="technology/wearables"/>
    <x v="2"/>
    <s v="wearables"/>
  </r>
  <r>
    <n v="100000"/>
    <n v="1471"/>
    <x v="2"/>
    <s v="CA"/>
    <s v="CAD"/>
    <x v="676"/>
    <d v="2015-02-07T10:26:21"/>
    <n v="1423333581"/>
    <n v="1420741581"/>
    <b v="0"/>
    <n v="24"/>
    <b v="0"/>
    <s v="technology/wearables"/>
    <x v="2"/>
    <s v="wearables"/>
  </r>
  <r>
    <n v="50000"/>
    <n v="12792"/>
    <x v="2"/>
    <s v="IT"/>
    <s v="EUR"/>
    <x v="677"/>
    <d v="2016-06-28T01:41:35"/>
    <n v="1467106895"/>
    <n v="1463218895"/>
    <b v="0"/>
    <n v="96"/>
    <b v="0"/>
    <s v="technology/wearables"/>
    <x v="2"/>
    <s v="wearables"/>
  </r>
  <r>
    <n v="29000"/>
    <n v="1108"/>
    <x v="2"/>
    <s v="US"/>
    <s v="USD"/>
    <x v="678"/>
    <d v="2016-05-21T01:02:18"/>
    <n v="1463821338"/>
    <n v="1461229338"/>
    <b v="0"/>
    <n v="17"/>
    <b v="0"/>
    <s v="technology/wearables"/>
    <x v="2"/>
    <s v="wearables"/>
  </r>
  <r>
    <n v="57000"/>
    <n v="8827"/>
    <x v="2"/>
    <s v="US"/>
    <s v="USD"/>
    <x v="679"/>
    <d v="2016-09-03T08:41:49"/>
    <n v="1472920909"/>
    <n v="1467736909"/>
    <b v="0"/>
    <n v="94"/>
    <b v="0"/>
    <s v="technology/wearables"/>
    <x v="2"/>
    <s v="wearables"/>
  </r>
  <r>
    <n v="75000"/>
    <n v="19434"/>
    <x v="2"/>
    <s v="US"/>
    <s v="USD"/>
    <x v="680"/>
    <d v="2014-09-17T04:02:11"/>
    <n v="1410955331"/>
    <n v="1407931331"/>
    <b v="0"/>
    <n v="129"/>
    <b v="0"/>
    <s v="technology/wearables"/>
    <x v="2"/>
    <s v="wearables"/>
  </r>
  <r>
    <n v="2500"/>
    <n v="1"/>
    <x v="2"/>
    <s v="US"/>
    <s v="USD"/>
    <x v="681"/>
    <d v="2016-10-26T11:20:04"/>
    <n v="1477509604"/>
    <n v="1474917604"/>
    <b v="0"/>
    <n v="1"/>
    <b v="0"/>
    <s v="technology/wearables"/>
    <x v="2"/>
    <s v="wearables"/>
  </r>
  <r>
    <n v="50000"/>
    <n v="53"/>
    <x v="2"/>
    <s v="US"/>
    <s v="USD"/>
    <x v="682"/>
    <d v="2017-03-14T09:22:02"/>
    <n v="1489512122"/>
    <n v="1486923722"/>
    <b v="0"/>
    <n v="4"/>
    <b v="0"/>
    <s v="technology/wearables"/>
    <x v="2"/>
    <s v="wearables"/>
  </r>
  <r>
    <n v="35000"/>
    <n v="298"/>
    <x v="2"/>
    <s v="US"/>
    <s v="USD"/>
    <x v="683"/>
    <d v="2016-10-31T13:36:04"/>
    <n v="1477949764"/>
    <n v="1474493764"/>
    <b v="0"/>
    <n v="3"/>
    <b v="0"/>
    <s v="technology/wearables"/>
    <x v="2"/>
    <s v="wearables"/>
  </r>
  <r>
    <n v="320000"/>
    <n v="23948"/>
    <x v="2"/>
    <s v="US"/>
    <s v="USD"/>
    <x v="684"/>
    <d v="2014-07-24T19:00:00"/>
    <n v="1406257200"/>
    <n v="1403176891"/>
    <b v="0"/>
    <n v="135"/>
    <b v="0"/>
    <s v="technology/wearables"/>
    <x v="2"/>
    <s v="wearables"/>
  </r>
  <r>
    <n v="2000"/>
    <n v="553"/>
    <x v="2"/>
    <s v="US"/>
    <s v="USD"/>
    <x v="685"/>
    <d v="2015-01-12T12:47:52"/>
    <n v="1421095672"/>
    <n v="1417207672"/>
    <b v="0"/>
    <n v="10"/>
    <b v="0"/>
    <s v="technology/wearables"/>
    <x v="2"/>
    <s v="wearables"/>
  </r>
  <r>
    <n v="500000"/>
    <n v="0"/>
    <x v="2"/>
    <s v="IT"/>
    <s v="EUR"/>
    <x v="686"/>
    <d v="2015-08-03T08:09:30"/>
    <n v="1438618170"/>
    <n v="1436026170"/>
    <b v="0"/>
    <n v="0"/>
    <b v="0"/>
    <s v="technology/wearables"/>
    <x v="2"/>
    <s v="wearables"/>
  </r>
  <r>
    <n v="100000"/>
    <n v="3550"/>
    <x v="2"/>
    <s v="MX"/>
    <s v="MXN"/>
    <x v="687"/>
    <d v="2017-02-05T10:00:53"/>
    <n v="1486317653"/>
    <n v="1481133653"/>
    <b v="0"/>
    <n v="6"/>
    <b v="0"/>
    <s v="technology/wearables"/>
    <x v="2"/>
    <s v="wearables"/>
  </r>
  <r>
    <n v="20000"/>
    <n v="14598"/>
    <x v="2"/>
    <s v="US"/>
    <s v="USD"/>
    <x v="688"/>
    <d v="2015-10-14T18:30:53"/>
    <n v="1444876253"/>
    <n v="1442284253"/>
    <b v="0"/>
    <n v="36"/>
    <b v="0"/>
    <s v="technology/wearables"/>
    <x v="2"/>
    <s v="wearables"/>
  </r>
  <r>
    <n v="200000"/>
    <n v="115297.5"/>
    <x v="2"/>
    <s v="US"/>
    <s v="USD"/>
    <x v="689"/>
    <d v="2016-12-07T20:59:00"/>
    <n v="1481173140"/>
    <n v="1478016097"/>
    <b v="0"/>
    <n v="336"/>
    <b v="0"/>
    <s v="technology/wearables"/>
    <x v="2"/>
    <s v="wearables"/>
  </r>
  <r>
    <n v="20000"/>
    <n v="2468"/>
    <x v="2"/>
    <s v="US"/>
    <s v="USD"/>
    <x v="690"/>
    <d v="2016-09-08T22:00:00"/>
    <n v="1473400800"/>
    <n v="1469718841"/>
    <b v="0"/>
    <n v="34"/>
    <b v="0"/>
    <s v="technology/wearables"/>
    <x v="2"/>
    <s v="wearables"/>
  </r>
  <r>
    <n v="50000"/>
    <n v="260"/>
    <x v="2"/>
    <s v="US"/>
    <s v="USD"/>
    <x v="691"/>
    <d v="2015-06-30T16:40:46"/>
    <n v="1435711246"/>
    <n v="1433292046"/>
    <b v="0"/>
    <n v="10"/>
    <b v="0"/>
    <s v="technology/wearables"/>
    <x v="2"/>
    <s v="wearables"/>
  </r>
  <r>
    <n v="20000"/>
    <n v="1306"/>
    <x v="2"/>
    <s v="GB"/>
    <s v="GBP"/>
    <x v="692"/>
    <d v="2016-12-22T01:01:03"/>
    <n v="1482397263"/>
    <n v="1479805263"/>
    <b v="0"/>
    <n v="201"/>
    <b v="0"/>
    <s v="technology/wearables"/>
    <x v="2"/>
    <s v="wearables"/>
  </r>
  <r>
    <n v="100000"/>
    <n v="35338"/>
    <x v="2"/>
    <s v="US"/>
    <s v="USD"/>
    <x v="693"/>
    <d v="2015-04-30T11:23:47"/>
    <n v="1430421827"/>
    <n v="1427829827"/>
    <b v="0"/>
    <n v="296"/>
    <b v="0"/>
    <s v="technology/wearables"/>
    <x v="2"/>
    <s v="wearables"/>
  </r>
  <r>
    <n v="150000"/>
    <n v="590"/>
    <x v="2"/>
    <s v="US"/>
    <s v="USD"/>
    <x v="694"/>
    <d v="2017-02-01T07:55:59"/>
    <n v="1485964559"/>
    <n v="1483372559"/>
    <b v="0"/>
    <n v="7"/>
    <b v="0"/>
    <s v="technology/wearables"/>
    <x v="2"/>
    <s v="wearables"/>
  </r>
  <r>
    <n v="60000"/>
    <n v="636"/>
    <x v="2"/>
    <s v="US"/>
    <s v="USD"/>
    <x v="695"/>
    <d v="2014-10-31T04:30:20"/>
    <n v="1414758620"/>
    <n v="1412166620"/>
    <b v="0"/>
    <n v="7"/>
    <b v="0"/>
    <s v="technology/wearables"/>
    <x v="2"/>
    <s v="wearables"/>
  </r>
  <r>
    <n v="175000"/>
    <n v="1"/>
    <x v="2"/>
    <s v="NL"/>
    <s v="EUR"/>
    <x v="696"/>
    <d v="2014-07-25T14:15:02"/>
    <n v="1406326502"/>
    <n v="1403734502"/>
    <b v="0"/>
    <n v="1"/>
    <b v="0"/>
    <s v="technology/wearables"/>
    <x v="2"/>
    <s v="wearables"/>
  </r>
  <r>
    <n v="5000"/>
    <n v="2319"/>
    <x v="2"/>
    <s v="DE"/>
    <s v="EUR"/>
    <x v="697"/>
    <d v="2016-02-03T04:33:09"/>
    <n v="1454502789"/>
    <n v="1453206789"/>
    <b v="0"/>
    <n v="114"/>
    <b v="0"/>
    <s v="technology/wearables"/>
    <x v="2"/>
    <s v="wearables"/>
  </r>
  <r>
    <n v="100000"/>
    <n v="15390"/>
    <x v="2"/>
    <s v="US"/>
    <s v="USD"/>
    <x v="698"/>
    <d v="2014-09-17T18:00:00"/>
    <n v="1411005600"/>
    <n v="1408141245"/>
    <b v="0"/>
    <n v="29"/>
    <b v="0"/>
    <s v="technology/wearables"/>
    <x v="2"/>
    <s v="wearables"/>
  </r>
  <r>
    <n v="130000"/>
    <n v="107148.74"/>
    <x v="2"/>
    <s v="US"/>
    <s v="USD"/>
    <x v="699"/>
    <d v="2013-11-22T08:00:00"/>
    <n v="1385136000"/>
    <n v="1381923548"/>
    <b v="0"/>
    <n v="890"/>
    <b v="0"/>
    <s v="technology/wearables"/>
    <x v="2"/>
    <s v="wearables"/>
  </r>
  <r>
    <n v="15000"/>
    <n v="403"/>
    <x v="2"/>
    <s v="ES"/>
    <s v="EUR"/>
    <x v="700"/>
    <d v="2017-01-10T08:31:21"/>
    <n v="1484065881"/>
    <n v="1481473881"/>
    <b v="0"/>
    <n v="31"/>
    <b v="0"/>
    <s v="technology/wearables"/>
    <x v="2"/>
    <s v="wearables"/>
  </r>
  <r>
    <n v="23000"/>
    <n v="6118"/>
    <x v="2"/>
    <s v="GB"/>
    <s v="GBP"/>
    <x v="701"/>
    <d v="2014-07-23T07:54:40"/>
    <n v="1406130880"/>
    <n v="1403538880"/>
    <b v="0"/>
    <n v="21"/>
    <b v="0"/>
    <s v="technology/wearables"/>
    <x v="2"/>
    <s v="wearables"/>
  </r>
  <r>
    <n v="15000"/>
    <n v="4622.01"/>
    <x v="2"/>
    <s v="US"/>
    <s v="USD"/>
    <x v="702"/>
    <d v="2016-11-24T10:26:27"/>
    <n v="1480011987"/>
    <n v="1477416387"/>
    <b v="0"/>
    <n v="37"/>
    <b v="0"/>
    <s v="technology/wearables"/>
    <x v="2"/>
    <s v="wearables"/>
  </r>
  <r>
    <n v="15000"/>
    <n v="837"/>
    <x v="2"/>
    <s v="US"/>
    <s v="USD"/>
    <x v="703"/>
    <d v="2017-01-31T15:32:00"/>
    <n v="1485905520"/>
    <n v="1481150949"/>
    <b v="0"/>
    <n v="7"/>
    <b v="0"/>
    <s v="technology/wearables"/>
    <x v="2"/>
    <s v="wearables"/>
  </r>
  <r>
    <n v="55000"/>
    <n v="481"/>
    <x v="2"/>
    <s v="CA"/>
    <s v="CAD"/>
    <x v="704"/>
    <d v="2017-02-19T20:37:48"/>
    <n v="1487565468"/>
    <n v="1482381468"/>
    <b v="0"/>
    <n v="4"/>
    <b v="0"/>
    <s v="technology/wearables"/>
    <x v="2"/>
    <s v="wearables"/>
  </r>
  <r>
    <n v="100000"/>
    <n v="977"/>
    <x v="2"/>
    <s v="NL"/>
    <s v="EUR"/>
    <x v="705"/>
    <d v="2017-01-21T03:47:58"/>
    <n v="1484999278"/>
    <n v="1482407278"/>
    <b v="0"/>
    <n v="5"/>
    <b v="0"/>
    <s v="technology/wearables"/>
    <x v="2"/>
    <s v="wearables"/>
  </r>
  <r>
    <n v="100000"/>
    <n v="0"/>
    <x v="2"/>
    <s v="ES"/>
    <s v="EUR"/>
    <x v="706"/>
    <d v="2016-12-14T10:39:00"/>
    <n v="1481740740"/>
    <n v="1478130783"/>
    <b v="0"/>
    <n v="0"/>
    <b v="0"/>
    <s v="technology/wearables"/>
    <x v="2"/>
    <s v="wearables"/>
  </r>
  <r>
    <n v="68000"/>
    <n v="53670.6"/>
    <x v="2"/>
    <s v="GB"/>
    <s v="GBP"/>
    <x v="707"/>
    <d v="2017-01-01T07:55:27"/>
    <n v="1483286127"/>
    <n v="1479830127"/>
    <b v="0"/>
    <n v="456"/>
    <b v="0"/>
    <s v="technology/wearables"/>
    <x v="2"/>
    <s v="wearables"/>
  </r>
  <r>
    <n v="40000"/>
    <n v="8837"/>
    <x v="2"/>
    <s v="GB"/>
    <s v="GBP"/>
    <x v="708"/>
    <d v="2014-09-13T05:56:40"/>
    <n v="1410616600"/>
    <n v="1405432600"/>
    <b v="0"/>
    <n v="369"/>
    <b v="0"/>
    <s v="technology/wearables"/>
    <x v="2"/>
    <s v="wearables"/>
  </r>
  <r>
    <n v="15000"/>
    <n v="61"/>
    <x v="2"/>
    <s v="US"/>
    <s v="USD"/>
    <x v="709"/>
    <d v="2014-12-04T16:59:19"/>
    <n v="1417741159"/>
    <n v="1415149159"/>
    <b v="0"/>
    <n v="2"/>
    <b v="0"/>
    <s v="technology/wearables"/>
    <x v="2"/>
    <s v="wearables"/>
  </r>
  <r>
    <n v="1200"/>
    <n v="0"/>
    <x v="2"/>
    <s v="CA"/>
    <s v="CAD"/>
    <x v="710"/>
    <d v="2014-08-19T16:44:00"/>
    <n v="1408495440"/>
    <n v="1405640302"/>
    <b v="0"/>
    <n v="0"/>
    <b v="0"/>
    <s v="technology/wearables"/>
    <x v="2"/>
    <s v="wearables"/>
  </r>
  <r>
    <n v="100000"/>
    <n v="33791"/>
    <x v="2"/>
    <s v="NL"/>
    <s v="EUR"/>
    <x v="711"/>
    <d v="2016-12-14T04:01:08"/>
    <n v="1481716868"/>
    <n v="1478257268"/>
    <b v="0"/>
    <n v="338"/>
    <b v="0"/>
    <s v="technology/wearables"/>
    <x v="2"/>
    <s v="wearables"/>
  </r>
  <r>
    <n v="48500"/>
    <n v="105"/>
    <x v="2"/>
    <s v="US"/>
    <s v="USD"/>
    <x v="712"/>
    <d v="2016-02-14T08:20:32"/>
    <n v="1455466832"/>
    <n v="1452874832"/>
    <b v="0"/>
    <n v="4"/>
    <b v="0"/>
    <s v="technology/wearables"/>
    <x v="2"/>
    <s v="wearables"/>
  </r>
  <r>
    <n v="25000"/>
    <n v="199"/>
    <x v="2"/>
    <s v="IT"/>
    <s v="EUR"/>
    <x v="713"/>
    <d v="2016-06-05T04:42:12"/>
    <n v="1465130532"/>
    <n v="1462538532"/>
    <b v="0"/>
    <n v="1"/>
    <b v="0"/>
    <s v="technology/wearables"/>
    <x v="2"/>
    <s v="wearables"/>
  </r>
  <r>
    <n v="15000"/>
    <n v="2249"/>
    <x v="2"/>
    <s v="US"/>
    <s v="USD"/>
    <x v="714"/>
    <d v="2017-02-28T10:54:42"/>
    <n v="1488308082"/>
    <n v="1483124082"/>
    <b v="0"/>
    <n v="28"/>
    <b v="0"/>
    <s v="technology/wearables"/>
    <x v="2"/>
    <s v="wearables"/>
  </r>
  <r>
    <n v="27500"/>
    <n v="1389"/>
    <x v="2"/>
    <s v="US"/>
    <s v="USD"/>
    <x v="715"/>
    <d v="2015-11-04T19:10:40"/>
    <n v="1446693040"/>
    <n v="1443233440"/>
    <b v="0"/>
    <n v="12"/>
    <b v="0"/>
    <s v="technology/wearables"/>
    <x v="2"/>
    <s v="wearables"/>
  </r>
  <r>
    <n v="7000"/>
    <n v="715"/>
    <x v="2"/>
    <s v="US"/>
    <s v="USD"/>
    <x v="716"/>
    <d v="2014-11-30T16:00:00"/>
    <n v="1417392000"/>
    <n v="1414511307"/>
    <b v="0"/>
    <n v="16"/>
    <b v="0"/>
    <s v="technology/wearables"/>
    <x v="2"/>
    <s v="wearables"/>
  </r>
  <r>
    <n v="100000"/>
    <n v="305"/>
    <x v="2"/>
    <s v="US"/>
    <s v="USD"/>
    <x v="717"/>
    <d v="2014-09-05T12:30:02"/>
    <n v="1409949002"/>
    <n v="1407357002"/>
    <b v="0"/>
    <n v="4"/>
    <b v="0"/>
    <s v="technology/wearables"/>
    <x v="2"/>
    <s v="wearables"/>
  </r>
  <r>
    <n v="12000"/>
    <n v="90"/>
    <x v="2"/>
    <s v="US"/>
    <s v="USD"/>
    <x v="718"/>
    <d v="2017-02-17T21:59:00"/>
    <n v="1487397540"/>
    <n v="1484684247"/>
    <b v="0"/>
    <n v="4"/>
    <b v="0"/>
    <s v="technology/wearables"/>
    <x v="2"/>
    <s v="wearables"/>
  </r>
  <r>
    <n v="15000"/>
    <n v="194"/>
    <x v="2"/>
    <s v="US"/>
    <s v="USD"/>
    <x v="719"/>
    <d v="2016-02-22T16:57:56"/>
    <n v="1456189076"/>
    <n v="1454979476"/>
    <b v="0"/>
    <n v="10"/>
    <b v="0"/>
    <s v="technology/wearables"/>
    <x v="2"/>
    <s v="wearables"/>
  </r>
  <r>
    <n v="1900"/>
    <n v="2735"/>
    <x v="0"/>
    <s v="US"/>
    <s v="USD"/>
    <x v="720"/>
    <d v="2012-01-29T07:34:51"/>
    <n v="1327851291"/>
    <n v="1325432091"/>
    <b v="0"/>
    <n v="41"/>
    <b v="1"/>
    <s v="publishing/nonfiction"/>
    <x v="3"/>
    <s v="nonfiction"/>
  </r>
  <r>
    <n v="8200"/>
    <n v="10013"/>
    <x v="0"/>
    <s v="US"/>
    <s v="USD"/>
    <x v="721"/>
    <d v="2014-08-01T05:43:27"/>
    <n v="1406900607"/>
    <n v="1403012607"/>
    <b v="0"/>
    <n v="119"/>
    <b v="1"/>
    <s v="publishing/nonfiction"/>
    <x v="3"/>
    <s v="nonfiction"/>
  </r>
  <r>
    <n v="25000"/>
    <n v="33006"/>
    <x v="0"/>
    <s v="US"/>
    <s v="USD"/>
    <x v="722"/>
    <d v="2012-04-08T10:19:38"/>
    <n v="1333909178"/>
    <n v="1331320778"/>
    <b v="0"/>
    <n v="153"/>
    <b v="1"/>
    <s v="publishing/nonfiction"/>
    <x v="3"/>
    <s v="nonfiction"/>
  </r>
  <r>
    <n v="5000"/>
    <n v="5469"/>
    <x v="0"/>
    <s v="US"/>
    <s v="USD"/>
    <x v="723"/>
    <d v="2015-07-29T19:59:00"/>
    <n v="1438228740"/>
    <n v="1435606549"/>
    <b v="0"/>
    <n v="100"/>
    <b v="1"/>
    <s v="publishing/nonfiction"/>
    <x v="3"/>
    <s v="nonfiction"/>
  </r>
  <r>
    <n v="7000"/>
    <n v="7383.01"/>
    <x v="0"/>
    <s v="US"/>
    <s v="USD"/>
    <x v="724"/>
    <d v="2011-06-30T07:19:23"/>
    <n v="1309447163"/>
    <n v="1306855163"/>
    <b v="0"/>
    <n v="143"/>
    <b v="1"/>
    <s v="publishing/nonfiction"/>
    <x v="3"/>
    <s v="nonfiction"/>
  </r>
  <r>
    <n v="20000"/>
    <n v="20070"/>
    <x v="0"/>
    <s v="US"/>
    <s v="USD"/>
    <x v="725"/>
    <d v="2015-12-13T07:01:52"/>
    <n v="1450018912"/>
    <n v="1447426912"/>
    <b v="0"/>
    <n v="140"/>
    <b v="1"/>
    <s v="publishing/nonfiction"/>
    <x v="3"/>
    <s v="nonfiction"/>
  </r>
  <r>
    <n v="2500"/>
    <n v="2535"/>
    <x v="0"/>
    <s v="US"/>
    <s v="USD"/>
    <x v="726"/>
    <d v="2013-04-11T17:01:27"/>
    <n v="1365728487"/>
    <n v="1363136487"/>
    <b v="0"/>
    <n v="35"/>
    <b v="1"/>
    <s v="publishing/nonfiction"/>
    <x v="3"/>
    <s v="nonfiction"/>
  </r>
  <r>
    <n v="3500"/>
    <n v="5443"/>
    <x v="0"/>
    <s v="US"/>
    <s v="USD"/>
    <x v="727"/>
    <d v="2013-01-14T13:20:00"/>
    <n v="1358198400"/>
    <n v="1354580949"/>
    <b v="0"/>
    <n v="149"/>
    <b v="1"/>
    <s v="publishing/nonfiction"/>
    <x v="3"/>
    <s v="nonfiction"/>
  </r>
  <r>
    <n v="7500"/>
    <n v="7917.45"/>
    <x v="0"/>
    <s v="US"/>
    <s v="USD"/>
    <x v="728"/>
    <d v="2011-08-21T12:05:57"/>
    <n v="1313957157"/>
    <n v="1310069157"/>
    <b v="0"/>
    <n v="130"/>
    <b v="1"/>
    <s v="publishing/nonfiction"/>
    <x v="3"/>
    <s v="nonfiction"/>
  </r>
  <r>
    <n v="4000"/>
    <n v="5226"/>
    <x v="0"/>
    <s v="US"/>
    <s v="USD"/>
    <x v="729"/>
    <d v="2012-09-18T20:27:41"/>
    <n v="1348028861"/>
    <n v="1342844861"/>
    <b v="0"/>
    <n v="120"/>
    <b v="1"/>
    <s v="publishing/nonfiction"/>
    <x v="3"/>
    <s v="nonfiction"/>
  </r>
  <r>
    <n v="20000"/>
    <n v="26438"/>
    <x v="0"/>
    <s v="US"/>
    <s v="USD"/>
    <x v="730"/>
    <d v="2011-12-07T09:53:11"/>
    <n v="1323280391"/>
    <n v="1320688391"/>
    <b v="0"/>
    <n v="265"/>
    <b v="1"/>
    <s v="publishing/nonfiction"/>
    <x v="3"/>
    <s v="nonfiction"/>
  </r>
  <r>
    <n v="5000"/>
    <n v="6300"/>
    <x v="0"/>
    <s v="US"/>
    <s v="USD"/>
    <x v="731"/>
    <d v="2012-01-21T22:00:00"/>
    <n v="1327212000"/>
    <n v="1322852747"/>
    <b v="0"/>
    <n v="71"/>
    <b v="1"/>
    <s v="publishing/nonfiction"/>
    <x v="3"/>
    <s v="nonfiction"/>
  </r>
  <r>
    <n v="40"/>
    <n v="64"/>
    <x v="0"/>
    <s v="GB"/>
    <s v="GBP"/>
    <x v="732"/>
    <d v="2013-09-29T02:11:01"/>
    <n v="1380449461"/>
    <n v="1375265461"/>
    <b v="0"/>
    <n v="13"/>
    <b v="1"/>
    <s v="publishing/nonfiction"/>
    <x v="3"/>
    <s v="nonfiction"/>
  </r>
  <r>
    <n v="2500"/>
    <n v="3012"/>
    <x v="0"/>
    <s v="GB"/>
    <s v="GBP"/>
    <x v="733"/>
    <d v="2013-12-20T02:04:52"/>
    <n v="1387533892"/>
    <n v="1384941892"/>
    <b v="0"/>
    <n v="169"/>
    <b v="1"/>
    <s v="publishing/nonfiction"/>
    <x v="3"/>
    <s v="nonfiction"/>
  </r>
  <r>
    <n v="8500"/>
    <n v="10670"/>
    <x v="0"/>
    <s v="CA"/>
    <s v="CAD"/>
    <x v="734"/>
    <d v="2015-05-08T21:00:00"/>
    <n v="1431147600"/>
    <n v="1428465420"/>
    <b v="0"/>
    <n v="57"/>
    <b v="1"/>
    <s v="publishing/nonfiction"/>
    <x v="3"/>
    <s v="nonfiction"/>
  </r>
  <r>
    <n v="47000"/>
    <n v="53771"/>
    <x v="0"/>
    <s v="US"/>
    <s v="USD"/>
    <x v="735"/>
    <d v="2014-12-03T16:39:00"/>
    <n v="1417653540"/>
    <n v="1414975346"/>
    <b v="0"/>
    <n v="229"/>
    <b v="1"/>
    <s v="publishing/nonfiction"/>
    <x v="3"/>
    <s v="nonfiction"/>
  </r>
  <r>
    <n v="3600"/>
    <n v="11345"/>
    <x v="0"/>
    <s v="US"/>
    <s v="USD"/>
    <x v="736"/>
    <d v="2013-11-20T20:59:00"/>
    <n v="1385009940"/>
    <n v="1383327440"/>
    <b v="0"/>
    <n v="108"/>
    <b v="1"/>
    <s v="publishing/nonfiction"/>
    <x v="3"/>
    <s v="nonfiction"/>
  </r>
  <r>
    <n v="5000"/>
    <n v="6120"/>
    <x v="0"/>
    <s v="US"/>
    <s v="USD"/>
    <x v="737"/>
    <d v="2014-02-14T12:00:00"/>
    <n v="1392408000"/>
    <n v="1390890987"/>
    <b v="0"/>
    <n v="108"/>
    <b v="1"/>
    <s v="publishing/nonfiction"/>
    <x v="3"/>
    <s v="nonfiction"/>
  </r>
  <r>
    <n v="1500"/>
    <n v="1601"/>
    <x v="0"/>
    <s v="US"/>
    <s v="USD"/>
    <x v="738"/>
    <d v="2014-11-30T20:59:00"/>
    <n v="1417409940"/>
    <n v="1414765794"/>
    <b v="0"/>
    <n v="41"/>
    <b v="1"/>
    <s v="publishing/nonfiction"/>
    <x v="3"/>
    <s v="nonfiction"/>
  </r>
  <r>
    <n v="6000"/>
    <n v="9500"/>
    <x v="0"/>
    <s v="US"/>
    <s v="USD"/>
    <x v="739"/>
    <d v="2014-08-11T04:03:49"/>
    <n v="1407758629"/>
    <n v="1404907429"/>
    <b v="0"/>
    <n v="139"/>
    <b v="1"/>
    <s v="publishing/nonfiction"/>
    <x v="3"/>
    <s v="nonfiction"/>
  </r>
  <r>
    <n v="3000"/>
    <n v="3222"/>
    <x v="0"/>
    <s v="US"/>
    <s v="USD"/>
    <x v="740"/>
    <d v="2015-06-20T19:31:22"/>
    <n v="1434857482"/>
    <n v="1433647882"/>
    <b v="0"/>
    <n v="19"/>
    <b v="1"/>
    <s v="publishing/nonfiction"/>
    <x v="3"/>
    <s v="nonfiction"/>
  </r>
  <r>
    <n v="13000"/>
    <n v="13293.8"/>
    <x v="0"/>
    <s v="US"/>
    <s v="USD"/>
    <x v="741"/>
    <d v="2013-06-11T07:33:26"/>
    <n v="1370964806"/>
    <n v="1367940806"/>
    <b v="0"/>
    <n v="94"/>
    <b v="1"/>
    <s v="publishing/nonfiction"/>
    <x v="3"/>
    <s v="nonfiction"/>
  </r>
  <r>
    <n v="1400"/>
    <n v="1550"/>
    <x v="0"/>
    <s v="US"/>
    <s v="USD"/>
    <x v="742"/>
    <d v="2014-03-21T13:01:52"/>
    <n v="1395435712"/>
    <n v="1392847312"/>
    <b v="0"/>
    <n v="23"/>
    <b v="1"/>
    <s v="publishing/nonfiction"/>
    <x v="3"/>
    <s v="nonfiction"/>
  </r>
  <r>
    <n v="550"/>
    <n v="814"/>
    <x v="0"/>
    <s v="US"/>
    <s v="USD"/>
    <x v="743"/>
    <d v="2012-04-16T13:00:00"/>
    <n v="1334610000"/>
    <n v="1332435685"/>
    <b v="0"/>
    <n v="15"/>
    <b v="1"/>
    <s v="publishing/nonfiction"/>
    <x v="3"/>
    <s v="nonfiction"/>
  </r>
  <r>
    <n v="5000"/>
    <n v="5116"/>
    <x v="0"/>
    <s v="US"/>
    <s v="USD"/>
    <x v="744"/>
    <d v="2012-12-13T14:58:23"/>
    <n v="1355439503"/>
    <n v="1352847503"/>
    <b v="0"/>
    <n v="62"/>
    <b v="1"/>
    <s v="publishing/nonfiction"/>
    <x v="3"/>
    <s v="nonfiction"/>
  </r>
  <r>
    <n v="2220"/>
    <n v="3976"/>
    <x v="0"/>
    <s v="US"/>
    <s v="USD"/>
    <x v="745"/>
    <d v="2013-05-03T05:44:05"/>
    <n v="1367588645"/>
    <n v="1364996645"/>
    <b v="0"/>
    <n v="74"/>
    <b v="1"/>
    <s v="publishing/nonfiction"/>
    <x v="3"/>
    <s v="nonfiction"/>
  </r>
  <r>
    <n v="2987"/>
    <n v="3318"/>
    <x v="0"/>
    <s v="US"/>
    <s v="USD"/>
    <x v="746"/>
    <d v="2012-09-22T19:59:00"/>
    <n v="1348372740"/>
    <n v="1346806909"/>
    <b v="0"/>
    <n v="97"/>
    <b v="1"/>
    <s v="publishing/nonfiction"/>
    <x v="3"/>
    <s v="nonfiction"/>
  </r>
  <r>
    <n v="7000"/>
    <n v="7003"/>
    <x v="0"/>
    <s v="NL"/>
    <s v="EUR"/>
    <x v="747"/>
    <d v="2015-01-15T02:54:00"/>
    <n v="1421319240"/>
    <n v="1418649019"/>
    <b v="0"/>
    <n v="55"/>
    <b v="1"/>
    <s v="publishing/nonfiction"/>
    <x v="3"/>
    <s v="nonfiction"/>
  </r>
  <r>
    <n v="2000"/>
    <n v="2005"/>
    <x v="0"/>
    <s v="US"/>
    <s v="USD"/>
    <x v="748"/>
    <d v="2014-08-10T12:19:26"/>
    <n v="1407701966"/>
    <n v="1405109966"/>
    <b v="0"/>
    <n v="44"/>
    <b v="1"/>
    <s v="publishing/nonfiction"/>
    <x v="3"/>
    <s v="nonfiction"/>
  </r>
  <r>
    <n v="10000"/>
    <n v="10556"/>
    <x v="0"/>
    <s v="US"/>
    <s v="USD"/>
    <x v="749"/>
    <d v="2017-01-28T14:35:30"/>
    <n v="1485642930"/>
    <n v="1483050930"/>
    <b v="0"/>
    <n v="110"/>
    <b v="1"/>
    <s v="publishing/nonfiction"/>
    <x v="3"/>
    <s v="nonfiction"/>
  </r>
  <r>
    <n v="4444"/>
    <n v="4559"/>
    <x v="0"/>
    <s v="US"/>
    <s v="USD"/>
    <x v="750"/>
    <d v="2013-02-24T13:04:32"/>
    <n v="1361739872"/>
    <n v="1359147872"/>
    <b v="0"/>
    <n v="59"/>
    <b v="1"/>
    <s v="publishing/nonfiction"/>
    <x v="3"/>
    <s v="nonfiction"/>
  </r>
  <r>
    <n v="3000"/>
    <n v="3555"/>
    <x v="0"/>
    <s v="US"/>
    <s v="USD"/>
    <x v="751"/>
    <d v="2011-08-04T07:07:55"/>
    <n v="1312470475"/>
    <n v="1308496075"/>
    <b v="0"/>
    <n v="62"/>
    <b v="1"/>
    <s v="publishing/nonfiction"/>
    <x v="3"/>
    <s v="nonfiction"/>
  </r>
  <r>
    <n v="5000"/>
    <n v="5585"/>
    <x v="0"/>
    <s v="AU"/>
    <s v="AUD"/>
    <x v="752"/>
    <d v="2016-10-16T03:00:00"/>
    <n v="1476615600"/>
    <n v="1474884417"/>
    <b v="0"/>
    <n v="105"/>
    <b v="1"/>
    <s v="publishing/nonfiction"/>
    <x v="3"/>
    <s v="nonfiction"/>
  </r>
  <r>
    <n v="10000"/>
    <n v="12800"/>
    <x v="0"/>
    <s v="US"/>
    <s v="USD"/>
    <x v="753"/>
    <d v="2015-02-14T06:09:51"/>
    <n v="1423922991"/>
    <n v="1421330991"/>
    <b v="0"/>
    <n v="26"/>
    <b v="1"/>
    <s v="publishing/nonfiction"/>
    <x v="3"/>
    <s v="nonfiction"/>
  </r>
  <r>
    <n v="2000"/>
    <n v="2075"/>
    <x v="0"/>
    <s v="US"/>
    <s v="USD"/>
    <x v="754"/>
    <d v="2013-01-05T09:58:41"/>
    <n v="1357408721"/>
    <n v="1354816721"/>
    <b v="0"/>
    <n v="49"/>
    <b v="1"/>
    <s v="publishing/nonfiction"/>
    <x v="3"/>
    <s v="nonfiction"/>
  </r>
  <r>
    <n v="2500"/>
    <n v="2547.69"/>
    <x v="0"/>
    <s v="US"/>
    <s v="USD"/>
    <x v="755"/>
    <d v="2013-05-19T16:41:00"/>
    <n v="1369010460"/>
    <n v="1366381877"/>
    <b v="0"/>
    <n v="68"/>
    <b v="1"/>
    <s v="publishing/nonfiction"/>
    <x v="3"/>
    <s v="nonfiction"/>
  </r>
  <r>
    <n v="700"/>
    <n v="824"/>
    <x v="0"/>
    <s v="US"/>
    <s v="USD"/>
    <x v="756"/>
    <d v="2011-04-18T09:24:19"/>
    <n v="1303147459"/>
    <n v="1297880659"/>
    <b v="0"/>
    <n v="22"/>
    <b v="1"/>
    <s v="publishing/nonfiction"/>
    <x v="3"/>
    <s v="nonfiction"/>
  </r>
  <r>
    <n v="250"/>
    <n v="595"/>
    <x v="0"/>
    <s v="US"/>
    <s v="USD"/>
    <x v="757"/>
    <d v="2012-12-05T17:18:34"/>
    <n v="1354756714"/>
    <n v="1353547114"/>
    <b v="0"/>
    <n v="18"/>
    <b v="1"/>
    <s v="publishing/nonfiction"/>
    <x v="3"/>
    <s v="nonfiction"/>
  </r>
  <r>
    <n v="2500"/>
    <n v="2550"/>
    <x v="0"/>
    <s v="US"/>
    <s v="USD"/>
    <x v="758"/>
    <d v="2010-10-08T12:04:28"/>
    <n v="1286568268"/>
    <n v="1283976268"/>
    <b v="0"/>
    <n v="19"/>
    <b v="1"/>
    <s v="publishing/nonfiction"/>
    <x v="3"/>
    <s v="nonfiction"/>
  </r>
  <r>
    <n v="5000"/>
    <n v="5096"/>
    <x v="0"/>
    <s v="GB"/>
    <s v="GBP"/>
    <x v="759"/>
    <d v="2014-07-08T23:55:39"/>
    <n v="1404892539"/>
    <n v="1401436539"/>
    <b v="0"/>
    <n v="99"/>
    <b v="1"/>
    <s v="publishing/nonfiction"/>
    <x v="3"/>
    <s v="nonfiction"/>
  </r>
  <r>
    <n v="2200"/>
    <n v="0"/>
    <x v="2"/>
    <s v="US"/>
    <s v="USD"/>
    <x v="760"/>
    <d v="2016-11-26T11:20:13"/>
    <n v="1480188013"/>
    <n v="1477592413"/>
    <b v="0"/>
    <n v="0"/>
    <b v="0"/>
    <s v="publishing/fiction"/>
    <x v="3"/>
    <s v="fiction"/>
  </r>
  <r>
    <n v="5000"/>
    <n v="235"/>
    <x v="2"/>
    <s v="US"/>
    <s v="USD"/>
    <x v="761"/>
    <d v="2014-02-02T10:02:06"/>
    <n v="1391364126"/>
    <n v="1388772126"/>
    <b v="0"/>
    <n v="6"/>
    <b v="0"/>
    <s v="publishing/fiction"/>
    <x v="3"/>
    <s v="fiction"/>
  </r>
  <r>
    <n v="3500"/>
    <n v="0"/>
    <x v="2"/>
    <s v="MX"/>
    <s v="MXN"/>
    <x v="762"/>
    <d v="2016-12-03T22:00:00"/>
    <n v="1480831200"/>
    <n v="1479328570"/>
    <b v="0"/>
    <n v="0"/>
    <b v="0"/>
    <s v="publishing/fiction"/>
    <x v="3"/>
    <s v="fiction"/>
  </r>
  <r>
    <n v="4290"/>
    <n v="5"/>
    <x v="2"/>
    <s v="GB"/>
    <s v="GBP"/>
    <x v="763"/>
    <d v="2013-08-15T02:43:28"/>
    <n v="1376563408"/>
    <n v="1373971408"/>
    <b v="0"/>
    <n v="1"/>
    <b v="0"/>
    <s v="publishing/fiction"/>
    <x v="3"/>
    <s v="fiction"/>
  </r>
  <r>
    <n v="5000"/>
    <n v="0"/>
    <x v="2"/>
    <s v="US"/>
    <s v="USD"/>
    <x v="764"/>
    <d v="2015-09-09T20:09:21"/>
    <n v="1441858161"/>
    <n v="1439266161"/>
    <b v="0"/>
    <n v="0"/>
    <b v="0"/>
    <s v="publishing/fiction"/>
    <x v="3"/>
    <s v="fiction"/>
  </r>
  <r>
    <n v="7000"/>
    <n v="2521"/>
    <x v="2"/>
    <s v="US"/>
    <s v="USD"/>
    <x v="765"/>
    <d v="2014-10-19T05:01:24"/>
    <n v="1413723684"/>
    <n v="1411131684"/>
    <b v="0"/>
    <n v="44"/>
    <b v="0"/>
    <s v="publishing/fiction"/>
    <x v="3"/>
    <s v="fiction"/>
  </r>
  <r>
    <n v="4000"/>
    <n v="0"/>
    <x v="2"/>
    <s v="CA"/>
    <s v="CAD"/>
    <x v="766"/>
    <d v="2015-02-16T10:48:03"/>
    <n v="1424112483"/>
    <n v="1421520483"/>
    <b v="0"/>
    <n v="0"/>
    <b v="0"/>
    <s v="publishing/fiction"/>
    <x v="3"/>
    <s v="fiction"/>
  </r>
  <r>
    <n v="5000"/>
    <n v="177"/>
    <x v="2"/>
    <s v="US"/>
    <s v="USD"/>
    <x v="767"/>
    <d v="2015-05-20T19:26:50"/>
    <n v="1432178810"/>
    <n v="1429586810"/>
    <b v="0"/>
    <n v="3"/>
    <b v="0"/>
    <s v="publishing/fiction"/>
    <x v="3"/>
    <s v="fiction"/>
  </r>
  <r>
    <n v="2500"/>
    <n v="0"/>
    <x v="2"/>
    <s v="US"/>
    <s v="USD"/>
    <x v="768"/>
    <d v="2013-12-15T20:58:10"/>
    <n v="1387169890"/>
    <n v="1384577890"/>
    <b v="0"/>
    <n v="0"/>
    <b v="0"/>
    <s v="publishing/fiction"/>
    <x v="3"/>
    <s v="fiction"/>
  </r>
  <r>
    <n v="4000"/>
    <n v="1656"/>
    <x v="2"/>
    <s v="US"/>
    <s v="USD"/>
    <x v="769"/>
    <d v="2013-12-26T15:54:54"/>
    <n v="1388102094"/>
    <n v="1385510094"/>
    <b v="0"/>
    <n v="52"/>
    <b v="0"/>
    <s v="publishing/fiction"/>
    <x v="3"/>
    <s v="fiction"/>
  </r>
  <r>
    <n v="17500"/>
    <n v="0"/>
    <x v="2"/>
    <s v="US"/>
    <s v="USD"/>
    <x v="770"/>
    <d v="2013-02-24T15:59:29"/>
    <n v="1361750369"/>
    <n v="1358294369"/>
    <b v="0"/>
    <n v="0"/>
    <b v="0"/>
    <s v="publishing/fiction"/>
    <x v="3"/>
    <s v="fiction"/>
  </r>
  <r>
    <n v="38000"/>
    <n v="10"/>
    <x v="2"/>
    <s v="US"/>
    <s v="USD"/>
    <x v="771"/>
    <d v="2016-01-30T11:46:42"/>
    <n v="1454183202"/>
    <n v="1449863202"/>
    <b v="0"/>
    <n v="1"/>
    <b v="0"/>
    <s v="publishing/fiction"/>
    <x v="3"/>
    <s v="fiction"/>
  </r>
  <r>
    <n v="1500"/>
    <n v="50"/>
    <x v="2"/>
    <s v="US"/>
    <s v="USD"/>
    <x v="772"/>
    <d v="2009-10-31T19:59:00"/>
    <n v="1257047940"/>
    <n v="1252718519"/>
    <b v="0"/>
    <n v="1"/>
    <b v="0"/>
    <s v="publishing/fiction"/>
    <x v="3"/>
    <s v="fiction"/>
  </r>
  <r>
    <n v="3759"/>
    <n v="32"/>
    <x v="2"/>
    <s v="GB"/>
    <s v="GBP"/>
    <x v="773"/>
    <d v="2015-05-10T15:01:00"/>
    <n v="1431298860"/>
    <n v="1428341985"/>
    <b v="0"/>
    <n v="2"/>
    <b v="0"/>
    <s v="publishing/fiction"/>
    <x v="3"/>
    <s v="fiction"/>
  </r>
  <r>
    <n v="500"/>
    <n v="351"/>
    <x v="2"/>
    <s v="US"/>
    <s v="USD"/>
    <x v="774"/>
    <d v="2014-02-23T10:43:38"/>
    <n v="1393181018"/>
    <n v="1390589018"/>
    <b v="0"/>
    <n v="9"/>
    <b v="0"/>
    <s v="publishing/fiction"/>
    <x v="3"/>
    <s v="fiction"/>
  </r>
  <r>
    <n v="10000"/>
    <n v="170"/>
    <x v="2"/>
    <s v="US"/>
    <s v="USD"/>
    <x v="775"/>
    <d v="2011-12-15T17:26:35"/>
    <n v="1323998795"/>
    <n v="1321406795"/>
    <b v="0"/>
    <n v="5"/>
    <b v="0"/>
    <s v="publishing/fiction"/>
    <x v="3"/>
    <s v="fiction"/>
  </r>
  <r>
    <n v="7000"/>
    <n v="3598"/>
    <x v="2"/>
    <s v="US"/>
    <s v="USD"/>
    <x v="776"/>
    <d v="2015-10-10T21:00:00"/>
    <n v="1444539600"/>
    <n v="1441297645"/>
    <b v="0"/>
    <n v="57"/>
    <b v="0"/>
    <s v="publishing/fiction"/>
    <x v="3"/>
    <s v="fiction"/>
  </r>
  <r>
    <n v="3000"/>
    <n v="21"/>
    <x v="2"/>
    <s v="US"/>
    <s v="USD"/>
    <x v="777"/>
    <d v="2013-07-31T15:32:57"/>
    <n v="1375313577"/>
    <n v="1372721577"/>
    <b v="0"/>
    <n v="3"/>
    <b v="0"/>
    <s v="publishing/fiction"/>
    <x v="3"/>
    <s v="fiction"/>
  </r>
  <r>
    <n v="500"/>
    <n v="2"/>
    <x v="2"/>
    <s v="US"/>
    <s v="USD"/>
    <x v="778"/>
    <d v="2014-04-30T08:51:20"/>
    <n v="1398876680"/>
    <n v="1396284680"/>
    <b v="0"/>
    <n v="1"/>
    <b v="0"/>
    <s v="publishing/fiction"/>
    <x v="3"/>
    <s v="fiction"/>
  </r>
  <r>
    <n v="15000"/>
    <n v="400"/>
    <x v="2"/>
    <s v="US"/>
    <s v="USD"/>
    <x v="779"/>
    <d v="2010-10-14T20:00:00"/>
    <n v="1287115200"/>
    <n v="1284567905"/>
    <b v="0"/>
    <n v="6"/>
    <b v="0"/>
    <s v="publishing/fiction"/>
    <x v="3"/>
    <s v="fiction"/>
  </r>
  <r>
    <n v="1000"/>
    <n v="1040"/>
    <x v="0"/>
    <s v="US"/>
    <s v="USD"/>
    <x v="780"/>
    <d v="2011-05-03T08:10:25"/>
    <n v="1304439025"/>
    <n v="1301847025"/>
    <b v="0"/>
    <n v="27"/>
    <b v="1"/>
    <s v="music/rock"/>
    <x v="4"/>
    <s v="rock"/>
  </r>
  <r>
    <n v="800"/>
    <n v="1065.23"/>
    <x v="0"/>
    <s v="US"/>
    <s v="USD"/>
    <x v="781"/>
    <d v="2013-06-07T16:01:14"/>
    <n v="1370649674"/>
    <n v="1368057674"/>
    <b v="0"/>
    <n v="25"/>
    <b v="1"/>
    <s v="music/rock"/>
    <x v="4"/>
    <s v="rock"/>
  </r>
  <r>
    <n v="700"/>
    <n v="700"/>
    <x v="0"/>
    <s v="US"/>
    <s v="USD"/>
    <x v="782"/>
    <d v="2012-08-25T10:11:42"/>
    <n v="1345918302"/>
    <n v="1343326302"/>
    <b v="0"/>
    <n v="14"/>
    <b v="1"/>
    <s v="music/rock"/>
    <x v="4"/>
    <s v="rock"/>
  </r>
  <r>
    <n v="1500"/>
    <n v="2222"/>
    <x v="0"/>
    <s v="US"/>
    <s v="USD"/>
    <x v="783"/>
    <d v="2012-04-27T14:00:00"/>
    <n v="1335564000"/>
    <n v="1332182049"/>
    <b v="0"/>
    <n v="35"/>
    <b v="1"/>
    <s v="music/rock"/>
    <x v="4"/>
    <s v="rock"/>
  </r>
  <r>
    <n v="1000"/>
    <n v="1025"/>
    <x v="0"/>
    <s v="US"/>
    <s v="USD"/>
    <x v="784"/>
    <d v="2014-03-16T18:35:19"/>
    <n v="1395023719"/>
    <n v="1391571319"/>
    <b v="0"/>
    <n v="10"/>
    <b v="1"/>
    <s v="music/rock"/>
    <x v="4"/>
    <s v="rock"/>
  </r>
  <r>
    <n v="500"/>
    <n v="903.14"/>
    <x v="0"/>
    <s v="US"/>
    <s v="USD"/>
    <x v="785"/>
    <d v="2013-02-28T06:15:15"/>
    <n v="1362060915"/>
    <n v="1359468915"/>
    <b v="0"/>
    <n v="29"/>
    <b v="1"/>
    <s v="music/rock"/>
    <x v="4"/>
    <s v="rock"/>
  </r>
  <r>
    <n v="5000"/>
    <n v="7140"/>
    <x v="0"/>
    <s v="US"/>
    <s v="USD"/>
    <x v="786"/>
    <d v="2012-05-11T07:47:00"/>
    <n v="1336751220"/>
    <n v="1331774434"/>
    <b v="0"/>
    <n v="44"/>
    <b v="1"/>
    <s v="music/rock"/>
    <x v="4"/>
    <s v="rock"/>
  </r>
  <r>
    <n v="1200"/>
    <n v="1370"/>
    <x v="0"/>
    <s v="US"/>
    <s v="USD"/>
    <x v="787"/>
    <d v="2013-11-01T07:03:46"/>
    <n v="1383318226"/>
    <n v="1380726226"/>
    <b v="0"/>
    <n v="17"/>
    <b v="1"/>
    <s v="music/rock"/>
    <x v="4"/>
    <s v="rock"/>
  </r>
  <r>
    <n v="1000"/>
    <n v="2035.05"/>
    <x v="0"/>
    <s v="US"/>
    <s v="USD"/>
    <x v="788"/>
    <d v="2012-07-06T19:59:00"/>
    <n v="1341633540"/>
    <n v="1338336588"/>
    <b v="0"/>
    <n v="34"/>
    <b v="1"/>
    <s v="music/rock"/>
    <x v="4"/>
    <s v="rock"/>
  </r>
  <r>
    <n v="1700"/>
    <n v="1860"/>
    <x v="0"/>
    <s v="US"/>
    <s v="USD"/>
    <x v="789"/>
    <d v="2013-01-20T23:59:00"/>
    <n v="1358755140"/>
    <n v="1357187280"/>
    <b v="0"/>
    <n v="14"/>
    <b v="1"/>
    <s v="music/rock"/>
    <x v="4"/>
    <s v="rock"/>
  </r>
  <r>
    <n v="10000"/>
    <n v="14437.46"/>
    <x v="0"/>
    <s v="US"/>
    <s v="USD"/>
    <x v="790"/>
    <d v="2013-01-31T17:08:59"/>
    <n v="1359680939"/>
    <n v="1357088939"/>
    <b v="0"/>
    <n v="156"/>
    <b v="1"/>
    <s v="music/rock"/>
    <x v="4"/>
    <s v="rock"/>
  </r>
  <r>
    <n v="7500"/>
    <n v="7790"/>
    <x v="0"/>
    <s v="US"/>
    <s v="USD"/>
    <x v="791"/>
    <d v="2013-11-12T21:59:00"/>
    <n v="1384322340"/>
    <n v="1381430646"/>
    <b v="0"/>
    <n v="128"/>
    <b v="1"/>
    <s v="music/rock"/>
    <x v="4"/>
    <s v="rock"/>
  </r>
  <r>
    <n v="2500"/>
    <n v="2511.11"/>
    <x v="0"/>
    <s v="US"/>
    <s v="USD"/>
    <x v="792"/>
    <d v="2013-11-07T13:58:03"/>
    <n v="1383861483"/>
    <n v="1381265883"/>
    <b v="0"/>
    <n v="60"/>
    <b v="1"/>
    <s v="music/rock"/>
    <x v="4"/>
    <s v="rock"/>
  </r>
  <r>
    <n v="2750"/>
    <n v="2826.43"/>
    <x v="0"/>
    <s v="US"/>
    <s v="USD"/>
    <x v="793"/>
    <d v="2013-07-02T20:59:00"/>
    <n v="1372827540"/>
    <n v="1371491244"/>
    <b v="0"/>
    <n v="32"/>
    <b v="1"/>
    <s v="music/rock"/>
    <x v="4"/>
    <s v="rock"/>
  </r>
  <r>
    <n v="8000"/>
    <n v="8425"/>
    <x v="0"/>
    <s v="US"/>
    <s v="USD"/>
    <x v="794"/>
    <d v="2011-09-05T09:06:00"/>
    <n v="1315242360"/>
    <n v="1310438737"/>
    <b v="0"/>
    <n v="53"/>
    <b v="1"/>
    <s v="music/rock"/>
    <x v="4"/>
    <s v="rock"/>
  </r>
  <r>
    <n v="14000"/>
    <n v="15650"/>
    <x v="0"/>
    <s v="US"/>
    <s v="USD"/>
    <x v="795"/>
    <d v="2012-04-06T20:59:00"/>
    <n v="1333774740"/>
    <n v="1330094566"/>
    <b v="0"/>
    <n v="184"/>
    <b v="1"/>
    <s v="music/rock"/>
    <x v="4"/>
    <s v="rock"/>
  </r>
  <r>
    <n v="10000"/>
    <n v="10135"/>
    <x v="0"/>
    <s v="US"/>
    <s v="USD"/>
    <x v="796"/>
    <d v="2013-09-15T13:10:00"/>
    <n v="1379279400"/>
    <n v="1376687485"/>
    <b v="0"/>
    <n v="90"/>
    <b v="1"/>
    <s v="music/rock"/>
    <x v="4"/>
    <s v="rock"/>
  </r>
  <r>
    <n v="3000"/>
    <n v="3226"/>
    <x v="0"/>
    <s v="US"/>
    <s v="USD"/>
    <x v="797"/>
    <d v="2012-04-28T20:00:00"/>
    <n v="1335672000"/>
    <n v="1332978688"/>
    <b v="0"/>
    <n v="71"/>
    <b v="1"/>
    <s v="music/rock"/>
    <x v="4"/>
    <s v="rock"/>
  </r>
  <r>
    <n v="3500"/>
    <n v="4021"/>
    <x v="0"/>
    <s v="US"/>
    <s v="USD"/>
    <x v="798"/>
    <d v="2014-09-30T06:09:47"/>
    <n v="1412086187"/>
    <n v="1409494187"/>
    <b v="0"/>
    <n v="87"/>
    <b v="1"/>
    <s v="music/rock"/>
    <x v="4"/>
    <s v="rock"/>
  </r>
  <r>
    <n v="5000"/>
    <n v="5001"/>
    <x v="0"/>
    <s v="US"/>
    <s v="USD"/>
    <x v="799"/>
    <d v="2012-04-27T08:00:46"/>
    <n v="1335542446"/>
    <n v="1332950446"/>
    <b v="0"/>
    <n v="28"/>
    <b v="1"/>
    <s v="music/rock"/>
    <x v="4"/>
    <s v="rock"/>
  </r>
  <r>
    <n v="1500"/>
    <n v="2282"/>
    <x v="0"/>
    <s v="GB"/>
    <s v="GBP"/>
    <x v="800"/>
    <d v="2014-09-11T02:24:14"/>
    <n v="1410431054"/>
    <n v="1407839054"/>
    <b v="0"/>
    <n v="56"/>
    <b v="1"/>
    <s v="music/rock"/>
    <x v="4"/>
    <s v="rock"/>
  </r>
  <r>
    <n v="2000"/>
    <n v="2230.4299999999998"/>
    <x v="0"/>
    <s v="US"/>
    <s v="USD"/>
    <x v="801"/>
    <d v="2011-07-01T11:05:20"/>
    <n v="1309547120"/>
    <n v="1306955120"/>
    <b v="0"/>
    <n v="51"/>
    <b v="1"/>
    <s v="music/rock"/>
    <x v="4"/>
    <s v="rock"/>
  </r>
  <r>
    <n v="6000"/>
    <n v="6080"/>
    <x v="0"/>
    <s v="US"/>
    <s v="USD"/>
    <x v="802"/>
    <d v="2012-09-16T20:05:00"/>
    <n v="1347854700"/>
    <n v="1343867524"/>
    <b v="0"/>
    <n v="75"/>
    <b v="1"/>
    <s v="music/rock"/>
    <x v="4"/>
    <s v="rock"/>
  </r>
  <r>
    <n v="2300"/>
    <n v="2835"/>
    <x v="0"/>
    <s v="US"/>
    <s v="USD"/>
    <x v="803"/>
    <d v="2011-05-28T17:00:00"/>
    <n v="1306630800"/>
    <n v="1304376478"/>
    <b v="0"/>
    <n v="38"/>
    <b v="1"/>
    <s v="music/rock"/>
    <x v="4"/>
    <s v="rock"/>
  </r>
  <r>
    <n v="5500"/>
    <n v="5500"/>
    <x v="0"/>
    <s v="US"/>
    <s v="USD"/>
    <x v="804"/>
    <d v="2011-07-22T19:59:00"/>
    <n v="1311393540"/>
    <n v="1309919526"/>
    <b v="0"/>
    <n v="18"/>
    <b v="1"/>
    <s v="music/rock"/>
    <x v="4"/>
    <s v="rock"/>
  </r>
  <r>
    <n v="3000"/>
    <n v="3150"/>
    <x v="0"/>
    <s v="US"/>
    <s v="USD"/>
    <x v="805"/>
    <d v="2011-07-16T15:00:00"/>
    <n v="1310857200"/>
    <n v="1306525512"/>
    <b v="0"/>
    <n v="54"/>
    <b v="1"/>
    <s v="music/rock"/>
    <x v="4"/>
    <s v="rock"/>
  </r>
  <r>
    <n v="8000"/>
    <n v="8355"/>
    <x v="0"/>
    <s v="US"/>
    <s v="USD"/>
    <x v="806"/>
    <d v="2011-09-07T08:35:39"/>
    <n v="1315413339"/>
    <n v="1312821339"/>
    <b v="0"/>
    <n v="71"/>
    <b v="1"/>
    <s v="music/rock"/>
    <x v="4"/>
    <s v="rock"/>
  </r>
  <r>
    <n v="4000"/>
    <n v="4205"/>
    <x v="0"/>
    <s v="US"/>
    <s v="USD"/>
    <x v="807"/>
    <d v="2017-02-28T18:00:00"/>
    <n v="1488333600"/>
    <n v="1485270311"/>
    <b v="0"/>
    <n v="57"/>
    <b v="1"/>
    <s v="music/rock"/>
    <x v="4"/>
    <s v="rock"/>
  </r>
  <r>
    <n v="4500"/>
    <n v="4500"/>
    <x v="0"/>
    <s v="CA"/>
    <s v="CAD"/>
    <x v="808"/>
    <d v="2014-12-21T20:59:00"/>
    <n v="1419224340"/>
    <n v="1416363886"/>
    <b v="0"/>
    <n v="43"/>
    <b v="1"/>
    <s v="music/rock"/>
    <x v="4"/>
    <s v="rock"/>
  </r>
  <r>
    <n v="4000"/>
    <n v="4151"/>
    <x v="0"/>
    <s v="US"/>
    <s v="USD"/>
    <x v="809"/>
    <d v="2014-01-19T12:00:30"/>
    <n v="1390161630"/>
    <n v="1387569630"/>
    <b v="0"/>
    <n v="52"/>
    <b v="1"/>
    <s v="music/rock"/>
    <x v="4"/>
    <s v="rock"/>
  </r>
  <r>
    <n v="1500"/>
    <n v="1575"/>
    <x v="0"/>
    <s v="US"/>
    <s v="USD"/>
    <x v="810"/>
    <d v="2012-08-31T17:21:02"/>
    <n v="1346462462"/>
    <n v="1343870462"/>
    <b v="0"/>
    <n v="27"/>
    <b v="1"/>
    <s v="music/rock"/>
    <x v="4"/>
    <s v="rock"/>
  </r>
  <r>
    <n v="1000"/>
    <n v="1040"/>
    <x v="0"/>
    <s v="US"/>
    <s v="USD"/>
    <x v="811"/>
    <d v="2013-07-10T08:52:00"/>
    <n v="1373475120"/>
    <n v="1371569202"/>
    <b v="0"/>
    <n v="12"/>
    <b v="1"/>
    <s v="music/rock"/>
    <x v="4"/>
    <s v="rock"/>
  </r>
  <r>
    <n v="600"/>
    <n v="911"/>
    <x v="0"/>
    <s v="US"/>
    <s v="USD"/>
    <x v="812"/>
    <d v="2013-03-01T05:58:00"/>
    <n v="1362146280"/>
    <n v="1357604752"/>
    <b v="0"/>
    <n v="33"/>
    <b v="1"/>
    <s v="music/rock"/>
    <x v="4"/>
    <s v="rock"/>
  </r>
  <r>
    <n v="1500"/>
    <n v="2399.94"/>
    <x v="0"/>
    <s v="US"/>
    <s v="USD"/>
    <x v="813"/>
    <d v="2012-07-20T15:02:45"/>
    <n v="1342825365"/>
    <n v="1340233365"/>
    <b v="0"/>
    <n v="96"/>
    <b v="1"/>
    <s v="music/rock"/>
    <x v="4"/>
    <s v="rock"/>
  </r>
  <r>
    <n v="1000"/>
    <n v="1273"/>
    <x v="0"/>
    <s v="US"/>
    <s v="USD"/>
    <x v="814"/>
    <d v="2011-05-31T10:04:00"/>
    <n v="1306865040"/>
    <n v="1305568201"/>
    <b v="0"/>
    <n v="28"/>
    <b v="1"/>
    <s v="music/rock"/>
    <x v="4"/>
    <s v="rock"/>
  </r>
  <r>
    <n v="4000"/>
    <n v="4280"/>
    <x v="0"/>
    <s v="US"/>
    <s v="USD"/>
    <x v="815"/>
    <d v="2014-11-01T14:01:43"/>
    <n v="1414879303"/>
    <n v="1412287303"/>
    <b v="0"/>
    <n v="43"/>
    <b v="1"/>
    <s v="music/rock"/>
    <x v="4"/>
    <s v="rock"/>
  </r>
  <r>
    <n v="7000"/>
    <n v="8058.55"/>
    <x v="0"/>
    <s v="US"/>
    <s v="USD"/>
    <x v="816"/>
    <d v="2013-04-08T22:30:00"/>
    <n v="1365489000"/>
    <n v="1362776043"/>
    <b v="0"/>
    <n v="205"/>
    <b v="1"/>
    <s v="music/rock"/>
    <x v="4"/>
    <s v="rock"/>
  </r>
  <r>
    <n v="1500"/>
    <n v="2056.66"/>
    <x v="0"/>
    <s v="US"/>
    <s v="USD"/>
    <x v="817"/>
    <d v="2012-03-10T20:59:00"/>
    <n v="1331441940"/>
    <n v="1326810211"/>
    <b v="0"/>
    <n v="23"/>
    <b v="1"/>
    <s v="music/rock"/>
    <x v="4"/>
    <s v="rock"/>
  </r>
  <r>
    <n v="350"/>
    <n v="545"/>
    <x v="0"/>
    <s v="US"/>
    <s v="USD"/>
    <x v="818"/>
    <d v="2012-08-07T09:01:00"/>
    <n v="1344358860"/>
    <n v="1343682681"/>
    <b v="0"/>
    <n v="19"/>
    <b v="1"/>
    <s v="music/rock"/>
    <x v="4"/>
    <s v="rock"/>
  </r>
  <r>
    <n v="400"/>
    <n v="435"/>
    <x v="0"/>
    <s v="US"/>
    <s v="USD"/>
    <x v="819"/>
    <d v="2013-12-20T20:44:00"/>
    <n v="1387601040"/>
    <n v="1386806254"/>
    <b v="0"/>
    <n v="14"/>
    <b v="1"/>
    <s v="music/rock"/>
    <x v="4"/>
    <s v="rock"/>
  </r>
  <r>
    <n v="2000"/>
    <n v="2681"/>
    <x v="0"/>
    <s v="US"/>
    <s v="USD"/>
    <x v="820"/>
    <d v="2014-06-08T21:00:00"/>
    <n v="1402290000"/>
    <n v="1399666342"/>
    <b v="0"/>
    <n v="38"/>
    <b v="1"/>
    <s v="music/rock"/>
    <x v="4"/>
    <s v="rock"/>
  </r>
  <r>
    <n v="17482"/>
    <n v="17482"/>
    <x v="0"/>
    <s v="US"/>
    <s v="USD"/>
    <x v="821"/>
    <d v="2015-05-03T20:01:00"/>
    <n v="1430712060"/>
    <n v="1427753265"/>
    <b v="0"/>
    <n v="78"/>
    <b v="1"/>
    <s v="music/rock"/>
    <x v="4"/>
    <s v="rock"/>
  </r>
  <r>
    <n v="3000"/>
    <n v="3575"/>
    <x v="0"/>
    <s v="US"/>
    <s v="USD"/>
    <x v="822"/>
    <d v="2012-10-05T14:44:10"/>
    <n v="1349477050"/>
    <n v="1346885050"/>
    <b v="0"/>
    <n v="69"/>
    <b v="1"/>
    <s v="music/rock"/>
    <x v="4"/>
    <s v="rock"/>
  </r>
  <r>
    <n v="800"/>
    <n v="1436"/>
    <x v="0"/>
    <s v="US"/>
    <s v="USD"/>
    <x v="823"/>
    <d v="2015-03-22T14:20:52"/>
    <n v="1427062852"/>
    <n v="1424474452"/>
    <b v="0"/>
    <n v="33"/>
    <b v="1"/>
    <s v="music/rock"/>
    <x v="4"/>
    <s v="rock"/>
  </r>
  <r>
    <n v="1600"/>
    <n v="2150.1"/>
    <x v="0"/>
    <s v="US"/>
    <s v="USD"/>
    <x v="824"/>
    <d v="2010-04-17T22:59:00"/>
    <n v="1271573940"/>
    <n v="1268459318"/>
    <b v="0"/>
    <n v="54"/>
    <b v="1"/>
    <s v="music/rock"/>
    <x v="4"/>
    <s v="rock"/>
  </r>
  <r>
    <n v="12500"/>
    <n v="12554"/>
    <x v="0"/>
    <s v="US"/>
    <s v="USD"/>
    <x v="825"/>
    <d v="2012-10-28T23:21:24"/>
    <n v="1351495284"/>
    <n v="1349335284"/>
    <b v="0"/>
    <n v="99"/>
    <b v="1"/>
    <s v="music/rock"/>
    <x v="4"/>
    <s v="rock"/>
  </r>
  <r>
    <n v="5500"/>
    <n v="5580"/>
    <x v="0"/>
    <s v="US"/>
    <s v="USD"/>
    <x v="826"/>
    <d v="2012-03-25T15:55:30"/>
    <n v="1332719730"/>
    <n v="1330908930"/>
    <b v="0"/>
    <n v="49"/>
    <b v="1"/>
    <s v="music/rock"/>
    <x v="4"/>
    <s v="rock"/>
  </r>
  <r>
    <n v="300"/>
    <n v="310"/>
    <x v="0"/>
    <s v="US"/>
    <s v="USD"/>
    <x v="827"/>
    <d v="2012-02-14T11:49:00"/>
    <n v="1329248940"/>
    <n v="1326972107"/>
    <b v="0"/>
    <n v="11"/>
    <b v="1"/>
    <s v="music/rock"/>
    <x v="4"/>
    <s v="rock"/>
  </r>
  <r>
    <n v="1300"/>
    <n v="1391"/>
    <x v="0"/>
    <s v="US"/>
    <s v="USD"/>
    <x v="828"/>
    <d v="2012-06-25T08:24:00"/>
    <n v="1340641440"/>
    <n v="1339549982"/>
    <b v="0"/>
    <n v="38"/>
    <b v="1"/>
    <s v="music/rock"/>
    <x v="4"/>
    <s v="rock"/>
  </r>
  <r>
    <n v="500"/>
    <n v="520"/>
    <x v="0"/>
    <s v="GB"/>
    <s v="GBP"/>
    <x v="829"/>
    <d v="2016-07-13T11:14:00"/>
    <n v="1468437240"/>
    <n v="1463253240"/>
    <b v="0"/>
    <n v="16"/>
    <b v="1"/>
    <s v="music/rock"/>
    <x v="4"/>
    <s v="rock"/>
  </r>
  <r>
    <n v="1800"/>
    <n v="1941"/>
    <x v="0"/>
    <s v="US"/>
    <s v="USD"/>
    <x v="830"/>
    <d v="2013-03-22T03:37:05"/>
    <n v="1363952225"/>
    <n v="1361363825"/>
    <b v="0"/>
    <n v="32"/>
    <b v="1"/>
    <s v="music/rock"/>
    <x v="4"/>
    <s v="rock"/>
  </r>
  <r>
    <n v="1500"/>
    <n v="3500"/>
    <x v="0"/>
    <s v="US"/>
    <s v="USD"/>
    <x v="831"/>
    <d v="2012-04-27T07:31:34"/>
    <n v="1335540694"/>
    <n v="1332948694"/>
    <b v="0"/>
    <n v="20"/>
    <b v="1"/>
    <s v="music/rock"/>
    <x v="4"/>
    <s v="rock"/>
  </r>
  <r>
    <n v="15000"/>
    <n v="15091.06"/>
    <x v="0"/>
    <s v="US"/>
    <s v="USD"/>
    <x v="832"/>
    <d v="2012-01-21T00:13:00"/>
    <n v="1327133580"/>
    <n v="1321978335"/>
    <b v="0"/>
    <n v="154"/>
    <b v="1"/>
    <s v="music/rock"/>
    <x v="4"/>
    <s v="rock"/>
  </r>
  <r>
    <n v="6000"/>
    <n v="6100"/>
    <x v="0"/>
    <s v="US"/>
    <s v="USD"/>
    <x v="833"/>
    <d v="2014-04-19T13:04:35"/>
    <n v="1397941475"/>
    <n v="1395349475"/>
    <b v="0"/>
    <n v="41"/>
    <b v="1"/>
    <s v="music/rock"/>
    <x v="4"/>
    <s v="rock"/>
  </r>
  <r>
    <n v="5500"/>
    <n v="7206"/>
    <x v="0"/>
    <s v="US"/>
    <s v="USD"/>
    <x v="834"/>
    <d v="2013-06-30T19:59:00"/>
    <n v="1372651140"/>
    <n v="1369770292"/>
    <b v="0"/>
    <n v="75"/>
    <b v="1"/>
    <s v="music/rock"/>
    <x v="4"/>
    <s v="rock"/>
  </r>
  <r>
    <n v="2000"/>
    <n v="2345"/>
    <x v="0"/>
    <s v="US"/>
    <s v="USD"/>
    <x v="835"/>
    <d v="2012-05-18T19:00:00"/>
    <n v="1337396400"/>
    <n v="1333709958"/>
    <b v="0"/>
    <n v="40"/>
    <b v="1"/>
    <s v="music/rock"/>
    <x v="4"/>
    <s v="rock"/>
  </r>
  <r>
    <n v="5000"/>
    <n v="5046.5200000000004"/>
    <x v="0"/>
    <s v="US"/>
    <s v="USD"/>
    <x v="836"/>
    <d v="2013-10-06T17:21:58"/>
    <n v="1381108918"/>
    <n v="1378516918"/>
    <b v="0"/>
    <n v="46"/>
    <b v="1"/>
    <s v="music/rock"/>
    <x v="4"/>
    <s v="rock"/>
  </r>
  <r>
    <n v="2500"/>
    <n v="3045"/>
    <x v="0"/>
    <s v="US"/>
    <s v="USD"/>
    <x v="837"/>
    <d v="2014-05-01T15:57:42"/>
    <n v="1398988662"/>
    <n v="1396396662"/>
    <b v="0"/>
    <n v="62"/>
    <b v="1"/>
    <s v="music/rock"/>
    <x v="4"/>
    <s v="rock"/>
  </r>
  <r>
    <n v="2000"/>
    <n v="2908"/>
    <x v="0"/>
    <s v="US"/>
    <s v="USD"/>
    <x v="838"/>
    <d v="2012-01-17T13:33:05"/>
    <n v="1326835985"/>
    <n v="1324243985"/>
    <b v="0"/>
    <n v="61"/>
    <b v="1"/>
    <s v="music/rock"/>
    <x v="4"/>
    <s v="rock"/>
  </r>
  <r>
    <n v="5000"/>
    <n v="5830.83"/>
    <x v="0"/>
    <s v="US"/>
    <s v="USD"/>
    <x v="839"/>
    <d v="2012-09-22T10:19:16"/>
    <n v="1348337956"/>
    <n v="1345745956"/>
    <b v="0"/>
    <n v="96"/>
    <b v="1"/>
    <s v="music/rock"/>
    <x v="4"/>
    <s v="rock"/>
  </r>
  <r>
    <n v="10000"/>
    <n v="12041.66"/>
    <x v="0"/>
    <s v="US"/>
    <s v="USD"/>
    <x v="840"/>
    <d v="2016-09-23T21:26:27"/>
    <n v="1474694787"/>
    <n v="1472102787"/>
    <b v="0"/>
    <n v="190"/>
    <b v="1"/>
    <s v="music/metal"/>
    <x v="4"/>
    <s v="metal"/>
  </r>
  <r>
    <n v="5000"/>
    <n v="5066"/>
    <x v="0"/>
    <s v="US"/>
    <s v="USD"/>
    <x v="841"/>
    <d v="2014-11-10T13:07:43"/>
    <n v="1415653663"/>
    <n v="1413058063"/>
    <b v="1"/>
    <n v="94"/>
    <b v="1"/>
    <s v="music/metal"/>
    <x v="4"/>
    <s v="metal"/>
  </r>
  <r>
    <n v="2500"/>
    <n v="2608"/>
    <x v="0"/>
    <s v="CA"/>
    <s v="CAD"/>
    <x v="842"/>
    <d v="2013-10-13T19:59:00"/>
    <n v="1381723140"/>
    <n v="1378735983"/>
    <b v="1"/>
    <n v="39"/>
    <b v="1"/>
    <s v="music/metal"/>
    <x v="4"/>
    <s v="metal"/>
  </r>
  <r>
    <n v="3000"/>
    <n v="8014"/>
    <x v="0"/>
    <s v="US"/>
    <s v="USD"/>
    <x v="843"/>
    <d v="2016-12-08T00:00:00"/>
    <n v="1481184000"/>
    <n v="1479708680"/>
    <b v="0"/>
    <n v="127"/>
    <b v="1"/>
    <s v="music/metal"/>
    <x v="4"/>
    <s v="metal"/>
  </r>
  <r>
    <n v="3000"/>
    <n v="5824"/>
    <x v="0"/>
    <s v="US"/>
    <s v="USD"/>
    <x v="844"/>
    <d v="2014-10-31T20:59:00"/>
    <n v="1414817940"/>
    <n v="1411489552"/>
    <b v="1"/>
    <n v="159"/>
    <b v="1"/>
    <s v="music/metal"/>
    <x v="4"/>
    <s v="metal"/>
  </r>
  <r>
    <n v="5000"/>
    <n v="6019.01"/>
    <x v="0"/>
    <s v="US"/>
    <s v="USD"/>
    <x v="845"/>
    <d v="2016-09-04T19:59:00"/>
    <n v="1473047940"/>
    <n v="1469595396"/>
    <b v="0"/>
    <n v="177"/>
    <b v="1"/>
    <s v="music/metal"/>
    <x v="4"/>
    <s v="metal"/>
  </r>
  <r>
    <n v="1100"/>
    <n v="1342.01"/>
    <x v="0"/>
    <s v="GB"/>
    <s v="GBP"/>
    <x v="846"/>
    <d v="2014-03-10T06:00:00"/>
    <n v="1394460000"/>
    <n v="1393233855"/>
    <b v="0"/>
    <n v="47"/>
    <b v="1"/>
    <s v="music/metal"/>
    <x v="4"/>
    <s v="metal"/>
  </r>
  <r>
    <n v="10"/>
    <n v="10"/>
    <x v="0"/>
    <s v="US"/>
    <s v="USD"/>
    <x v="847"/>
    <d v="2015-07-10T11:09:36"/>
    <n v="1436555376"/>
    <n v="1433963376"/>
    <b v="0"/>
    <n v="1"/>
    <b v="1"/>
    <s v="music/metal"/>
    <x v="4"/>
    <s v="metal"/>
  </r>
  <r>
    <n v="300"/>
    <n v="300"/>
    <x v="0"/>
    <s v="US"/>
    <s v="USD"/>
    <x v="848"/>
    <d v="2015-04-14T11:00:33"/>
    <n v="1429038033"/>
    <n v="1426446033"/>
    <b v="0"/>
    <n v="16"/>
    <b v="1"/>
    <s v="music/metal"/>
    <x v="4"/>
    <s v="metal"/>
  </r>
  <r>
    <n v="4000"/>
    <n v="4796"/>
    <x v="0"/>
    <s v="US"/>
    <s v="USD"/>
    <x v="849"/>
    <d v="2015-03-15T18:34:24"/>
    <n v="1426473264"/>
    <n v="1424057664"/>
    <b v="0"/>
    <n v="115"/>
    <b v="1"/>
    <s v="music/metal"/>
    <x v="4"/>
    <s v="metal"/>
  </r>
  <r>
    <n v="4000"/>
    <n v="6207"/>
    <x v="0"/>
    <s v="US"/>
    <s v="USD"/>
    <x v="850"/>
    <d v="2016-04-24T20:59:00"/>
    <n v="1461560340"/>
    <n v="1458762717"/>
    <b v="0"/>
    <n v="133"/>
    <b v="1"/>
    <s v="music/metal"/>
    <x v="4"/>
    <s v="metal"/>
  </r>
  <r>
    <n v="2000"/>
    <n v="2609"/>
    <x v="0"/>
    <s v="FR"/>
    <s v="EUR"/>
    <x v="851"/>
    <d v="2016-07-31T11:45:00"/>
    <n v="1469994300"/>
    <n v="1464815253"/>
    <b v="0"/>
    <n v="70"/>
    <b v="1"/>
    <s v="music/metal"/>
    <x v="4"/>
    <s v="metal"/>
  </r>
  <r>
    <n v="3500"/>
    <n v="3674"/>
    <x v="0"/>
    <s v="US"/>
    <s v="USD"/>
    <x v="852"/>
    <d v="2016-10-24T13:00:00"/>
    <n v="1477342800"/>
    <n v="1476386395"/>
    <b v="0"/>
    <n v="62"/>
    <b v="1"/>
    <s v="music/metal"/>
    <x v="4"/>
    <s v="metal"/>
  </r>
  <r>
    <n v="300"/>
    <n v="300"/>
    <x v="0"/>
    <s v="US"/>
    <s v="USD"/>
    <x v="853"/>
    <d v="2015-02-16T11:58:29"/>
    <n v="1424116709"/>
    <n v="1421524709"/>
    <b v="0"/>
    <n v="10"/>
    <b v="1"/>
    <s v="music/metal"/>
    <x v="4"/>
    <s v="metal"/>
  </r>
  <r>
    <n v="27800"/>
    <n v="32865.300000000003"/>
    <x v="0"/>
    <s v="US"/>
    <s v="USD"/>
    <x v="854"/>
    <d v="2016-12-27T21:05:46"/>
    <n v="1482901546"/>
    <n v="1480309546"/>
    <b v="0"/>
    <n v="499"/>
    <b v="1"/>
    <s v="music/metal"/>
    <x v="4"/>
    <s v="metal"/>
  </r>
  <r>
    <n v="1450"/>
    <n v="1500"/>
    <x v="0"/>
    <s v="US"/>
    <s v="USD"/>
    <x v="855"/>
    <d v="2016-07-23T19:00:17"/>
    <n v="1469329217"/>
    <n v="1466737217"/>
    <b v="0"/>
    <n v="47"/>
    <b v="1"/>
    <s v="music/metal"/>
    <x v="4"/>
    <s v="metal"/>
  </r>
  <r>
    <n v="250"/>
    <n v="545"/>
    <x v="0"/>
    <s v="DE"/>
    <s v="EUR"/>
    <x v="856"/>
    <d v="2016-10-25T11:00:00"/>
    <n v="1477422000"/>
    <n v="1472282956"/>
    <b v="0"/>
    <n v="28"/>
    <b v="1"/>
    <s v="music/metal"/>
    <x v="4"/>
    <s v="metal"/>
  </r>
  <r>
    <n v="1200"/>
    <n v="1200"/>
    <x v="0"/>
    <s v="ES"/>
    <s v="EUR"/>
    <x v="857"/>
    <d v="2015-11-25T06:57:11"/>
    <n v="1448463431"/>
    <n v="1444831031"/>
    <b v="0"/>
    <n v="24"/>
    <b v="1"/>
    <s v="music/metal"/>
    <x v="4"/>
    <s v="metal"/>
  </r>
  <r>
    <n v="1200"/>
    <n v="1728.07"/>
    <x v="0"/>
    <s v="GB"/>
    <s v="GBP"/>
    <x v="858"/>
    <d v="2015-04-15T14:59:00"/>
    <n v="1429138740"/>
    <n v="1426528418"/>
    <b v="0"/>
    <n v="76"/>
    <b v="1"/>
    <s v="music/metal"/>
    <x v="4"/>
    <s v="metal"/>
  </r>
  <r>
    <n v="4000"/>
    <n v="4187"/>
    <x v="0"/>
    <s v="US"/>
    <s v="USD"/>
    <x v="859"/>
    <d v="2015-06-03T16:00:00"/>
    <n v="1433376000"/>
    <n v="1430768468"/>
    <b v="0"/>
    <n v="98"/>
    <b v="1"/>
    <s v="music/metal"/>
    <x v="4"/>
    <s v="metal"/>
  </r>
  <r>
    <n v="14000"/>
    <n v="2540"/>
    <x v="2"/>
    <s v="US"/>
    <s v="USD"/>
    <x v="860"/>
    <d v="2013-11-22T04:35:13"/>
    <n v="1385123713"/>
    <n v="1382528113"/>
    <b v="0"/>
    <n v="48"/>
    <b v="0"/>
    <s v="music/jazz"/>
    <x v="4"/>
    <s v="jazz"/>
  </r>
  <r>
    <n v="4500"/>
    <n v="101"/>
    <x v="2"/>
    <s v="US"/>
    <s v="USD"/>
    <x v="861"/>
    <d v="2016-09-16T15:10:04"/>
    <n v="1474067404"/>
    <n v="1471475404"/>
    <b v="0"/>
    <n v="2"/>
    <b v="0"/>
    <s v="music/jazz"/>
    <x v="4"/>
    <s v="jazz"/>
  </r>
  <r>
    <n v="50000"/>
    <n v="170"/>
    <x v="2"/>
    <s v="GB"/>
    <s v="GBP"/>
    <x v="862"/>
    <d v="2013-11-11T06:19:08"/>
    <n v="1384179548"/>
    <n v="1381583948"/>
    <b v="0"/>
    <n v="4"/>
    <b v="0"/>
    <s v="music/jazz"/>
    <x v="4"/>
    <s v="jazz"/>
  </r>
  <r>
    <n v="2000"/>
    <n v="90"/>
    <x v="2"/>
    <s v="US"/>
    <s v="USD"/>
    <x v="863"/>
    <d v="2012-02-11T18:49:26"/>
    <n v="1329014966"/>
    <n v="1326422966"/>
    <b v="0"/>
    <n v="5"/>
    <b v="0"/>
    <s v="music/jazz"/>
    <x v="4"/>
    <s v="jazz"/>
  </r>
  <r>
    <n v="6500"/>
    <n v="2700"/>
    <x v="2"/>
    <s v="US"/>
    <s v="USD"/>
    <x v="864"/>
    <d v="2013-10-16T01:59:00"/>
    <n v="1381917540"/>
    <n v="1379990038"/>
    <b v="0"/>
    <n v="79"/>
    <b v="0"/>
    <s v="music/jazz"/>
    <x v="4"/>
    <s v="jazz"/>
  </r>
  <r>
    <n v="2200"/>
    <n v="45"/>
    <x v="2"/>
    <s v="US"/>
    <s v="USD"/>
    <x v="865"/>
    <d v="2013-01-16T10:33:17"/>
    <n v="1358361197"/>
    <n v="1353177197"/>
    <b v="0"/>
    <n v="2"/>
    <b v="0"/>
    <s v="music/jazz"/>
    <x v="4"/>
    <s v="jazz"/>
  </r>
  <r>
    <n v="3500"/>
    <n v="640"/>
    <x v="2"/>
    <s v="US"/>
    <s v="USD"/>
    <x v="866"/>
    <d v="2015-02-28T07:10:00"/>
    <n v="1425136200"/>
    <n v="1421853518"/>
    <b v="0"/>
    <n v="11"/>
    <b v="0"/>
    <s v="music/jazz"/>
    <x v="4"/>
    <s v="jazz"/>
  </r>
  <r>
    <n v="5000"/>
    <n v="1201"/>
    <x v="2"/>
    <s v="US"/>
    <s v="USD"/>
    <x v="867"/>
    <d v="2009-11-30T20:59:00"/>
    <n v="1259643540"/>
    <n v="1254450706"/>
    <b v="0"/>
    <n v="11"/>
    <b v="0"/>
    <s v="music/jazz"/>
    <x v="4"/>
    <s v="jazz"/>
  </r>
  <r>
    <n v="45000"/>
    <n v="50"/>
    <x v="2"/>
    <s v="US"/>
    <s v="USD"/>
    <x v="868"/>
    <d v="2014-01-06T16:39:58"/>
    <n v="1389055198"/>
    <n v="1386463198"/>
    <b v="0"/>
    <n v="1"/>
    <b v="0"/>
    <s v="music/jazz"/>
    <x v="4"/>
    <s v="jazz"/>
  </r>
  <r>
    <n v="8800"/>
    <n v="1040"/>
    <x v="2"/>
    <s v="US"/>
    <s v="USD"/>
    <x v="869"/>
    <d v="2013-04-08T11:17:37"/>
    <n v="1365448657"/>
    <n v="1362860257"/>
    <b v="0"/>
    <n v="3"/>
    <b v="0"/>
    <s v="music/jazz"/>
    <x v="4"/>
    <s v="jazz"/>
  </r>
  <r>
    <n v="20000"/>
    <n v="62"/>
    <x v="2"/>
    <s v="GB"/>
    <s v="GBP"/>
    <x v="870"/>
    <d v="2013-08-31T16:32:03"/>
    <n v="1377995523"/>
    <n v="1375403523"/>
    <b v="0"/>
    <n v="5"/>
    <b v="0"/>
    <s v="music/jazz"/>
    <x v="4"/>
    <s v="jazz"/>
  </r>
  <r>
    <n v="6000"/>
    <n v="325"/>
    <x v="2"/>
    <s v="US"/>
    <s v="USD"/>
    <x v="871"/>
    <d v="2013-11-29T06:28:15"/>
    <n v="1385735295"/>
    <n v="1383139695"/>
    <b v="0"/>
    <n v="12"/>
    <b v="0"/>
    <s v="music/jazz"/>
    <x v="4"/>
    <s v="jazz"/>
  </r>
  <r>
    <n v="8000"/>
    <n v="65"/>
    <x v="2"/>
    <s v="US"/>
    <s v="USD"/>
    <x v="872"/>
    <d v="2011-03-10T11:48:47"/>
    <n v="1299786527"/>
    <n v="1295898527"/>
    <b v="0"/>
    <n v="2"/>
    <b v="0"/>
    <s v="music/jazz"/>
    <x v="4"/>
    <s v="jazz"/>
  </r>
  <r>
    <n v="3500"/>
    <n v="45"/>
    <x v="2"/>
    <s v="US"/>
    <s v="USD"/>
    <x v="873"/>
    <d v="2012-11-10T21:00:40"/>
    <n v="1352610040"/>
    <n v="1349150440"/>
    <b v="0"/>
    <n v="5"/>
    <b v="0"/>
    <s v="music/jazz"/>
    <x v="4"/>
    <s v="jazz"/>
  </r>
  <r>
    <n v="3000"/>
    <n v="730"/>
    <x v="2"/>
    <s v="US"/>
    <s v="USD"/>
    <x v="874"/>
    <d v="2013-05-04T06:00:34"/>
    <n v="1367676034"/>
    <n v="1365084034"/>
    <b v="0"/>
    <n v="21"/>
    <b v="0"/>
    <s v="music/jazz"/>
    <x v="4"/>
    <s v="jazz"/>
  </r>
  <r>
    <n v="5000"/>
    <n v="0"/>
    <x v="2"/>
    <s v="US"/>
    <s v="USD"/>
    <x v="875"/>
    <d v="2015-09-21T09:22:11"/>
    <n v="1442856131"/>
    <n v="1441128131"/>
    <b v="0"/>
    <n v="0"/>
    <b v="0"/>
    <s v="music/jazz"/>
    <x v="4"/>
    <s v="jazz"/>
  </r>
  <r>
    <n v="3152"/>
    <n v="1286"/>
    <x v="2"/>
    <s v="GB"/>
    <s v="GBP"/>
    <x v="876"/>
    <d v="2013-02-04T03:55:27"/>
    <n v="1359978927"/>
    <n v="1357127727"/>
    <b v="0"/>
    <n v="45"/>
    <b v="0"/>
    <s v="music/jazz"/>
    <x v="4"/>
    <s v="jazz"/>
  </r>
  <r>
    <n v="2000"/>
    <n v="1351"/>
    <x v="2"/>
    <s v="US"/>
    <s v="USD"/>
    <x v="877"/>
    <d v="2013-12-19T10:56:00"/>
    <n v="1387479360"/>
    <n v="1384887360"/>
    <b v="0"/>
    <n v="29"/>
    <b v="0"/>
    <s v="music/jazz"/>
    <x v="4"/>
    <s v="jazz"/>
  </r>
  <r>
    <n v="5000"/>
    <n v="65"/>
    <x v="2"/>
    <s v="US"/>
    <s v="USD"/>
    <x v="878"/>
    <d v="2010-12-22T21:35:24"/>
    <n v="1293082524"/>
    <n v="1290490524"/>
    <b v="0"/>
    <n v="2"/>
    <b v="0"/>
    <s v="music/jazz"/>
    <x v="4"/>
    <s v="jazz"/>
  </r>
  <r>
    <n v="2100"/>
    <n v="644"/>
    <x v="2"/>
    <s v="US"/>
    <s v="USD"/>
    <x v="879"/>
    <d v="2012-05-29T11:55:05"/>
    <n v="1338321305"/>
    <n v="1336506905"/>
    <b v="0"/>
    <n v="30"/>
    <b v="0"/>
    <s v="music/jazz"/>
    <x v="4"/>
    <s v="jazz"/>
  </r>
  <r>
    <n v="3780"/>
    <n v="113"/>
    <x v="2"/>
    <s v="US"/>
    <s v="USD"/>
    <x v="880"/>
    <d v="2012-10-29T23:42:18"/>
    <n v="1351582938"/>
    <n v="1348731738"/>
    <b v="0"/>
    <n v="8"/>
    <b v="0"/>
    <s v="music/indie rock"/>
    <x v="4"/>
    <s v="indie rock"/>
  </r>
  <r>
    <n v="3750"/>
    <n v="30"/>
    <x v="2"/>
    <s v="US"/>
    <s v="USD"/>
    <x v="881"/>
    <d v="2012-01-13T22:01:26"/>
    <n v="1326520886"/>
    <n v="1322632886"/>
    <b v="0"/>
    <n v="1"/>
    <b v="0"/>
    <s v="music/indie rock"/>
    <x v="4"/>
    <s v="indie rock"/>
  </r>
  <r>
    <n v="1500"/>
    <n v="302"/>
    <x v="2"/>
    <s v="US"/>
    <s v="USD"/>
    <x v="882"/>
    <d v="2011-09-06T12:39:10"/>
    <n v="1315341550"/>
    <n v="1312490350"/>
    <b v="0"/>
    <n v="14"/>
    <b v="0"/>
    <s v="music/indie rock"/>
    <x v="4"/>
    <s v="indie rock"/>
  </r>
  <r>
    <n v="5000"/>
    <n v="2001"/>
    <x v="2"/>
    <s v="US"/>
    <s v="USD"/>
    <x v="883"/>
    <d v="2016-03-02T14:27:15"/>
    <n v="1456957635"/>
    <n v="1451773635"/>
    <b v="0"/>
    <n v="24"/>
    <b v="0"/>
    <s v="music/indie rock"/>
    <x v="4"/>
    <s v="indie rock"/>
  </r>
  <r>
    <n v="2000"/>
    <n v="20"/>
    <x v="2"/>
    <s v="US"/>
    <s v="USD"/>
    <x v="884"/>
    <d v="2012-05-11T18:31:00"/>
    <n v="1336789860"/>
    <n v="1331666146"/>
    <b v="0"/>
    <n v="2"/>
    <b v="0"/>
    <s v="music/indie rock"/>
    <x v="4"/>
    <s v="indie rock"/>
  </r>
  <r>
    <n v="1000"/>
    <n v="750"/>
    <x v="2"/>
    <s v="US"/>
    <s v="USD"/>
    <x v="885"/>
    <d v="2016-12-30T14:35:11"/>
    <n v="1483137311"/>
    <n v="1481322911"/>
    <b v="0"/>
    <n v="21"/>
    <b v="0"/>
    <s v="music/indie rock"/>
    <x v="4"/>
    <s v="indie rock"/>
  </r>
  <r>
    <n v="500"/>
    <n v="205"/>
    <x v="2"/>
    <s v="US"/>
    <s v="USD"/>
    <x v="886"/>
    <d v="2016-09-15T12:53:33"/>
    <n v="1473972813"/>
    <n v="1471812813"/>
    <b v="0"/>
    <n v="7"/>
    <b v="0"/>
    <s v="music/indie rock"/>
    <x v="4"/>
    <s v="indie rock"/>
  </r>
  <r>
    <n v="1000"/>
    <n v="0"/>
    <x v="2"/>
    <s v="US"/>
    <s v="USD"/>
    <x v="887"/>
    <d v="2012-05-27T15:00:55"/>
    <n v="1338159655"/>
    <n v="1335567655"/>
    <b v="0"/>
    <n v="0"/>
    <b v="0"/>
    <s v="music/indie rock"/>
    <x v="4"/>
    <s v="indie rock"/>
  </r>
  <r>
    <n v="1000"/>
    <n v="72"/>
    <x v="2"/>
    <s v="US"/>
    <s v="USD"/>
    <x v="888"/>
    <d v="2011-08-31T22:00:00"/>
    <n v="1314856800"/>
    <n v="1311789885"/>
    <b v="0"/>
    <n v="4"/>
    <b v="0"/>
    <s v="music/indie rock"/>
    <x v="4"/>
    <s v="indie rock"/>
  </r>
  <r>
    <n v="25000"/>
    <n v="2360.3200000000002"/>
    <x v="2"/>
    <s v="US"/>
    <s v="USD"/>
    <x v="889"/>
    <d v="2014-10-05T10:49:03"/>
    <n v="1412534943"/>
    <n v="1409942943"/>
    <b v="0"/>
    <n v="32"/>
    <b v="0"/>
    <s v="music/indie rock"/>
    <x v="4"/>
    <s v="indie rock"/>
  </r>
  <r>
    <n v="3000"/>
    <n v="125"/>
    <x v="2"/>
    <s v="US"/>
    <s v="USD"/>
    <x v="890"/>
    <d v="2013-11-21T09:46:19"/>
    <n v="1385055979"/>
    <n v="1382460379"/>
    <b v="0"/>
    <n v="4"/>
    <b v="0"/>
    <s v="music/indie rock"/>
    <x v="4"/>
    <s v="indie rock"/>
  </r>
  <r>
    <n v="8000"/>
    <n v="260"/>
    <x v="2"/>
    <s v="US"/>
    <s v="USD"/>
    <x v="891"/>
    <d v="2014-08-20T16:45:30"/>
    <n v="1408581930"/>
    <n v="1405989930"/>
    <b v="0"/>
    <n v="9"/>
    <b v="0"/>
    <s v="music/indie rock"/>
    <x v="4"/>
    <s v="indie rock"/>
  </r>
  <r>
    <n v="6000"/>
    <n v="2445"/>
    <x v="2"/>
    <s v="US"/>
    <s v="USD"/>
    <x v="892"/>
    <d v="2010-07-31T20:00:00"/>
    <n v="1280635200"/>
    <n v="1273121283"/>
    <b v="0"/>
    <n v="17"/>
    <b v="0"/>
    <s v="music/indie rock"/>
    <x v="4"/>
    <s v="indie rock"/>
  </r>
  <r>
    <n v="2000"/>
    <n v="200"/>
    <x v="2"/>
    <s v="US"/>
    <s v="USD"/>
    <x v="893"/>
    <d v="2015-04-01T12:32:43"/>
    <n v="1427920363"/>
    <n v="1425331963"/>
    <b v="0"/>
    <n v="5"/>
    <b v="0"/>
    <s v="music/indie rock"/>
    <x v="4"/>
    <s v="indie rock"/>
  </r>
  <r>
    <n v="20000"/>
    <n v="7834"/>
    <x v="2"/>
    <s v="US"/>
    <s v="USD"/>
    <x v="894"/>
    <d v="2016-06-05T15:33:30"/>
    <n v="1465169610"/>
    <n v="1462577610"/>
    <b v="0"/>
    <n v="53"/>
    <b v="0"/>
    <s v="music/indie rock"/>
    <x v="4"/>
    <s v="indie rock"/>
  </r>
  <r>
    <n v="8000"/>
    <n v="195"/>
    <x v="2"/>
    <s v="US"/>
    <s v="USD"/>
    <x v="895"/>
    <d v="2010-10-24T19:03:49"/>
    <n v="1287975829"/>
    <n v="1284087829"/>
    <b v="0"/>
    <n v="7"/>
    <b v="0"/>
    <s v="music/indie rock"/>
    <x v="4"/>
    <s v="indie rock"/>
  </r>
  <r>
    <n v="8000"/>
    <n v="3200"/>
    <x v="2"/>
    <s v="US"/>
    <s v="USD"/>
    <x v="896"/>
    <d v="2015-08-27T20:00:00"/>
    <n v="1440734400"/>
    <n v="1438549026"/>
    <b v="0"/>
    <n v="72"/>
    <b v="0"/>
    <s v="music/indie rock"/>
    <x v="4"/>
    <s v="indie rock"/>
  </r>
  <r>
    <n v="3000"/>
    <n v="0"/>
    <x v="2"/>
    <s v="US"/>
    <s v="USD"/>
    <x v="897"/>
    <d v="2012-11-28T09:31:48"/>
    <n v="1354123908"/>
    <n v="1351528308"/>
    <b v="0"/>
    <n v="0"/>
    <b v="0"/>
    <s v="music/indie rock"/>
    <x v="4"/>
    <s v="indie rock"/>
  </r>
  <r>
    <n v="2500"/>
    <n v="70"/>
    <x v="2"/>
    <s v="US"/>
    <s v="USD"/>
    <x v="898"/>
    <d v="2012-01-15T10:11:50"/>
    <n v="1326651110"/>
    <n v="1322763110"/>
    <b v="0"/>
    <n v="2"/>
    <b v="0"/>
    <s v="music/indie rock"/>
    <x v="4"/>
    <s v="indie rock"/>
  </r>
  <r>
    <n v="750"/>
    <n v="280"/>
    <x v="2"/>
    <s v="US"/>
    <s v="USD"/>
    <x v="899"/>
    <d v="2011-05-27T18:22:42"/>
    <n v="1306549362"/>
    <n v="1302661362"/>
    <b v="0"/>
    <n v="8"/>
    <b v="0"/>
    <s v="music/indie rock"/>
    <x v="4"/>
    <s v="indie rock"/>
  </r>
  <r>
    <n v="5000"/>
    <n v="21"/>
    <x v="2"/>
    <s v="US"/>
    <s v="USD"/>
    <x v="900"/>
    <d v="2016-03-30T11:23:22"/>
    <n v="1459365802"/>
    <n v="1456777402"/>
    <b v="0"/>
    <n v="2"/>
    <b v="0"/>
    <s v="music/jazz"/>
    <x v="4"/>
    <s v="jazz"/>
  </r>
  <r>
    <n v="6500"/>
    <n v="0"/>
    <x v="2"/>
    <s v="US"/>
    <s v="USD"/>
    <x v="901"/>
    <d v="2010-06-08T11:11:00"/>
    <n v="1276024260"/>
    <n v="1272050914"/>
    <b v="0"/>
    <n v="0"/>
    <b v="0"/>
    <s v="music/jazz"/>
    <x v="4"/>
    <s v="jazz"/>
  </r>
  <r>
    <n v="30000"/>
    <n v="90"/>
    <x v="2"/>
    <s v="US"/>
    <s v="USD"/>
    <x v="902"/>
    <d v="2014-08-30T07:30:00"/>
    <n v="1409412600"/>
    <n v="1404947422"/>
    <b v="0"/>
    <n v="3"/>
    <b v="0"/>
    <s v="music/jazz"/>
    <x v="4"/>
    <s v="jazz"/>
  </r>
  <r>
    <n v="5000"/>
    <n v="160"/>
    <x v="2"/>
    <s v="US"/>
    <s v="USD"/>
    <x v="903"/>
    <d v="2012-09-22T18:25:00"/>
    <n v="1348367100"/>
    <n v="1346180780"/>
    <b v="0"/>
    <n v="4"/>
    <b v="0"/>
    <s v="music/jazz"/>
    <x v="4"/>
    <s v="jazz"/>
  </r>
  <r>
    <n v="50000"/>
    <n v="151"/>
    <x v="2"/>
    <s v="US"/>
    <s v="USD"/>
    <x v="904"/>
    <d v="2016-01-02T17:55:37"/>
    <n v="1451786137"/>
    <n v="1449194137"/>
    <b v="0"/>
    <n v="3"/>
    <b v="0"/>
    <s v="music/jazz"/>
    <x v="4"/>
    <s v="jazz"/>
  </r>
  <r>
    <n v="6500"/>
    <n v="196"/>
    <x v="2"/>
    <s v="US"/>
    <s v="USD"/>
    <x v="905"/>
    <d v="2011-01-23T21:45:26"/>
    <n v="1295847926"/>
    <n v="1290663926"/>
    <b v="0"/>
    <n v="6"/>
    <b v="0"/>
    <s v="music/jazz"/>
    <x v="4"/>
    <s v="jazz"/>
  </r>
  <r>
    <n v="15000"/>
    <n v="0"/>
    <x v="2"/>
    <s v="US"/>
    <s v="USD"/>
    <x v="906"/>
    <d v="2014-03-12T19:33:10"/>
    <n v="1394681590"/>
    <n v="1392093190"/>
    <b v="0"/>
    <n v="0"/>
    <b v="0"/>
    <s v="music/jazz"/>
    <x v="4"/>
    <s v="jazz"/>
  </r>
  <r>
    <n v="2900"/>
    <n v="0"/>
    <x v="2"/>
    <s v="US"/>
    <s v="USD"/>
    <x v="907"/>
    <d v="2011-09-10T20:37:03"/>
    <n v="1315715823"/>
    <n v="1313123823"/>
    <b v="0"/>
    <n v="0"/>
    <b v="0"/>
    <s v="music/jazz"/>
    <x v="4"/>
    <s v="jazz"/>
  </r>
  <r>
    <n v="2500"/>
    <n v="0"/>
    <x v="2"/>
    <s v="US"/>
    <s v="USD"/>
    <x v="908"/>
    <d v="2010-07-26T20:59:00"/>
    <n v="1280206740"/>
    <n v="1276283655"/>
    <b v="0"/>
    <n v="0"/>
    <b v="0"/>
    <s v="music/jazz"/>
    <x v="4"/>
    <s v="jazz"/>
  </r>
  <r>
    <n v="16000"/>
    <n v="520"/>
    <x v="2"/>
    <s v="US"/>
    <s v="USD"/>
    <x v="909"/>
    <d v="2012-07-22T20:00:00"/>
    <n v="1343016000"/>
    <n v="1340296440"/>
    <b v="0"/>
    <n v="8"/>
    <b v="0"/>
    <s v="music/jazz"/>
    <x v="4"/>
    <s v="jazz"/>
  </r>
  <r>
    <n v="550"/>
    <n v="123"/>
    <x v="2"/>
    <s v="GB"/>
    <s v="GBP"/>
    <x v="910"/>
    <d v="2017-03-03T05:05:19"/>
    <n v="1488546319"/>
    <n v="1483362319"/>
    <b v="0"/>
    <n v="5"/>
    <b v="0"/>
    <s v="music/jazz"/>
    <x v="4"/>
    <s v="jazz"/>
  </r>
  <r>
    <n v="100000"/>
    <n v="0"/>
    <x v="2"/>
    <s v="US"/>
    <s v="USD"/>
    <x v="911"/>
    <d v="2014-01-23T16:07:25"/>
    <n v="1390522045"/>
    <n v="1388707645"/>
    <b v="0"/>
    <n v="0"/>
    <b v="0"/>
    <s v="music/jazz"/>
    <x v="4"/>
    <s v="jazz"/>
  </r>
  <r>
    <n v="3500"/>
    <n v="30"/>
    <x v="2"/>
    <s v="US"/>
    <s v="USD"/>
    <x v="912"/>
    <d v="2012-12-10T19:37:27"/>
    <n v="1355197047"/>
    <n v="1350009447"/>
    <b v="0"/>
    <n v="2"/>
    <b v="0"/>
    <s v="music/jazz"/>
    <x v="4"/>
    <s v="jazz"/>
  </r>
  <r>
    <n v="30000"/>
    <n v="1982"/>
    <x v="2"/>
    <s v="US"/>
    <s v="USD"/>
    <x v="913"/>
    <d v="2012-05-04T19:20:19"/>
    <n v="1336188019"/>
    <n v="1333596019"/>
    <b v="0"/>
    <n v="24"/>
    <b v="0"/>
    <s v="music/jazz"/>
    <x v="4"/>
    <s v="jazz"/>
  </r>
  <r>
    <n v="1500"/>
    <n v="0"/>
    <x v="2"/>
    <s v="US"/>
    <s v="USD"/>
    <x v="914"/>
    <d v="2012-08-25T10:19:07"/>
    <n v="1345918747"/>
    <n v="1343326747"/>
    <b v="0"/>
    <n v="0"/>
    <b v="0"/>
    <s v="music/jazz"/>
    <x v="4"/>
    <s v="jazz"/>
  </r>
  <r>
    <n v="6500"/>
    <n v="375"/>
    <x v="2"/>
    <s v="US"/>
    <s v="USD"/>
    <x v="915"/>
    <d v="2012-02-29T20:59:00"/>
    <n v="1330577940"/>
    <n v="1327853914"/>
    <b v="0"/>
    <n v="9"/>
    <b v="0"/>
    <s v="music/jazz"/>
    <x v="4"/>
    <s v="jazz"/>
  </r>
  <r>
    <n v="3300"/>
    <n v="0"/>
    <x v="2"/>
    <s v="US"/>
    <s v="USD"/>
    <x v="916"/>
    <d v="2010-10-21T21:00:00"/>
    <n v="1287723600"/>
    <n v="1284409734"/>
    <b v="0"/>
    <n v="0"/>
    <b v="0"/>
    <s v="music/jazz"/>
    <x v="4"/>
    <s v="jazz"/>
  </r>
  <r>
    <n v="5000"/>
    <n v="30"/>
    <x v="2"/>
    <s v="US"/>
    <s v="USD"/>
    <x v="917"/>
    <d v="2014-07-13T18:30:00"/>
    <n v="1405305000"/>
    <n v="1402612730"/>
    <b v="0"/>
    <n v="1"/>
    <b v="0"/>
    <s v="music/jazz"/>
    <x v="4"/>
    <s v="jazz"/>
  </r>
  <r>
    <n v="3900"/>
    <n v="196"/>
    <x v="2"/>
    <s v="GB"/>
    <s v="GBP"/>
    <x v="918"/>
    <d v="2014-12-01T14:59:21"/>
    <n v="1417474761"/>
    <n v="1414879161"/>
    <b v="0"/>
    <n v="10"/>
    <b v="0"/>
    <s v="music/jazz"/>
    <x v="4"/>
    <s v="jazz"/>
  </r>
  <r>
    <n v="20000"/>
    <n v="100"/>
    <x v="2"/>
    <s v="US"/>
    <s v="USD"/>
    <x v="919"/>
    <d v="2012-12-19T07:24:05"/>
    <n v="1355930645"/>
    <n v="1352906645"/>
    <b v="0"/>
    <n v="1"/>
    <b v="0"/>
    <s v="music/jazz"/>
    <x v="4"/>
    <s v="jazz"/>
  </r>
  <r>
    <n v="5500"/>
    <n v="0"/>
    <x v="2"/>
    <s v="US"/>
    <s v="USD"/>
    <x v="920"/>
    <d v="2013-11-14T09:07:02"/>
    <n v="1384448822"/>
    <n v="1381853222"/>
    <b v="0"/>
    <n v="0"/>
    <b v="0"/>
    <s v="music/jazz"/>
    <x v="4"/>
    <s v="jazz"/>
  </r>
  <r>
    <n v="15000"/>
    <n v="4635"/>
    <x v="2"/>
    <s v="US"/>
    <s v="USD"/>
    <x v="921"/>
    <d v="2011-12-11T21:06:16"/>
    <n v="1323666376"/>
    <n v="1320033976"/>
    <b v="0"/>
    <n v="20"/>
    <b v="0"/>
    <s v="music/jazz"/>
    <x v="4"/>
    <s v="jazz"/>
  </r>
  <r>
    <n v="27000"/>
    <n v="5680"/>
    <x v="2"/>
    <s v="US"/>
    <s v="USD"/>
    <x v="922"/>
    <d v="2014-10-01T04:43:13"/>
    <n v="1412167393"/>
    <n v="1409143393"/>
    <b v="0"/>
    <n v="30"/>
    <b v="0"/>
    <s v="music/jazz"/>
    <x v="4"/>
    <s v="jazz"/>
  </r>
  <r>
    <n v="15000"/>
    <n v="330"/>
    <x v="2"/>
    <s v="US"/>
    <s v="USD"/>
    <x v="923"/>
    <d v="2014-11-21T16:02:03"/>
    <n v="1416614523"/>
    <n v="1414018923"/>
    <b v="0"/>
    <n v="6"/>
    <b v="0"/>
    <s v="music/jazz"/>
    <x v="4"/>
    <s v="jazz"/>
  </r>
  <r>
    <n v="3000"/>
    <n v="327"/>
    <x v="2"/>
    <s v="US"/>
    <s v="USD"/>
    <x v="924"/>
    <d v="2013-02-13T14:37:49"/>
    <n v="1360795069"/>
    <n v="1358203069"/>
    <b v="0"/>
    <n v="15"/>
    <b v="0"/>
    <s v="music/jazz"/>
    <x v="4"/>
    <s v="jazz"/>
  </r>
  <r>
    <n v="6000"/>
    <n v="160"/>
    <x v="2"/>
    <s v="US"/>
    <s v="USD"/>
    <x v="925"/>
    <d v="2013-11-27T14:08:31"/>
    <n v="1385590111"/>
    <n v="1382994511"/>
    <b v="0"/>
    <n v="5"/>
    <b v="0"/>
    <s v="music/jazz"/>
    <x v="4"/>
    <s v="jazz"/>
  </r>
  <r>
    <n v="7000"/>
    <n v="0"/>
    <x v="2"/>
    <s v="US"/>
    <s v="USD"/>
    <x v="926"/>
    <d v="2010-07-08T14:40:00"/>
    <n v="1278628800"/>
    <n v="1276043330"/>
    <b v="0"/>
    <n v="0"/>
    <b v="0"/>
    <s v="music/jazz"/>
    <x v="4"/>
    <s v="jazz"/>
  </r>
  <r>
    <n v="20000"/>
    <n v="0"/>
    <x v="2"/>
    <s v="US"/>
    <s v="USD"/>
    <x v="927"/>
    <d v="2012-05-14T11:44:55"/>
    <n v="1337024695"/>
    <n v="1334432695"/>
    <b v="0"/>
    <n v="0"/>
    <b v="0"/>
    <s v="music/jazz"/>
    <x v="4"/>
    <s v="jazz"/>
  </r>
  <r>
    <n v="14500"/>
    <n v="1575"/>
    <x v="2"/>
    <s v="US"/>
    <s v="USD"/>
    <x v="928"/>
    <d v="2012-11-17T16:00:00"/>
    <n v="1353196800"/>
    <n v="1348864913"/>
    <b v="0"/>
    <n v="28"/>
    <b v="0"/>
    <s v="music/jazz"/>
    <x v="4"/>
    <s v="jazz"/>
  </r>
  <r>
    <n v="500"/>
    <n v="0"/>
    <x v="2"/>
    <s v="US"/>
    <s v="USD"/>
    <x v="929"/>
    <d v="2012-04-08T20:42:49"/>
    <n v="1333946569"/>
    <n v="1331358169"/>
    <b v="0"/>
    <n v="0"/>
    <b v="0"/>
    <s v="music/jazz"/>
    <x v="4"/>
    <s v="jazz"/>
  </r>
  <r>
    <n v="900"/>
    <n v="345"/>
    <x v="2"/>
    <s v="US"/>
    <s v="USD"/>
    <x v="930"/>
    <d v="2010-06-25T13:32:00"/>
    <n v="1277501520"/>
    <n v="1273874306"/>
    <b v="0"/>
    <n v="5"/>
    <b v="0"/>
    <s v="music/jazz"/>
    <x v="4"/>
    <s v="jazz"/>
  </r>
  <r>
    <n v="2000"/>
    <n v="131"/>
    <x v="2"/>
    <s v="GB"/>
    <s v="GBP"/>
    <x v="931"/>
    <d v="2014-03-16T14:00:00"/>
    <n v="1395007200"/>
    <n v="1392021502"/>
    <b v="0"/>
    <n v="7"/>
    <b v="0"/>
    <s v="music/jazz"/>
    <x v="4"/>
    <s v="jazz"/>
  </r>
  <r>
    <n v="9500"/>
    <n v="1381"/>
    <x v="2"/>
    <s v="US"/>
    <s v="USD"/>
    <x v="932"/>
    <d v="2013-03-22T14:15:45"/>
    <n v="1363990545"/>
    <n v="1360106145"/>
    <b v="0"/>
    <n v="30"/>
    <b v="0"/>
    <s v="music/jazz"/>
    <x v="4"/>
    <s v="jazz"/>
  </r>
  <r>
    <n v="2000"/>
    <n v="120"/>
    <x v="2"/>
    <s v="US"/>
    <s v="USD"/>
    <x v="933"/>
    <d v="2014-05-11T20:03:29"/>
    <n v="1399867409"/>
    <n v="1394683409"/>
    <b v="0"/>
    <n v="2"/>
    <b v="0"/>
    <s v="music/jazz"/>
    <x v="4"/>
    <s v="jazz"/>
  </r>
  <r>
    <n v="5000"/>
    <n v="1520"/>
    <x v="2"/>
    <s v="CA"/>
    <s v="CAD"/>
    <x v="934"/>
    <d v="2014-05-03T22:00:00"/>
    <n v="1399183200"/>
    <n v="1396633284"/>
    <b v="0"/>
    <n v="30"/>
    <b v="0"/>
    <s v="music/jazz"/>
    <x v="4"/>
    <s v="jazz"/>
  </r>
  <r>
    <n v="3500"/>
    <n v="50"/>
    <x v="2"/>
    <s v="US"/>
    <s v="USD"/>
    <x v="935"/>
    <d v="2016-01-29T00:00:29"/>
    <n v="1454054429"/>
    <n v="1451462429"/>
    <b v="0"/>
    <n v="2"/>
    <b v="0"/>
    <s v="music/jazz"/>
    <x v="4"/>
    <s v="jazz"/>
  </r>
  <r>
    <n v="1400"/>
    <n v="0"/>
    <x v="2"/>
    <s v="US"/>
    <s v="USD"/>
    <x v="936"/>
    <d v="2012-01-18T12:00:00"/>
    <n v="1326916800"/>
    <n v="1323131689"/>
    <b v="0"/>
    <n v="0"/>
    <b v="0"/>
    <s v="music/jazz"/>
    <x v="4"/>
    <s v="jazz"/>
  </r>
  <r>
    <n v="3500"/>
    <n v="40"/>
    <x v="2"/>
    <s v="US"/>
    <s v="USD"/>
    <x v="937"/>
    <d v="2013-11-03T12:09:17"/>
    <n v="1383509357"/>
    <n v="1380913757"/>
    <b v="0"/>
    <n v="2"/>
    <b v="0"/>
    <s v="music/jazz"/>
    <x v="4"/>
    <s v="jazz"/>
  </r>
  <r>
    <n v="7000"/>
    <n v="25"/>
    <x v="2"/>
    <s v="US"/>
    <s v="USD"/>
    <x v="938"/>
    <d v="2012-09-02T03:30:48"/>
    <n v="1346585448"/>
    <n v="1343993448"/>
    <b v="0"/>
    <n v="1"/>
    <b v="0"/>
    <s v="music/jazz"/>
    <x v="4"/>
    <s v="jazz"/>
  </r>
  <r>
    <n v="2750"/>
    <n v="40"/>
    <x v="2"/>
    <s v="US"/>
    <s v="USD"/>
    <x v="939"/>
    <d v="2013-06-30T11:58:00"/>
    <n v="1372622280"/>
    <n v="1369246738"/>
    <b v="0"/>
    <n v="2"/>
    <b v="0"/>
    <s v="music/jazz"/>
    <x v="4"/>
    <s v="jazz"/>
  </r>
  <r>
    <n v="9000"/>
    <n v="1544"/>
    <x v="2"/>
    <s v="US"/>
    <s v="USD"/>
    <x v="940"/>
    <d v="2015-08-10T16:12:06"/>
    <n v="1439251926"/>
    <n v="1435363926"/>
    <b v="0"/>
    <n v="14"/>
    <b v="0"/>
    <s v="technology/wearables"/>
    <x v="2"/>
    <s v="wearables"/>
  </r>
  <r>
    <n v="50000"/>
    <n v="1161"/>
    <x v="2"/>
    <s v="US"/>
    <s v="USD"/>
    <x v="941"/>
    <d v="2017-02-09T18:19:05"/>
    <n v="1486693145"/>
    <n v="1484101145"/>
    <b v="0"/>
    <n v="31"/>
    <b v="0"/>
    <s v="technology/wearables"/>
    <x v="2"/>
    <s v="wearables"/>
  </r>
  <r>
    <n v="7500"/>
    <n v="668"/>
    <x v="2"/>
    <s v="US"/>
    <s v="USD"/>
    <x v="942"/>
    <d v="2016-02-18T12:14:20"/>
    <n v="1455826460"/>
    <n v="1452716060"/>
    <b v="0"/>
    <n v="16"/>
    <b v="0"/>
    <s v="technology/wearables"/>
    <x v="2"/>
    <s v="wearables"/>
  </r>
  <r>
    <n v="3000"/>
    <n v="289"/>
    <x v="2"/>
    <s v="US"/>
    <s v="USD"/>
    <x v="943"/>
    <d v="2016-11-29T09:01:45"/>
    <n v="1480438905"/>
    <n v="1477843305"/>
    <b v="0"/>
    <n v="12"/>
    <b v="0"/>
    <s v="technology/wearables"/>
    <x v="2"/>
    <s v="wearables"/>
  </r>
  <r>
    <n v="50000"/>
    <n v="6663"/>
    <x v="2"/>
    <s v="US"/>
    <s v="USD"/>
    <x v="944"/>
    <d v="2016-04-18T06:00:00"/>
    <n v="1460988000"/>
    <n v="1458050450"/>
    <b v="0"/>
    <n v="96"/>
    <b v="0"/>
    <s v="technology/wearables"/>
    <x v="2"/>
    <s v="wearables"/>
  </r>
  <r>
    <n v="100000"/>
    <n v="2484"/>
    <x v="2"/>
    <s v="FR"/>
    <s v="EUR"/>
    <x v="945"/>
    <d v="2017-02-18T15:59:00"/>
    <n v="1487462340"/>
    <n v="1482958626"/>
    <b v="0"/>
    <n v="16"/>
    <b v="0"/>
    <s v="technology/wearables"/>
    <x v="2"/>
    <s v="wearables"/>
  </r>
  <r>
    <n v="15000"/>
    <n v="286"/>
    <x v="2"/>
    <s v="US"/>
    <s v="USD"/>
    <x v="946"/>
    <d v="2016-09-09T10:00:48"/>
    <n v="1473444048"/>
    <n v="1470852048"/>
    <b v="0"/>
    <n v="5"/>
    <b v="0"/>
    <s v="technology/wearables"/>
    <x v="2"/>
    <s v="wearables"/>
  </r>
  <r>
    <n v="850"/>
    <n v="0"/>
    <x v="2"/>
    <s v="US"/>
    <s v="USD"/>
    <x v="947"/>
    <d v="2016-06-30T10:45:06"/>
    <n v="1467312306"/>
    <n v="1462128306"/>
    <b v="0"/>
    <n v="0"/>
    <b v="0"/>
    <s v="technology/wearables"/>
    <x v="2"/>
    <s v="wearables"/>
  </r>
  <r>
    <n v="4000"/>
    <n v="480"/>
    <x v="2"/>
    <s v="NL"/>
    <s v="EUR"/>
    <x v="948"/>
    <d v="2016-03-12T11:52:44"/>
    <n v="1457812364"/>
    <n v="1455220364"/>
    <b v="0"/>
    <n v="8"/>
    <b v="0"/>
    <s v="technology/wearables"/>
    <x v="2"/>
    <s v="wearables"/>
  </r>
  <r>
    <n v="20000"/>
    <n v="273"/>
    <x v="2"/>
    <s v="DE"/>
    <s v="EUR"/>
    <x v="949"/>
    <d v="2016-02-20T17:02:56"/>
    <n v="1456016576"/>
    <n v="1450832576"/>
    <b v="0"/>
    <n v="7"/>
    <b v="0"/>
    <s v="technology/wearables"/>
    <x v="2"/>
    <s v="wearables"/>
  </r>
  <r>
    <n v="5000"/>
    <n v="1402"/>
    <x v="2"/>
    <s v="CA"/>
    <s v="CAD"/>
    <x v="950"/>
    <d v="2016-01-17T10:01:01"/>
    <n v="1453053661"/>
    <n v="1450461661"/>
    <b v="0"/>
    <n v="24"/>
    <b v="0"/>
    <s v="technology/wearables"/>
    <x v="2"/>
    <s v="wearables"/>
  </r>
  <r>
    <n v="50000"/>
    <n v="19195"/>
    <x v="2"/>
    <s v="US"/>
    <s v="USD"/>
    <x v="951"/>
    <d v="2016-06-04T07:41:12"/>
    <n v="1465054872"/>
    <n v="1461166872"/>
    <b v="0"/>
    <n v="121"/>
    <b v="0"/>
    <s v="technology/wearables"/>
    <x v="2"/>
    <s v="wearables"/>
  </r>
  <r>
    <n v="49000"/>
    <n v="19572"/>
    <x v="2"/>
    <s v="US"/>
    <s v="USD"/>
    <x v="952"/>
    <d v="2016-11-18T07:43:32"/>
    <n v="1479483812"/>
    <n v="1476888212"/>
    <b v="0"/>
    <n v="196"/>
    <b v="0"/>
    <s v="technology/wearables"/>
    <x v="2"/>
    <s v="wearables"/>
  </r>
  <r>
    <n v="15000"/>
    <n v="126"/>
    <x v="2"/>
    <s v="US"/>
    <s v="USD"/>
    <x v="953"/>
    <d v="2015-01-24T19:56:39"/>
    <n v="1422158199"/>
    <n v="1419566199"/>
    <b v="0"/>
    <n v="5"/>
    <b v="0"/>
    <s v="technology/wearables"/>
    <x v="2"/>
    <s v="wearables"/>
  </r>
  <r>
    <n v="15000"/>
    <n v="6511"/>
    <x v="2"/>
    <s v="US"/>
    <s v="USD"/>
    <x v="954"/>
    <d v="2015-08-20T12:00:39"/>
    <n v="1440100839"/>
    <n v="1436472039"/>
    <b v="0"/>
    <n v="73"/>
    <b v="0"/>
    <s v="technology/wearables"/>
    <x v="2"/>
    <s v="wearables"/>
  </r>
  <r>
    <n v="300000"/>
    <n v="16984"/>
    <x v="2"/>
    <s v="US"/>
    <s v="USD"/>
    <x v="955"/>
    <d v="2016-09-12T23:05:00"/>
    <n v="1473750300"/>
    <n v="1470294300"/>
    <b v="0"/>
    <n v="93"/>
    <b v="0"/>
    <s v="technology/wearables"/>
    <x v="2"/>
    <s v="wearables"/>
  </r>
  <r>
    <n v="50000"/>
    <n v="861"/>
    <x v="2"/>
    <s v="US"/>
    <s v="USD"/>
    <x v="956"/>
    <d v="2015-04-26T12:55:59"/>
    <n v="1430081759"/>
    <n v="1424901359"/>
    <b v="0"/>
    <n v="17"/>
    <b v="0"/>
    <s v="technology/wearables"/>
    <x v="2"/>
    <s v="wearables"/>
  </r>
  <r>
    <n v="12000"/>
    <n v="233"/>
    <x v="2"/>
    <s v="US"/>
    <s v="USD"/>
    <x v="957"/>
    <d v="2016-11-17T06:15:33"/>
    <n v="1479392133"/>
    <n v="1476710133"/>
    <b v="0"/>
    <n v="7"/>
    <b v="0"/>
    <s v="technology/wearables"/>
    <x v="2"/>
    <s v="wearables"/>
  </r>
  <r>
    <n v="7777"/>
    <n v="881"/>
    <x v="2"/>
    <s v="US"/>
    <s v="USD"/>
    <x v="958"/>
    <d v="2015-04-09T20:59:00"/>
    <n v="1428641940"/>
    <n v="1426792563"/>
    <b v="0"/>
    <n v="17"/>
    <b v="0"/>
    <s v="technology/wearables"/>
    <x v="2"/>
    <s v="wearables"/>
  </r>
  <r>
    <n v="50000"/>
    <n v="19430"/>
    <x v="2"/>
    <s v="US"/>
    <s v="USD"/>
    <x v="959"/>
    <d v="2015-01-18T20:11:05"/>
    <n v="1421640665"/>
    <n v="1419048665"/>
    <b v="0"/>
    <n v="171"/>
    <b v="0"/>
    <s v="technology/wearables"/>
    <x v="2"/>
    <s v="wearables"/>
  </r>
  <r>
    <n v="55650"/>
    <n v="25655"/>
    <x v="2"/>
    <s v="US"/>
    <s v="USD"/>
    <x v="960"/>
    <d v="2017-03-14T06:02:35"/>
    <n v="1489500155"/>
    <n v="1485874955"/>
    <b v="0"/>
    <n v="188"/>
    <b v="0"/>
    <s v="technology/wearables"/>
    <x v="2"/>
    <s v="wearables"/>
  </r>
  <r>
    <n v="95000"/>
    <n v="40079"/>
    <x v="2"/>
    <s v="US"/>
    <s v="USD"/>
    <x v="961"/>
    <d v="2017-02-20T11:00:00"/>
    <n v="1487617200"/>
    <n v="1483634335"/>
    <b v="0"/>
    <n v="110"/>
    <b v="0"/>
    <s v="technology/wearables"/>
    <x v="2"/>
    <s v="wearables"/>
  </r>
  <r>
    <n v="2500"/>
    <n v="712"/>
    <x v="2"/>
    <s v="US"/>
    <s v="USD"/>
    <x v="962"/>
    <d v="2016-02-11T09:05:53"/>
    <n v="1455210353"/>
    <n v="1451927153"/>
    <b v="0"/>
    <n v="37"/>
    <b v="0"/>
    <s v="technology/wearables"/>
    <x v="2"/>
    <s v="wearables"/>
  </r>
  <r>
    <n v="35000"/>
    <n v="377"/>
    <x v="2"/>
    <s v="US"/>
    <s v="USD"/>
    <x v="963"/>
    <d v="2016-10-17T07:15:19"/>
    <n v="1476717319"/>
    <n v="1473693319"/>
    <b v="0"/>
    <n v="9"/>
    <b v="0"/>
    <s v="technology/wearables"/>
    <x v="2"/>
    <s v="wearables"/>
  </r>
  <r>
    <n v="110000"/>
    <n v="879"/>
    <x v="2"/>
    <s v="CA"/>
    <s v="CAD"/>
    <x v="964"/>
    <d v="2015-09-01T07:05:19"/>
    <n v="1441119919"/>
    <n v="1437663919"/>
    <b v="0"/>
    <n v="29"/>
    <b v="0"/>
    <s v="technology/wearables"/>
    <x v="2"/>
    <s v="wearables"/>
  </r>
  <r>
    <n v="25000"/>
    <n v="298"/>
    <x v="2"/>
    <s v="US"/>
    <s v="USD"/>
    <x v="965"/>
    <d v="2016-10-25T19:59:00"/>
    <n v="1477454340"/>
    <n v="1474676646"/>
    <b v="0"/>
    <n v="6"/>
    <b v="0"/>
    <s v="technology/wearables"/>
    <x v="2"/>
    <s v="wearables"/>
  </r>
  <r>
    <n v="12000"/>
    <n v="1776"/>
    <x v="2"/>
    <s v="US"/>
    <s v="USD"/>
    <x v="966"/>
    <d v="2016-10-06T07:15:32"/>
    <n v="1475766932"/>
    <n v="1473174932"/>
    <b v="0"/>
    <n v="30"/>
    <b v="0"/>
    <s v="technology/wearables"/>
    <x v="2"/>
    <s v="wearables"/>
  </r>
  <r>
    <n v="20000"/>
    <n v="3562"/>
    <x v="2"/>
    <s v="US"/>
    <s v="USD"/>
    <x v="967"/>
    <d v="2016-04-21T21:06:14"/>
    <n v="1461301574"/>
    <n v="1456121174"/>
    <b v="0"/>
    <n v="81"/>
    <b v="0"/>
    <s v="technology/wearables"/>
    <x v="2"/>
    <s v="wearables"/>
  </r>
  <r>
    <n v="8000"/>
    <n v="106"/>
    <x v="2"/>
    <s v="US"/>
    <s v="USD"/>
    <x v="968"/>
    <d v="2014-08-15T12:20:34"/>
    <n v="1408134034"/>
    <n v="1405542034"/>
    <b v="0"/>
    <n v="4"/>
    <b v="0"/>
    <s v="technology/wearables"/>
    <x v="2"/>
    <s v="wearables"/>
  </r>
  <r>
    <n v="30000"/>
    <n v="14000"/>
    <x v="2"/>
    <s v="MX"/>
    <s v="MXN"/>
    <x v="969"/>
    <d v="2017-02-08T23:16:47"/>
    <n v="1486624607"/>
    <n v="1483773407"/>
    <b v="0"/>
    <n v="11"/>
    <b v="0"/>
    <s v="technology/wearables"/>
    <x v="2"/>
    <s v="wearables"/>
  </r>
  <r>
    <n v="5000"/>
    <n v="2296"/>
    <x v="2"/>
    <s v="CA"/>
    <s v="CAD"/>
    <x v="970"/>
    <d v="2017-01-22T20:59:00"/>
    <n v="1485147540"/>
    <n v="1481951853"/>
    <b v="0"/>
    <n v="14"/>
    <b v="0"/>
    <s v="technology/wearables"/>
    <x v="2"/>
    <s v="wearables"/>
  </r>
  <r>
    <n v="100000"/>
    <n v="226"/>
    <x v="2"/>
    <s v="US"/>
    <s v="USD"/>
    <x v="971"/>
    <d v="2015-06-01T09:01:00"/>
    <n v="1433178060"/>
    <n v="1429290060"/>
    <b v="0"/>
    <n v="5"/>
    <b v="0"/>
    <s v="technology/wearables"/>
    <x v="2"/>
    <s v="wearables"/>
  </r>
  <r>
    <n v="20000"/>
    <n v="6925"/>
    <x v="2"/>
    <s v="US"/>
    <s v="USD"/>
    <x v="972"/>
    <d v="2014-09-03T22:59:00"/>
    <n v="1409813940"/>
    <n v="1407271598"/>
    <b v="0"/>
    <n v="45"/>
    <b v="0"/>
    <s v="technology/wearables"/>
    <x v="2"/>
    <s v="wearables"/>
  </r>
  <r>
    <n v="20000"/>
    <n v="411"/>
    <x v="2"/>
    <s v="US"/>
    <s v="USD"/>
    <x v="973"/>
    <d v="2015-11-08T17:21:33"/>
    <n v="1447032093"/>
    <n v="1441844493"/>
    <b v="0"/>
    <n v="8"/>
    <b v="0"/>
    <s v="technology/wearables"/>
    <x v="2"/>
    <s v="wearables"/>
  </r>
  <r>
    <n v="50000"/>
    <n v="280"/>
    <x v="2"/>
    <s v="US"/>
    <s v="USD"/>
    <x v="974"/>
    <d v="2016-03-25T08:59:16"/>
    <n v="1458925156"/>
    <n v="1456336756"/>
    <b v="0"/>
    <n v="3"/>
    <b v="0"/>
    <s v="technology/wearables"/>
    <x v="2"/>
    <s v="wearables"/>
  </r>
  <r>
    <n v="100000"/>
    <n v="2607"/>
    <x v="2"/>
    <s v="US"/>
    <s v="USD"/>
    <x v="975"/>
    <d v="2016-06-28T08:43:05"/>
    <n v="1467132185"/>
    <n v="1461948185"/>
    <b v="0"/>
    <n v="24"/>
    <b v="0"/>
    <s v="technology/wearables"/>
    <x v="2"/>
    <s v="wearables"/>
  </r>
  <r>
    <n v="150000"/>
    <n v="2889"/>
    <x v="2"/>
    <s v="AU"/>
    <s v="AUD"/>
    <x v="976"/>
    <d v="2015-08-13T17:24:57"/>
    <n v="1439515497"/>
    <n v="1435627497"/>
    <b v="0"/>
    <n v="18"/>
    <b v="0"/>
    <s v="technology/wearables"/>
    <x v="2"/>
    <s v="wearables"/>
  </r>
  <r>
    <n v="2700"/>
    <n v="909"/>
    <x v="2"/>
    <s v="AT"/>
    <s v="EUR"/>
    <x v="977"/>
    <d v="2016-02-21T14:36:37"/>
    <n v="1456094197"/>
    <n v="1453502197"/>
    <b v="0"/>
    <n v="12"/>
    <b v="0"/>
    <s v="technology/wearables"/>
    <x v="2"/>
    <s v="wearables"/>
  </r>
  <r>
    <n v="172889"/>
    <n v="97273"/>
    <x v="2"/>
    <s v="SE"/>
    <s v="SEK"/>
    <x v="978"/>
    <d v="2016-02-24T23:25:01"/>
    <n v="1456385101"/>
    <n v="1453793101"/>
    <b v="0"/>
    <n v="123"/>
    <b v="0"/>
    <s v="technology/wearables"/>
    <x v="2"/>
    <s v="wearables"/>
  </r>
  <r>
    <n v="35000"/>
    <n v="28986.16"/>
    <x v="2"/>
    <s v="US"/>
    <s v="USD"/>
    <x v="979"/>
    <d v="2016-06-20T10:59:00"/>
    <n v="1466449140"/>
    <n v="1463392828"/>
    <b v="0"/>
    <n v="96"/>
    <b v="0"/>
    <s v="technology/wearables"/>
    <x v="2"/>
    <s v="wearables"/>
  </r>
  <r>
    <n v="10000"/>
    <n v="1486"/>
    <x v="2"/>
    <s v="US"/>
    <s v="USD"/>
    <x v="980"/>
    <d v="2014-11-30T14:42:02"/>
    <n v="1417387322"/>
    <n v="1413495722"/>
    <b v="0"/>
    <n v="31"/>
    <b v="0"/>
    <s v="technology/wearables"/>
    <x v="2"/>
    <s v="wearables"/>
  </r>
  <r>
    <n v="88888"/>
    <n v="11"/>
    <x v="2"/>
    <s v="US"/>
    <s v="USD"/>
    <x v="981"/>
    <d v="2014-08-09T14:43:42"/>
    <n v="1407624222"/>
    <n v="1405032222"/>
    <b v="0"/>
    <n v="4"/>
    <b v="0"/>
    <s v="technology/wearables"/>
    <x v="2"/>
    <s v="wearables"/>
  </r>
  <r>
    <n v="17500"/>
    <n v="3"/>
    <x v="2"/>
    <s v="US"/>
    <s v="USD"/>
    <x v="982"/>
    <d v="2016-10-02T10:04:46"/>
    <n v="1475431486"/>
    <n v="1472839486"/>
    <b v="0"/>
    <n v="3"/>
    <b v="0"/>
    <s v="technology/wearables"/>
    <x v="2"/>
    <s v="wearables"/>
  </r>
  <r>
    <n v="104219"/>
    <n v="30751"/>
    <x v="2"/>
    <s v="ES"/>
    <s v="EUR"/>
    <x v="983"/>
    <d v="2016-08-23T12:54:00"/>
    <n v="1471985640"/>
    <n v="1469289685"/>
    <b v="0"/>
    <n v="179"/>
    <b v="0"/>
    <s v="technology/wearables"/>
    <x v="2"/>
    <s v="wearables"/>
  </r>
  <r>
    <n v="10000"/>
    <n v="106"/>
    <x v="2"/>
    <s v="US"/>
    <s v="USD"/>
    <x v="984"/>
    <d v="2015-03-27T17:46:48"/>
    <n v="1427507208"/>
    <n v="1424918808"/>
    <b v="0"/>
    <n v="3"/>
    <b v="0"/>
    <s v="technology/wearables"/>
    <x v="2"/>
    <s v="wearables"/>
  </r>
  <r>
    <n v="30000"/>
    <n v="1888"/>
    <x v="2"/>
    <s v="DE"/>
    <s v="EUR"/>
    <x v="985"/>
    <d v="2015-12-31T15:00:00"/>
    <n v="1451602800"/>
    <n v="1449011610"/>
    <b v="0"/>
    <n v="23"/>
    <b v="0"/>
    <s v="technology/wearables"/>
    <x v="2"/>
    <s v="wearables"/>
  </r>
  <r>
    <n v="20000"/>
    <n v="2550"/>
    <x v="2"/>
    <s v="GB"/>
    <s v="GBP"/>
    <x v="986"/>
    <d v="2016-01-09T16:00:00"/>
    <n v="1452384000"/>
    <n v="1447698300"/>
    <b v="0"/>
    <n v="23"/>
    <b v="0"/>
    <s v="technology/wearables"/>
    <x v="2"/>
    <s v="wearables"/>
  </r>
  <r>
    <n v="50000"/>
    <n v="6610"/>
    <x v="2"/>
    <s v="NL"/>
    <s v="EUR"/>
    <x v="987"/>
    <d v="2014-06-22T23:04:10"/>
    <n v="1403507050"/>
    <n v="1400051050"/>
    <b v="0"/>
    <n v="41"/>
    <b v="0"/>
    <s v="technology/wearables"/>
    <x v="2"/>
    <s v="wearables"/>
  </r>
  <r>
    <n v="5000"/>
    <n v="0"/>
    <x v="2"/>
    <s v="IT"/>
    <s v="EUR"/>
    <x v="988"/>
    <d v="2016-10-01T00:33:45"/>
    <n v="1475310825"/>
    <n v="1472718825"/>
    <b v="0"/>
    <n v="0"/>
    <b v="0"/>
    <s v="technology/wearables"/>
    <x v="2"/>
    <s v="wearables"/>
  </r>
  <r>
    <n v="10000"/>
    <n v="1677"/>
    <x v="2"/>
    <s v="US"/>
    <s v="USD"/>
    <x v="989"/>
    <d v="2016-09-28T14:24:55"/>
    <n v="1475101495"/>
    <n v="1472509495"/>
    <b v="0"/>
    <n v="32"/>
    <b v="0"/>
    <s v="technology/wearables"/>
    <x v="2"/>
    <s v="wearables"/>
  </r>
  <r>
    <n v="25000"/>
    <n v="26"/>
    <x v="2"/>
    <s v="US"/>
    <s v="USD"/>
    <x v="990"/>
    <d v="2014-09-03T10:49:24"/>
    <n v="1409770164"/>
    <n v="1407178164"/>
    <b v="0"/>
    <n v="2"/>
    <b v="0"/>
    <s v="technology/wearables"/>
    <x v="2"/>
    <s v="wearables"/>
  </r>
  <r>
    <n v="5000"/>
    <n v="212"/>
    <x v="2"/>
    <s v="GB"/>
    <s v="GBP"/>
    <x v="991"/>
    <d v="2016-07-12T10:51:00"/>
    <n v="1468349460"/>
    <n v="1466186988"/>
    <b v="0"/>
    <n v="7"/>
    <b v="0"/>
    <s v="technology/wearables"/>
    <x v="2"/>
    <s v="wearables"/>
  </r>
  <r>
    <n v="100000"/>
    <n v="467"/>
    <x v="2"/>
    <s v="US"/>
    <s v="USD"/>
    <x v="992"/>
    <d v="2016-05-07T13:11:59"/>
    <n v="1462655519"/>
    <n v="1457475119"/>
    <b v="0"/>
    <n v="4"/>
    <b v="0"/>
    <s v="technology/wearables"/>
    <x v="2"/>
    <s v="wearables"/>
  </r>
  <r>
    <n v="70000"/>
    <n v="17561"/>
    <x v="2"/>
    <s v="US"/>
    <s v="USD"/>
    <x v="993"/>
    <d v="2016-11-11T21:00:00"/>
    <n v="1478926800"/>
    <n v="1476054568"/>
    <b v="0"/>
    <n v="196"/>
    <b v="0"/>
    <s v="technology/wearables"/>
    <x v="2"/>
    <s v="wearables"/>
  </r>
  <r>
    <n v="200000"/>
    <n v="4669"/>
    <x v="2"/>
    <s v="US"/>
    <s v="USD"/>
    <x v="994"/>
    <d v="2014-11-30T14:59:00"/>
    <n v="1417388340"/>
    <n v="1412835530"/>
    <b v="0"/>
    <n v="11"/>
    <b v="0"/>
    <s v="technology/wearables"/>
    <x v="2"/>
    <s v="wearables"/>
  </r>
  <r>
    <n v="10000"/>
    <n v="726"/>
    <x v="2"/>
    <s v="US"/>
    <s v="USD"/>
    <x v="995"/>
    <d v="2014-11-29T08:00:00"/>
    <n v="1417276800"/>
    <n v="1415140480"/>
    <b v="0"/>
    <n v="9"/>
    <b v="0"/>
    <s v="technology/wearables"/>
    <x v="2"/>
    <s v="wearables"/>
  </r>
  <r>
    <n v="4000"/>
    <n v="65"/>
    <x v="2"/>
    <s v="US"/>
    <s v="USD"/>
    <x v="996"/>
    <d v="2014-07-27T07:27:00"/>
    <n v="1406474820"/>
    <n v="1403902060"/>
    <b v="0"/>
    <n v="5"/>
    <b v="0"/>
    <s v="technology/wearables"/>
    <x v="2"/>
    <s v="wearables"/>
  </r>
  <r>
    <n v="5000"/>
    <n v="65"/>
    <x v="2"/>
    <s v="US"/>
    <s v="USD"/>
    <x v="997"/>
    <d v="2014-11-27T19:28:17"/>
    <n v="1417145297"/>
    <n v="1414549697"/>
    <b v="0"/>
    <n v="8"/>
    <b v="0"/>
    <s v="technology/wearables"/>
    <x v="2"/>
    <s v="wearables"/>
  </r>
  <r>
    <n v="60000"/>
    <n v="35135"/>
    <x v="2"/>
    <s v="CA"/>
    <s v="CAD"/>
    <x v="998"/>
    <d v="2015-11-18T21:03:21"/>
    <n v="1447909401"/>
    <n v="1444017801"/>
    <b v="0"/>
    <n v="229"/>
    <b v="0"/>
    <s v="technology/wearables"/>
    <x v="2"/>
    <s v="wearables"/>
  </r>
  <r>
    <n v="150000"/>
    <n v="11683"/>
    <x v="2"/>
    <s v="CA"/>
    <s v="CAD"/>
    <x v="999"/>
    <d v="2014-11-13T00:02:00"/>
    <n v="1415865720"/>
    <n v="1413270690"/>
    <b v="0"/>
    <n v="40"/>
    <b v="0"/>
    <s v="technology/wearables"/>
    <x v="2"/>
    <s v="wearables"/>
  </r>
  <r>
    <n v="894700"/>
    <n v="19824"/>
    <x v="1"/>
    <s v="US"/>
    <s v="USD"/>
    <x v="1000"/>
    <d v="2017-03-14T16:26:00"/>
    <n v="1489537560"/>
    <n v="1484357160"/>
    <b v="0"/>
    <n v="6"/>
    <b v="0"/>
    <s v="technology/wearables"/>
    <x v="2"/>
    <s v="wearables"/>
  </r>
  <r>
    <n v="5000"/>
    <n v="5200"/>
    <x v="1"/>
    <s v="GB"/>
    <s v="GBP"/>
    <x v="1001"/>
    <d v="2017-01-30T09:16:53"/>
    <n v="1485796613"/>
    <n v="1481908613"/>
    <b v="0"/>
    <n v="4"/>
    <b v="0"/>
    <s v="technology/wearables"/>
    <x v="2"/>
    <s v="wearables"/>
  </r>
  <r>
    <n v="9999"/>
    <n v="2960"/>
    <x v="1"/>
    <s v="US"/>
    <s v="USD"/>
    <x v="1002"/>
    <d v="2015-12-16T21:59:00"/>
    <n v="1450331940"/>
    <n v="1447777514"/>
    <b v="0"/>
    <n v="22"/>
    <b v="0"/>
    <s v="technology/wearables"/>
    <x v="2"/>
    <s v="wearables"/>
  </r>
  <r>
    <n v="20000"/>
    <n v="3211"/>
    <x v="1"/>
    <s v="FR"/>
    <s v="EUR"/>
    <x v="1003"/>
    <d v="2017-03-16T08:01:01"/>
    <n v="1489680061"/>
    <n v="1487091661"/>
    <b v="0"/>
    <n v="15"/>
    <b v="0"/>
    <s v="technology/wearables"/>
    <x v="2"/>
    <s v="wearables"/>
  </r>
  <r>
    <n v="25000"/>
    <n v="20552"/>
    <x v="1"/>
    <s v="US"/>
    <s v="USD"/>
    <x v="1004"/>
    <d v="2016-02-18T09:00:27"/>
    <n v="1455814827"/>
    <n v="1453222827"/>
    <b v="0"/>
    <n v="95"/>
    <b v="0"/>
    <s v="technology/wearables"/>
    <x v="2"/>
    <s v="wearables"/>
  </r>
  <r>
    <n v="200000"/>
    <n v="150102"/>
    <x v="1"/>
    <s v="US"/>
    <s v="USD"/>
    <x v="1005"/>
    <d v="2015-10-30T06:59:43"/>
    <n v="1446217183"/>
    <n v="1443538783"/>
    <b v="0"/>
    <n v="161"/>
    <b v="0"/>
    <s v="technology/wearables"/>
    <x v="2"/>
    <s v="wearables"/>
  </r>
  <r>
    <n v="4000"/>
    <n v="234"/>
    <x v="1"/>
    <s v="US"/>
    <s v="USD"/>
    <x v="1006"/>
    <d v="2014-12-11T23:11:00"/>
    <n v="1418368260"/>
    <n v="1417654672"/>
    <b v="0"/>
    <n v="8"/>
    <b v="0"/>
    <s v="technology/wearables"/>
    <x v="2"/>
    <s v="wearables"/>
  </r>
  <r>
    <n v="30000"/>
    <n v="13296"/>
    <x v="1"/>
    <s v="US"/>
    <s v="USD"/>
    <x v="1007"/>
    <d v="2016-12-14T07:00:23"/>
    <n v="1481727623"/>
    <n v="1478095223"/>
    <b v="0"/>
    <n v="76"/>
    <b v="0"/>
    <s v="technology/wearables"/>
    <x v="2"/>
    <s v="wearables"/>
  </r>
  <r>
    <n v="93500"/>
    <n v="250"/>
    <x v="1"/>
    <s v="MX"/>
    <s v="MXN"/>
    <x v="1008"/>
    <d v="2016-12-28T11:25:15"/>
    <n v="1482953115"/>
    <n v="1480361115"/>
    <b v="0"/>
    <n v="1"/>
    <b v="0"/>
    <s v="technology/wearables"/>
    <x v="2"/>
    <s v="wearables"/>
  </r>
  <r>
    <n v="50000"/>
    <n v="6565"/>
    <x v="1"/>
    <s v="US"/>
    <s v="USD"/>
    <x v="1009"/>
    <d v="2016-06-19T06:30:46"/>
    <n v="1466346646"/>
    <n v="1463754646"/>
    <b v="0"/>
    <n v="101"/>
    <b v="0"/>
    <s v="technology/wearables"/>
    <x v="2"/>
    <s v="wearables"/>
  </r>
  <r>
    <n v="115250"/>
    <n v="220"/>
    <x v="1"/>
    <s v="US"/>
    <s v="USD"/>
    <x v="1010"/>
    <d v="2016-09-04T18:59:00"/>
    <n v="1473044340"/>
    <n v="1468180462"/>
    <b v="0"/>
    <n v="4"/>
    <b v="0"/>
    <s v="technology/wearables"/>
    <x v="2"/>
    <s v="wearables"/>
  </r>
  <r>
    <n v="20000"/>
    <n v="75"/>
    <x v="1"/>
    <s v="US"/>
    <s v="USD"/>
    <x v="1011"/>
    <d v="2014-12-18T13:33:15"/>
    <n v="1418938395"/>
    <n v="1415050395"/>
    <b v="0"/>
    <n v="1"/>
    <b v="0"/>
    <s v="technology/wearables"/>
    <x v="2"/>
    <s v="wearables"/>
  </r>
  <r>
    <n v="5000"/>
    <n v="1076751.05"/>
    <x v="1"/>
    <s v="US"/>
    <s v="USD"/>
    <x v="1012"/>
    <d v="2017-01-24T02:34:12"/>
    <n v="1485254052"/>
    <n v="1481366052"/>
    <b v="0"/>
    <n v="775"/>
    <b v="0"/>
    <s v="technology/wearables"/>
    <x v="2"/>
    <s v="wearables"/>
  </r>
  <r>
    <n v="25000"/>
    <n v="8632"/>
    <x v="1"/>
    <s v="US"/>
    <s v="USD"/>
    <x v="1013"/>
    <d v="2015-12-29T12:00:00"/>
    <n v="1451419200"/>
    <n v="1449000056"/>
    <b v="0"/>
    <n v="90"/>
    <b v="0"/>
    <s v="technology/wearables"/>
    <x v="2"/>
    <s v="wearables"/>
  </r>
  <r>
    <n v="10000"/>
    <n v="3060"/>
    <x v="1"/>
    <s v="US"/>
    <s v="USD"/>
    <x v="1014"/>
    <d v="2014-12-31T16:03:35"/>
    <n v="1420070615"/>
    <n v="1415750615"/>
    <b v="0"/>
    <n v="16"/>
    <b v="0"/>
    <s v="technology/wearables"/>
    <x v="2"/>
    <s v="wearables"/>
  </r>
  <r>
    <n v="9000"/>
    <n v="240"/>
    <x v="1"/>
    <s v="CH"/>
    <s v="CHF"/>
    <x v="1015"/>
    <d v="2015-11-25T14:04:55"/>
    <n v="1448489095"/>
    <n v="1445893495"/>
    <b v="0"/>
    <n v="6"/>
    <b v="0"/>
    <s v="technology/wearables"/>
    <x v="2"/>
    <s v="wearables"/>
  </r>
  <r>
    <n v="100000"/>
    <n v="2842"/>
    <x v="1"/>
    <s v="US"/>
    <s v="USD"/>
    <x v="1016"/>
    <d v="2016-04-06T17:34:16"/>
    <n v="1459992856"/>
    <n v="1456108456"/>
    <b v="0"/>
    <n v="38"/>
    <b v="0"/>
    <s v="technology/wearables"/>
    <x v="2"/>
    <s v="wearables"/>
  </r>
  <r>
    <n v="250000"/>
    <n v="57197"/>
    <x v="1"/>
    <s v="US"/>
    <s v="USD"/>
    <x v="1017"/>
    <d v="2015-11-21T09:12:15"/>
    <n v="1448125935"/>
    <n v="1444666335"/>
    <b v="0"/>
    <n v="355"/>
    <b v="0"/>
    <s v="technology/wearables"/>
    <x v="2"/>
    <s v="wearables"/>
  </r>
  <r>
    <n v="20000"/>
    <n v="621"/>
    <x v="1"/>
    <s v="US"/>
    <s v="USD"/>
    <x v="1018"/>
    <d v="2016-07-14T03:48:53"/>
    <n v="1468496933"/>
    <n v="1465904933"/>
    <b v="0"/>
    <n v="7"/>
    <b v="0"/>
    <s v="technology/wearables"/>
    <x v="2"/>
    <s v="wearables"/>
  </r>
  <r>
    <n v="45000"/>
    <n v="21300"/>
    <x v="1"/>
    <s v="US"/>
    <s v="USD"/>
    <x v="1019"/>
    <d v="2015-02-04T15:22:29"/>
    <n v="1423092149"/>
    <n v="1420500149"/>
    <b v="0"/>
    <n v="400"/>
    <b v="0"/>
    <s v="technology/wearables"/>
    <x v="2"/>
    <s v="wearables"/>
  </r>
  <r>
    <n v="1550"/>
    <n v="3186"/>
    <x v="0"/>
    <s v="CA"/>
    <s v="CAD"/>
    <x v="1020"/>
    <d v="2015-06-01T16:47:00"/>
    <n v="1433206020"/>
    <n v="1430617209"/>
    <b v="0"/>
    <n v="30"/>
    <b v="1"/>
    <s v="music/electronic music"/>
    <x v="4"/>
    <s v="electronic music"/>
  </r>
  <r>
    <n v="3000"/>
    <n v="10554.11"/>
    <x v="0"/>
    <s v="US"/>
    <s v="USD"/>
    <x v="1021"/>
    <d v="2015-10-16T20:00:00"/>
    <n v="1445054400"/>
    <n v="1443074571"/>
    <b v="1"/>
    <n v="478"/>
    <b v="1"/>
    <s v="music/electronic music"/>
    <x v="4"/>
    <s v="electronic music"/>
  </r>
  <r>
    <n v="2000"/>
    <n v="2298"/>
    <x v="0"/>
    <s v="US"/>
    <s v="USD"/>
    <x v="1022"/>
    <d v="2015-05-17T07:31:17"/>
    <n v="1431876677"/>
    <n v="1429284677"/>
    <b v="1"/>
    <n v="74"/>
    <b v="1"/>
    <s v="music/electronic music"/>
    <x v="4"/>
    <s v="electronic music"/>
  </r>
  <r>
    <n v="2000"/>
    <n v="4743"/>
    <x v="0"/>
    <s v="GB"/>
    <s v="GBP"/>
    <x v="1023"/>
    <d v="2015-06-20T14:04:21"/>
    <n v="1434837861"/>
    <n v="1432245861"/>
    <b v="0"/>
    <n v="131"/>
    <b v="1"/>
    <s v="music/electronic music"/>
    <x v="4"/>
    <s v="electronic music"/>
  </r>
  <r>
    <n v="20000"/>
    <n v="23727.55"/>
    <x v="0"/>
    <s v="SE"/>
    <s v="SEK"/>
    <x v="1024"/>
    <d v="2016-01-31T05:56:03"/>
    <n v="1454248563"/>
    <n v="1451656563"/>
    <b v="1"/>
    <n v="61"/>
    <b v="1"/>
    <s v="music/electronic music"/>
    <x v="4"/>
    <s v="electronic music"/>
  </r>
  <r>
    <n v="70000"/>
    <n v="76949.820000000007"/>
    <x v="0"/>
    <s v="US"/>
    <s v="USD"/>
    <x v="1025"/>
    <d v="2015-03-16T11:00:37"/>
    <n v="1426532437"/>
    <n v="1423944037"/>
    <b v="1"/>
    <n v="1071"/>
    <b v="1"/>
    <s v="music/electronic music"/>
    <x v="4"/>
    <s v="electronic music"/>
  </r>
  <r>
    <n v="7000"/>
    <n v="7000.58"/>
    <x v="0"/>
    <s v="GB"/>
    <s v="GBP"/>
    <x v="1026"/>
    <d v="2016-03-31T00:46:56"/>
    <n v="1459414016"/>
    <n v="1456480016"/>
    <b v="1"/>
    <n v="122"/>
    <b v="1"/>
    <s v="music/electronic music"/>
    <x v="4"/>
    <s v="electronic music"/>
  </r>
  <r>
    <n v="7501"/>
    <n v="7733"/>
    <x v="0"/>
    <s v="US"/>
    <s v="USD"/>
    <x v="1027"/>
    <d v="2014-10-22T16:49:07"/>
    <n v="1414025347"/>
    <n v="1411433347"/>
    <b v="1"/>
    <n v="111"/>
    <b v="1"/>
    <s v="music/electronic music"/>
    <x v="4"/>
    <s v="electronic music"/>
  </r>
  <r>
    <n v="10000"/>
    <n v="11727"/>
    <x v="0"/>
    <s v="GB"/>
    <s v="GBP"/>
    <x v="1028"/>
    <d v="2017-03-06T12:00:00"/>
    <n v="1488830400"/>
    <n v="1484924605"/>
    <b v="1"/>
    <n v="255"/>
    <b v="1"/>
    <s v="music/electronic music"/>
    <x v="4"/>
    <s v="electronic music"/>
  </r>
  <r>
    <n v="10000"/>
    <n v="11176"/>
    <x v="0"/>
    <s v="SE"/>
    <s v="SEK"/>
    <x v="1029"/>
    <d v="2015-04-04T13:59:00"/>
    <n v="1428184740"/>
    <n v="1423501507"/>
    <b v="0"/>
    <n v="141"/>
    <b v="1"/>
    <s v="music/electronic music"/>
    <x v="4"/>
    <s v="electronic music"/>
  </r>
  <r>
    <n v="2000"/>
    <n v="6842"/>
    <x v="0"/>
    <s v="US"/>
    <s v="USD"/>
    <x v="1030"/>
    <d v="2016-09-12T03:35:49"/>
    <n v="1473680149"/>
    <n v="1472470549"/>
    <b v="0"/>
    <n v="159"/>
    <b v="1"/>
    <s v="music/electronic music"/>
    <x v="4"/>
    <s v="electronic music"/>
  </r>
  <r>
    <n v="10000"/>
    <n v="10740"/>
    <x v="0"/>
    <s v="US"/>
    <s v="USD"/>
    <x v="1031"/>
    <d v="2015-12-16T10:20:10"/>
    <n v="1450290010"/>
    <n v="1447698010"/>
    <b v="0"/>
    <n v="99"/>
    <b v="1"/>
    <s v="music/electronic music"/>
    <x v="4"/>
    <s v="electronic music"/>
  </r>
  <r>
    <n v="5400"/>
    <n v="5858.84"/>
    <x v="0"/>
    <s v="US"/>
    <s v="USD"/>
    <x v="1032"/>
    <d v="2016-06-23T08:00:25"/>
    <n v="1466697625"/>
    <n v="1464105625"/>
    <b v="0"/>
    <n v="96"/>
    <b v="1"/>
    <s v="music/electronic music"/>
    <x v="4"/>
    <s v="electronic music"/>
  </r>
  <r>
    <n v="1328"/>
    <n v="1366"/>
    <x v="0"/>
    <s v="GB"/>
    <s v="GBP"/>
    <x v="1033"/>
    <d v="2016-12-12T09:34:40"/>
    <n v="1481564080"/>
    <n v="1479144880"/>
    <b v="0"/>
    <n v="27"/>
    <b v="1"/>
    <s v="music/electronic music"/>
    <x v="4"/>
    <s v="electronic music"/>
  </r>
  <r>
    <n v="5000"/>
    <n v="6500.09"/>
    <x v="0"/>
    <s v="US"/>
    <s v="USD"/>
    <x v="1034"/>
    <d v="2016-08-04T19:59:00"/>
    <n v="1470369540"/>
    <n v="1467604804"/>
    <b v="0"/>
    <n v="166"/>
    <b v="1"/>
    <s v="music/electronic music"/>
    <x v="4"/>
    <s v="electronic music"/>
  </r>
  <r>
    <n v="4600"/>
    <n v="4952"/>
    <x v="0"/>
    <s v="US"/>
    <s v="USD"/>
    <x v="1035"/>
    <d v="2015-02-11T07:23:40"/>
    <n v="1423668220"/>
    <n v="1421076220"/>
    <b v="0"/>
    <n v="76"/>
    <b v="1"/>
    <s v="music/electronic music"/>
    <x v="4"/>
    <s v="electronic music"/>
  </r>
  <r>
    <n v="4500"/>
    <n v="5056.22"/>
    <x v="0"/>
    <s v="US"/>
    <s v="USD"/>
    <x v="1036"/>
    <d v="2013-01-07T00:00:00"/>
    <n v="1357545600"/>
    <n v="1354790790"/>
    <b v="0"/>
    <n v="211"/>
    <b v="1"/>
    <s v="music/electronic music"/>
    <x v="4"/>
    <s v="electronic music"/>
  </r>
  <r>
    <n v="1000"/>
    <n v="1021"/>
    <x v="0"/>
    <s v="US"/>
    <s v="USD"/>
    <x v="1037"/>
    <d v="2015-05-17T21:00:00"/>
    <n v="1431925200"/>
    <n v="1429991062"/>
    <b v="0"/>
    <n v="21"/>
    <b v="1"/>
    <s v="music/electronic music"/>
    <x v="4"/>
    <s v="electronic music"/>
  </r>
  <r>
    <n v="1500"/>
    <n v="2180"/>
    <x v="0"/>
    <s v="US"/>
    <s v="USD"/>
    <x v="1038"/>
    <d v="2016-03-18T20:33:43"/>
    <n v="1458362023"/>
    <n v="1455773623"/>
    <b v="0"/>
    <n v="61"/>
    <b v="1"/>
    <s v="music/electronic music"/>
    <x v="4"/>
    <s v="electronic music"/>
  </r>
  <r>
    <n v="500"/>
    <n v="641"/>
    <x v="0"/>
    <s v="US"/>
    <s v="USD"/>
    <x v="1039"/>
    <d v="2016-12-12T23:59:00"/>
    <n v="1481615940"/>
    <n v="1479436646"/>
    <b v="0"/>
    <n v="30"/>
    <b v="1"/>
    <s v="music/electronic music"/>
    <x v="4"/>
    <s v="electronic music"/>
  </r>
  <r>
    <n v="85000"/>
    <n v="250"/>
    <x v="1"/>
    <s v="US"/>
    <s v="USD"/>
    <x v="1040"/>
    <d v="2016-08-27T09:00:09"/>
    <n v="1472317209"/>
    <n v="1469725209"/>
    <b v="0"/>
    <n v="1"/>
    <b v="0"/>
    <s v="journalism/audio"/>
    <x v="5"/>
    <s v="audio"/>
  </r>
  <r>
    <n v="50"/>
    <n v="0"/>
    <x v="1"/>
    <s v="US"/>
    <s v="USD"/>
    <x v="1041"/>
    <d v="2014-07-30T17:26:32"/>
    <n v="1406769992"/>
    <n v="1405041992"/>
    <b v="0"/>
    <n v="0"/>
    <b v="0"/>
    <s v="journalism/audio"/>
    <x v="5"/>
    <s v="audio"/>
  </r>
  <r>
    <n v="650"/>
    <n v="10"/>
    <x v="1"/>
    <s v="US"/>
    <s v="USD"/>
    <x v="1042"/>
    <d v="2014-09-12T02:00:00"/>
    <n v="1410516000"/>
    <n v="1406824948"/>
    <b v="0"/>
    <n v="1"/>
    <b v="0"/>
    <s v="journalism/audio"/>
    <x v="5"/>
    <s v="audio"/>
  </r>
  <r>
    <n v="100000"/>
    <n v="8537"/>
    <x v="1"/>
    <s v="US"/>
    <s v="USD"/>
    <x v="1043"/>
    <d v="2015-05-19T22:04:15"/>
    <n v="1432101855"/>
    <n v="1429509855"/>
    <b v="0"/>
    <n v="292"/>
    <b v="0"/>
    <s v="journalism/audio"/>
    <x v="5"/>
    <s v="audio"/>
  </r>
  <r>
    <n v="7000"/>
    <n v="6"/>
    <x v="1"/>
    <s v="US"/>
    <s v="USD"/>
    <x v="1044"/>
    <d v="2015-03-05T12:27:00"/>
    <n v="1425587220"/>
    <n v="1420668801"/>
    <b v="0"/>
    <n v="2"/>
    <b v="0"/>
    <s v="journalism/audio"/>
    <x v="5"/>
    <s v="audio"/>
  </r>
  <r>
    <n v="10000"/>
    <n v="266"/>
    <x v="1"/>
    <s v="US"/>
    <s v="USD"/>
    <x v="1045"/>
    <d v="2014-08-23T12:59:10"/>
    <n v="1408827550"/>
    <n v="1406235550"/>
    <b v="0"/>
    <n v="8"/>
    <b v="0"/>
    <s v="journalism/audio"/>
    <x v="5"/>
    <s v="audio"/>
  </r>
  <r>
    <n v="3000"/>
    <n v="0"/>
    <x v="1"/>
    <s v="DE"/>
    <s v="EUR"/>
    <x v="1046"/>
    <d v="2015-12-26T12:26:00"/>
    <n v="1451161560"/>
    <n v="1447273560"/>
    <b v="0"/>
    <n v="0"/>
    <b v="0"/>
    <s v="journalism/audio"/>
    <x v="5"/>
    <s v="audio"/>
  </r>
  <r>
    <n v="2000"/>
    <n v="1"/>
    <x v="1"/>
    <s v="US"/>
    <s v="USD"/>
    <x v="1047"/>
    <d v="2014-11-05T12:38:35"/>
    <n v="1415219915"/>
    <n v="1412624315"/>
    <b v="0"/>
    <n v="1"/>
    <b v="0"/>
    <s v="journalism/audio"/>
    <x v="5"/>
    <s v="audio"/>
  </r>
  <r>
    <n v="15000"/>
    <n v="212"/>
    <x v="1"/>
    <s v="US"/>
    <s v="USD"/>
    <x v="1048"/>
    <d v="2016-09-24T17:16:29"/>
    <n v="1474766189"/>
    <n v="1471310189"/>
    <b v="0"/>
    <n v="4"/>
    <b v="0"/>
    <s v="journalism/audio"/>
    <x v="5"/>
    <s v="audio"/>
  </r>
  <r>
    <n v="12000"/>
    <n v="0"/>
    <x v="1"/>
    <s v="US"/>
    <s v="USD"/>
    <x v="1049"/>
    <d v="2016-02-12T02:20:45"/>
    <n v="1455272445"/>
    <n v="1452680445"/>
    <b v="0"/>
    <n v="0"/>
    <b v="0"/>
    <s v="journalism/audio"/>
    <x v="5"/>
    <s v="audio"/>
  </r>
  <r>
    <n v="2500"/>
    <n v="0"/>
    <x v="1"/>
    <s v="US"/>
    <s v="USD"/>
    <x v="1050"/>
    <d v="2015-09-14T11:07:57"/>
    <n v="1442257677"/>
    <n v="1439665677"/>
    <b v="0"/>
    <n v="0"/>
    <b v="0"/>
    <s v="journalism/audio"/>
    <x v="5"/>
    <s v="audio"/>
  </r>
  <r>
    <n v="500"/>
    <n v="0"/>
    <x v="1"/>
    <s v="US"/>
    <s v="USD"/>
    <x v="1051"/>
    <d v="2014-08-26T16:20:25"/>
    <n v="1409098825"/>
    <n v="1406679625"/>
    <b v="0"/>
    <n v="0"/>
    <b v="0"/>
    <s v="journalism/audio"/>
    <x v="5"/>
    <s v="audio"/>
  </r>
  <r>
    <n v="4336"/>
    <n v="0"/>
    <x v="1"/>
    <s v="US"/>
    <s v="USD"/>
    <x v="1052"/>
    <d v="2016-06-06T12:09:00"/>
    <n v="1465243740"/>
    <n v="1461438495"/>
    <b v="0"/>
    <n v="0"/>
    <b v="0"/>
    <s v="journalism/audio"/>
    <x v="5"/>
    <s v="audio"/>
  </r>
  <r>
    <n v="1500"/>
    <n v="15"/>
    <x v="1"/>
    <s v="US"/>
    <s v="USD"/>
    <x v="1053"/>
    <d v="2017-03-05T20:08:52"/>
    <n v="1488773332"/>
    <n v="1486613332"/>
    <b v="0"/>
    <n v="1"/>
    <b v="0"/>
    <s v="journalism/audio"/>
    <x v="5"/>
    <s v="audio"/>
  </r>
  <r>
    <n v="2500"/>
    <n v="0"/>
    <x v="1"/>
    <s v="US"/>
    <s v="USD"/>
    <x v="1054"/>
    <d v="2014-08-10T14:00:00"/>
    <n v="1407708000"/>
    <n v="1405110399"/>
    <b v="0"/>
    <n v="0"/>
    <b v="0"/>
    <s v="journalism/audio"/>
    <x v="5"/>
    <s v="audio"/>
  </r>
  <r>
    <n v="3500"/>
    <n v="0"/>
    <x v="1"/>
    <s v="US"/>
    <s v="USD"/>
    <x v="1055"/>
    <d v="2016-03-07T15:49:05"/>
    <n v="1457394545"/>
    <n v="1454802545"/>
    <b v="0"/>
    <n v="0"/>
    <b v="0"/>
    <s v="journalism/audio"/>
    <x v="5"/>
    <s v="audio"/>
  </r>
  <r>
    <n v="10000"/>
    <n v="0"/>
    <x v="1"/>
    <s v="US"/>
    <s v="USD"/>
    <x v="1056"/>
    <d v="2015-04-24T08:16:17"/>
    <n v="1429892177"/>
    <n v="1424711777"/>
    <b v="0"/>
    <n v="0"/>
    <b v="0"/>
    <s v="journalism/audio"/>
    <x v="5"/>
    <s v="audio"/>
  </r>
  <r>
    <n v="10000"/>
    <n v="0"/>
    <x v="1"/>
    <s v="US"/>
    <s v="USD"/>
    <x v="1057"/>
    <d v="2016-12-04T13:54:43"/>
    <n v="1480888483"/>
    <n v="1478292883"/>
    <b v="0"/>
    <n v="0"/>
    <b v="0"/>
    <s v="journalism/audio"/>
    <x v="5"/>
    <s v="audio"/>
  </r>
  <r>
    <n v="40000"/>
    <n v="0"/>
    <x v="1"/>
    <s v="US"/>
    <s v="USD"/>
    <x v="1058"/>
    <d v="2015-03-25T16:00:00"/>
    <n v="1427328000"/>
    <n v="1423777043"/>
    <b v="0"/>
    <n v="0"/>
    <b v="0"/>
    <s v="journalism/audio"/>
    <x v="5"/>
    <s v="audio"/>
  </r>
  <r>
    <n v="1100"/>
    <n v="0"/>
    <x v="1"/>
    <s v="US"/>
    <s v="USD"/>
    <x v="1059"/>
    <d v="2015-03-13T09:57:36"/>
    <n v="1426269456"/>
    <n v="1423681056"/>
    <b v="0"/>
    <n v="0"/>
    <b v="0"/>
    <s v="journalism/audio"/>
    <x v="5"/>
    <s v="audio"/>
  </r>
  <r>
    <n v="5000"/>
    <n v="50"/>
    <x v="1"/>
    <s v="US"/>
    <s v="USD"/>
    <x v="1060"/>
    <d v="2015-04-15T13:54:53"/>
    <n v="1429134893"/>
    <n v="1426542893"/>
    <b v="0"/>
    <n v="1"/>
    <b v="0"/>
    <s v="journalism/audio"/>
    <x v="5"/>
    <s v="audio"/>
  </r>
  <r>
    <n v="4000"/>
    <n v="0"/>
    <x v="1"/>
    <s v="US"/>
    <s v="USD"/>
    <x v="1061"/>
    <d v="2016-05-01T17:00:00"/>
    <n v="1462150800"/>
    <n v="1456987108"/>
    <b v="0"/>
    <n v="0"/>
    <b v="0"/>
    <s v="journalism/audio"/>
    <x v="5"/>
    <s v="audio"/>
  </r>
  <r>
    <n v="199"/>
    <n v="190"/>
    <x v="1"/>
    <s v="US"/>
    <s v="USD"/>
    <x v="1062"/>
    <d v="2016-07-12T11:22:21"/>
    <n v="1468351341"/>
    <n v="1467746541"/>
    <b v="0"/>
    <n v="4"/>
    <b v="0"/>
    <s v="journalism/audio"/>
    <x v="5"/>
    <s v="audio"/>
  </r>
  <r>
    <n v="1000"/>
    <n v="0"/>
    <x v="1"/>
    <s v="US"/>
    <s v="USD"/>
    <x v="1063"/>
    <d v="2016-08-30T16:44:22"/>
    <n v="1472604262"/>
    <n v="1470012262"/>
    <b v="0"/>
    <n v="0"/>
    <b v="0"/>
    <s v="journalism/audio"/>
    <x v="5"/>
    <s v="audio"/>
  </r>
  <r>
    <n v="90000"/>
    <n v="8077"/>
    <x v="2"/>
    <s v="US"/>
    <s v="USD"/>
    <x v="1064"/>
    <d v="2013-07-06T21:28:23"/>
    <n v="1373174903"/>
    <n v="1369286903"/>
    <b v="0"/>
    <n v="123"/>
    <b v="0"/>
    <s v="games/video games"/>
    <x v="6"/>
    <s v="video games"/>
  </r>
  <r>
    <n v="3000"/>
    <n v="81"/>
    <x v="2"/>
    <s v="AU"/>
    <s v="AUD"/>
    <x v="1065"/>
    <d v="2014-02-19T01:08:42"/>
    <n v="1392800922"/>
    <n v="1390381722"/>
    <b v="0"/>
    <n v="5"/>
    <b v="0"/>
    <s v="games/video games"/>
    <x v="6"/>
    <s v="video games"/>
  </r>
  <r>
    <n v="150000"/>
    <n v="5051"/>
    <x v="2"/>
    <s v="US"/>
    <s v="USD"/>
    <x v="1066"/>
    <d v="2013-08-04T15:06:22"/>
    <n v="1375657582"/>
    <n v="1371769582"/>
    <b v="0"/>
    <n v="148"/>
    <b v="0"/>
    <s v="games/video games"/>
    <x v="6"/>
    <s v="video games"/>
  </r>
  <r>
    <n v="500"/>
    <n v="130"/>
    <x v="2"/>
    <s v="US"/>
    <s v="USD"/>
    <x v="1067"/>
    <d v="2013-12-21T12:32:11"/>
    <n v="1387657931"/>
    <n v="1385065931"/>
    <b v="0"/>
    <n v="10"/>
    <b v="0"/>
    <s v="games/video games"/>
    <x v="6"/>
    <s v="video games"/>
  </r>
  <r>
    <n v="30000"/>
    <n v="45"/>
    <x v="2"/>
    <s v="US"/>
    <s v="USD"/>
    <x v="1068"/>
    <d v="2016-04-09T23:54:24"/>
    <n v="1460274864"/>
    <n v="1457686464"/>
    <b v="0"/>
    <n v="4"/>
    <b v="0"/>
    <s v="games/video games"/>
    <x v="6"/>
    <s v="video games"/>
  </r>
  <r>
    <n v="2200"/>
    <n v="850"/>
    <x v="2"/>
    <s v="US"/>
    <s v="USD"/>
    <x v="1069"/>
    <d v="2013-11-25T22:30:59"/>
    <n v="1385447459"/>
    <n v="1382679059"/>
    <b v="0"/>
    <n v="21"/>
    <b v="0"/>
    <s v="games/video games"/>
    <x v="6"/>
    <s v="video games"/>
  </r>
  <r>
    <n v="10000"/>
    <n v="70"/>
    <x v="2"/>
    <s v="US"/>
    <s v="USD"/>
    <x v="1070"/>
    <d v="2012-09-30T16:17:02"/>
    <n v="1349050622"/>
    <n v="1347322622"/>
    <b v="0"/>
    <n v="2"/>
    <b v="0"/>
    <s v="games/video games"/>
    <x v="6"/>
    <s v="video games"/>
  </r>
  <r>
    <n v="100"/>
    <n v="0"/>
    <x v="2"/>
    <s v="NO"/>
    <s v="NOK"/>
    <x v="1071"/>
    <d v="2015-11-17T11:04:53"/>
    <n v="1447787093"/>
    <n v="1445191493"/>
    <b v="0"/>
    <n v="0"/>
    <b v="0"/>
    <s v="games/video games"/>
    <x v="6"/>
    <s v="video games"/>
  </r>
  <r>
    <n v="75000"/>
    <n v="51"/>
    <x v="2"/>
    <s v="US"/>
    <s v="USD"/>
    <x v="1072"/>
    <d v="2014-02-05T11:58:17"/>
    <n v="1391630297"/>
    <n v="1389038297"/>
    <b v="0"/>
    <n v="4"/>
    <b v="0"/>
    <s v="games/video games"/>
    <x v="6"/>
    <s v="video games"/>
  </r>
  <r>
    <n v="750"/>
    <n v="10"/>
    <x v="2"/>
    <s v="US"/>
    <s v="USD"/>
    <x v="1073"/>
    <d v="2011-10-16T15:09:01"/>
    <n v="1318806541"/>
    <n v="1316214541"/>
    <b v="0"/>
    <n v="1"/>
    <b v="0"/>
    <s v="games/video games"/>
    <x v="6"/>
    <s v="video games"/>
  </r>
  <r>
    <n v="54000"/>
    <n v="3407"/>
    <x v="2"/>
    <s v="US"/>
    <s v="USD"/>
    <x v="1074"/>
    <d v="2014-01-03T20:09:05"/>
    <n v="1388808545"/>
    <n v="1386216545"/>
    <b v="0"/>
    <n v="30"/>
    <b v="0"/>
    <s v="games/video games"/>
    <x v="6"/>
    <s v="video games"/>
  </r>
  <r>
    <n v="1000"/>
    <n v="45"/>
    <x v="2"/>
    <s v="US"/>
    <s v="USD"/>
    <x v="1075"/>
    <d v="2012-05-06T13:41:56"/>
    <n v="1336340516"/>
    <n v="1333748516"/>
    <b v="0"/>
    <n v="3"/>
    <b v="0"/>
    <s v="games/video games"/>
    <x v="6"/>
    <s v="video games"/>
  </r>
  <r>
    <n v="75000"/>
    <n v="47074"/>
    <x v="2"/>
    <s v="US"/>
    <s v="USD"/>
    <x v="1076"/>
    <d v="2014-09-11T01:04:10"/>
    <n v="1410426250"/>
    <n v="1405674250"/>
    <b v="0"/>
    <n v="975"/>
    <b v="0"/>
    <s v="games/video games"/>
    <x v="6"/>
    <s v="video games"/>
  </r>
  <r>
    <n v="25000"/>
    <n v="7344"/>
    <x v="2"/>
    <s v="US"/>
    <s v="USD"/>
    <x v="1077"/>
    <d v="2016-01-13T20:00:11"/>
    <n v="1452744011"/>
    <n v="1450152011"/>
    <b v="0"/>
    <n v="167"/>
    <b v="0"/>
    <s v="games/video games"/>
    <x v="6"/>
    <s v="video games"/>
  </r>
  <r>
    <n v="600"/>
    <n v="45"/>
    <x v="2"/>
    <s v="US"/>
    <s v="USD"/>
    <x v="1078"/>
    <d v="2011-07-21T20:42:01"/>
    <n v="1311309721"/>
    <n v="1307421721"/>
    <b v="0"/>
    <n v="5"/>
    <b v="0"/>
    <s v="games/video games"/>
    <x v="6"/>
    <s v="video games"/>
  </r>
  <r>
    <n v="26000"/>
    <n v="678"/>
    <x v="2"/>
    <s v="DE"/>
    <s v="EUR"/>
    <x v="1079"/>
    <d v="2016-05-14T05:35:36"/>
    <n v="1463232936"/>
    <n v="1461072936"/>
    <b v="0"/>
    <n v="18"/>
    <b v="0"/>
    <s v="games/video games"/>
    <x v="6"/>
    <s v="video games"/>
  </r>
  <r>
    <n v="20000"/>
    <n v="1821"/>
    <x v="2"/>
    <s v="US"/>
    <s v="USD"/>
    <x v="1080"/>
    <d v="2014-05-10T19:18:53"/>
    <n v="1399778333"/>
    <n v="1397186333"/>
    <b v="0"/>
    <n v="98"/>
    <b v="0"/>
    <s v="games/video games"/>
    <x v="6"/>
    <s v="video games"/>
  </r>
  <r>
    <n v="68000"/>
    <n v="12"/>
    <x v="2"/>
    <s v="US"/>
    <s v="USD"/>
    <x v="1081"/>
    <d v="2015-01-28T14:14:52"/>
    <n v="1422483292"/>
    <n v="1419891292"/>
    <b v="0"/>
    <n v="4"/>
    <b v="0"/>
    <s v="games/video games"/>
    <x v="6"/>
    <s v="video games"/>
  </r>
  <r>
    <n v="10000"/>
    <n v="56"/>
    <x v="2"/>
    <s v="US"/>
    <s v="USD"/>
    <x v="1082"/>
    <d v="2012-08-10T13:44:48"/>
    <n v="1344635088"/>
    <n v="1342043088"/>
    <b v="0"/>
    <n v="3"/>
    <b v="0"/>
    <s v="games/video games"/>
    <x v="6"/>
    <s v="video games"/>
  </r>
  <r>
    <n v="50000"/>
    <n v="410"/>
    <x v="2"/>
    <s v="CA"/>
    <s v="CAD"/>
    <x v="1083"/>
    <d v="2014-08-02T07:49:43"/>
    <n v="1406994583"/>
    <n v="1401810583"/>
    <b v="0"/>
    <n v="1"/>
    <b v="0"/>
    <s v="games/video games"/>
    <x v="6"/>
    <s v="video games"/>
  </r>
  <r>
    <n v="550"/>
    <n v="0"/>
    <x v="2"/>
    <s v="US"/>
    <s v="USD"/>
    <x v="1084"/>
    <d v="2014-08-08T13:53:24"/>
    <n v="1407534804"/>
    <n v="1404942804"/>
    <b v="0"/>
    <n v="0"/>
    <b v="0"/>
    <s v="games/video games"/>
    <x v="6"/>
    <s v="video games"/>
  </r>
  <r>
    <n v="30000"/>
    <n v="1026"/>
    <x v="2"/>
    <s v="CA"/>
    <s v="CAD"/>
    <x v="1085"/>
    <d v="2016-03-14T07:06:15"/>
    <n v="1457967975"/>
    <n v="1455379575"/>
    <b v="0"/>
    <n v="9"/>
    <b v="0"/>
    <s v="games/video games"/>
    <x v="6"/>
    <s v="video games"/>
  </r>
  <r>
    <n v="18000"/>
    <n v="15"/>
    <x v="2"/>
    <s v="US"/>
    <s v="USD"/>
    <x v="1086"/>
    <d v="2014-08-24T12:48:11"/>
    <n v="1408913291"/>
    <n v="1406321291"/>
    <b v="0"/>
    <n v="2"/>
    <b v="0"/>
    <s v="games/video games"/>
    <x v="6"/>
    <s v="video games"/>
  </r>
  <r>
    <n v="1100"/>
    <n v="0"/>
    <x v="2"/>
    <s v="US"/>
    <s v="USD"/>
    <x v="1087"/>
    <d v="2014-06-15T09:08:07"/>
    <n v="1402852087"/>
    <n v="1400260087"/>
    <b v="0"/>
    <n v="0"/>
    <b v="0"/>
    <s v="games/video games"/>
    <x v="6"/>
    <s v="video games"/>
  </r>
  <r>
    <n v="45000"/>
    <n v="6382.34"/>
    <x v="2"/>
    <s v="US"/>
    <s v="USD"/>
    <x v="1088"/>
    <d v="2014-04-24T11:11:07"/>
    <n v="1398366667"/>
    <n v="1395774667"/>
    <b v="0"/>
    <n v="147"/>
    <b v="0"/>
    <s v="games/video games"/>
    <x v="6"/>
    <s v="video games"/>
  </r>
  <r>
    <n v="15000"/>
    <n v="1174"/>
    <x v="2"/>
    <s v="FR"/>
    <s v="EUR"/>
    <x v="1089"/>
    <d v="2015-06-25T20:32:55"/>
    <n v="1435293175"/>
    <n v="1432701175"/>
    <b v="0"/>
    <n v="49"/>
    <b v="0"/>
    <s v="games/video games"/>
    <x v="6"/>
    <s v="video games"/>
  </r>
  <r>
    <n v="12999"/>
    <n v="5"/>
    <x v="2"/>
    <s v="AU"/>
    <s v="AUD"/>
    <x v="1090"/>
    <d v="2015-05-28T20:27:33"/>
    <n v="1432873653"/>
    <n v="1430281653"/>
    <b v="0"/>
    <n v="1"/>
    <b v="0"/>
    <s v="games/video games"/>
    <x v="6"/>
    <s v="video games"/>
  </r>
  <r>
    <n v="200"/>
    <n v="25"/>
    <x v="2"/>
    <s v="GB"/>
    <s v="GBP"/>
    <x v="1091"/>
    <d v="2016-04-10T10:41:12"/>
    <n v="1460313672"/>
    <n v="1457725272"/>
    <b v="0"/>
    <n v="2"/>
    <b v="0"/>
    <s v="games/video games"/>
    <x v="6"/>
    <s v="video games"/>
  </r>
  <r>
    <n v="2000"/>
    <n v="21"/>
    <x v="2"/>
    <s v="US"/>
    <s v="USD"/>
    <x v="1092"/>
    <d v="2013-01-05T16:37:18"/>
    <n v="1357432638"/>
    <n v="1354840638"/>
    <b v="0"/>
    <n v="7"/>
    <b v="0"/>
    <s v="games/video games"/>
    <x v="6"/>
    <s v="video games"/>
  </r>
  <r>
    <n v="300"/>
    <n v="42.25"/>
    <x v="2"/>
    <s v="CA"/>
    <s v="CAD"/>
    <x v="1093"/>
    <d v="2016-02-11T15:22:17"/>
    <n v="1455232937"/>
    <n v="1453936937"/>
    <b v="0"/>
    <n v="4"/>
    <b v="0"/>
    <s v="games/video games"/>
    <x v="6"/>
    <s v="video games"/>
  </r>
  <r>
    <n v="18000"/>
    <n v="3294.01"/>
    <x v="2"/>
    <s v="US"/>
    <s v="USD"/>
    <x v="1094"/>
    <d v="2011-10-09T09:07:13"/>
    <n v="1318180033"/>
    <n v="1315588033"/>
    <b v="0"/>
    <n v="27"/>
    <b v="0"/>
    <s v="games/video games"/>
    <x v="6"/>
    <s v="video games"/>
  </r>
  <r>
    <n v="500000"/>
    <n v="25174"/>
    <x v="2"/>
    <s v="US"/>
    <s v="USD"/>
    <x v="1095"/>
    <d v="2013-08-30T04:53:40"/>
    <n v="1377867220"/>
    <n v="1375275220"/>
    <b v="0"/>
    <n v="94"/>
    <b v="0"/>
    <s v="games/video games"/>
    <x v="6"/>
    <s v="video games"/>
  </r>
  <r>
    <n v="12000"/>
    <n v="2152"/>
    <x v="2"/>
    <s v="US"/>
    <s v="USD"/>
    <x v="1096"/>
    <d v="2014-10-03T19:30:00"/>
    <n v="1412393400"/>
    <n v="1409747154"/>
    <b v="0"/>
    <n v="29"/>
    <b v="0"/>
    <s v="games/video games"/>
    <x v="6"/>
    <s v="video games"/>
  </r>
  <r>
    <n v="100000"/>
    <n v="47"/>
    <x v="2"/>
    <s v="US"/>
    <s v="USD"/>
    <x v="1097"/>
    <d v="2014-03-02T11:01:17"/>
    <n v="1393786877"/>
    <n v="1390330877"/>
    <b v="0"/>
    <n v="7"/>
    <b v="0"/>
    <s v="games/video games"/>
    <x v="6"/>
    <s v="video games"/>
  </r>
  <r>
    <n v="25000"/>
    <n v="1803"/>
    <x v="2"/>
    <s v="US"/>
    <s v="USD"/>
    <x v="1098"/>
    <d v="2014-04-13T10:18:15"/>
    <n v="1397413095"/>
    <n v="1394821095"/>
    <b v="0"/>
    <n v="22"/>
    <b v="0"/>
    <s v="games/video games"/>
    <x v="6"/>
    <s v="video games"/>
  </r>
  <r>
    <n v="5000"/>
    <n v="25"/>
    <x v="2"/>
    <s v="GB"/>
    <s v="GBP"/>
    <x v="1099"/>
    <d v="2015-05-13T12:04:28"/>
    <n v="1431547468"/>
    <n v="1428955468"/>
    <b v="0"/>
    <n v="1"/>
    <b v="0"/>
    <s v="games/video games"/>
    <x v="6"/>
    <s v="video games"/>
  </r>
  <r>
    <n v="4000"/>
    <n v="100"/>
    <x v="2"/>
    <s v="DE"/>
    <s v="EUR"/>
    <x v="1100"/>
    <d v="2016-02-13T18:39:31"/>
    <n v="1455417571"/>
    <n v="1452825571"/>
    <b v="0"/>
    <n v="10"/>
    <b v="0"/>
    <s v="games/video games"/>
    <x v="6"/>
    <s v="video games"/>
  </r>
  <r>
    <n v="100000"/>
    <n v="41"/>
    <x v="2"/>
    <s v="US"/>
    <s v="USD"/>
    <x v="1101"/>
    <d v="2016-07-14T10:12:00"/>
    <n v="1468519920"/>
    <n v="1466188338"/>
    <b v="0"/>
    <n v="6"/>
    <b v="0"/>
    <s v="games/video games"/>
    <x v="6"/>
    <s v="video games"/>
  </r>
  <r>
    <n v="8000"/>
    <n v="425"/>
    <x v="2"/>
    <s v="US"/>
    <s v="USD"/>
    <x v="1102"/>
    <d v="2013-12-08T21:59:00"/>
    <n v="1386568740"/>
    <n v="1383095125"/>
    <b v="0"/>
    <n v="24"/>
    <b v="0"/>
    <s v="games/video games"/>
    <x v="6"/>
    <s v="video games"/>
  </r>
  <r>
    <n v="15000"/>
    <n v="243"/>
    <x v="2"/>
    <s v="US"/>
    <s v="USD"/>
    <x v="1103"/>
    <d v="2016-06-17T21:19:50"/>
    <n v="1466227190"/>
    <n v="1461043190"/>
    <b v="0"/>
    <n v="15"/>
    <b v="0"/>
    <s v="games/video games"/>
    <x v="6"/>
    <s v="video games"/>
  </r>
  <r>
    <n v="60000"/>
    <n v="2971"/>
    <x v="2"/>
    <s v="GB"/>
    <s v="GBP"/>
    <x v="1104"/>
    <d v="2014-06-11T01:50:21"/>
    <n v="1402480221"/>
    <n v="1399888221"/>
    <b v="0"/>
    <n v="37"/>
    <b v="0"/>
    <s v="games/video games"/>
    <x v="6"/>
    <s v="video games"/>
  </r>
  <r>
    <n v="900000"/>
    <n v="1431"/>
    <x v="2"/>
    <s v="US"/>
    <s v="USD"/>
    <x v="1105"/>
    <d v="2014-03-23T18:15:27"/>
    <n v="1395627327"/>
    <n v="1393038927"/>
    <b v="0"/>
    <n v="20"/>
    <b v="0"/>
    <s v="games/video games"/>
    <x v="6"/>
    <s v="video games"/>
  </r>
  <r>
    <n v="400"/>
    <n v="165"/>
    <x v="2"/>
    <s v="US"/>
    <s v="USD"/>
    <x v="1106"/>
    <d v="2012-04-04T08:46:15"/>
    <n v="1333557975"/>
    <n v="1330969575"/>
    <b v="0"/>
    <n v="7"/>
    <b v="0"/>
    <s v="games/video games"/>
    <x v="6"/>
    <s v="video games"/>
  </r>
  <r>
    <n v="10000"/>
    <n v="0"/>
    <x v="2"/>
    <s v="US"/>
    <s v="USD"/>
    <x v="1107"/>
    <d v="2014-07-23T12:40:24"/>
    <n v="1406148024"/>
    <n v="1403556024"/>
    <b v="0"/>
    <n v="0"/>
    <b v="0"/>
    <s v="games/video games"/>
    <x v="6"/>
    <s v="video games"/>
  </r>
  <r>
    <n v="25000"/>
    <n v="732.5"/>
    <x v="2"/>
    <s v="US"/>
    <s v="USD"/>
    <x v="1108"/>
    <d v="2012-04-13T06:17:15"/>
    <n v="1334326635"/>
    <n v="1329146235"/>
    <b v="0"/>
    <n v="21"/>
    <b v="0"/>
    <s v="games/video games"/>
    <x v="6"/>
    <s v="video games"/>
  </r>
  <r>
    <n v="10000"/>
    <n v="45"/>
    <x v="2"/>
    <s v="US"/>
    <s v="USD"/>
    <x v="1109"/>
    <d v="2016-11-18T11:03:10"/>
    <n v="1479495790"/>
    <n v="1476900190"/>
    <b v="0"/>
    <n v="3"/>
    <b v="0"/>
    <s v="games/video games"/>
    <x v="6"/>
    <s v="video games"/>
  </r>
  <r>
    <n v="50000"/>
    <n v="255"/>
    <x v="2"/>
    <s v="US"/>
    <s v="USD"/>
    <x v="1110"/>
    <d v="2012-12-07T14:23:42"/>
    <n v="1354919022"/>
    <n v="1352327022"/>
    <b v="0"/>
    <n v="11"/>
    <b v="0"/>
    <s v="games/video games"/>
    <x v="6"/>
    <s v="video games"/>
  </r>
  <r>
    <n v="2500"/>
    <n v="1"/>
    <x v="2"/>
    <s v="US"/>
    <s v="USD"/>
    <x v="1111"/>
    <d v="2016-01-07T20:53:10"/>
    <n v="1452228790"/>
    <n v="1449636790"/>
    <b v="0"/>
    <n v="1"/>
    <b v="0"/>
    <s v="games/video games"/>
    <x v="6"/>
    <s v="video games"/>
  </r>
  <r>
    <n v="88000"/>
    <n v="31272.92"/>
    <x v="2"/>
    <s v="US"/>
    <s v="USD"/>
    <x v="1112"/>
    <d v="2015-01-19T00:30:00"/>
    <n v="1421656200"/>
    <n v="1416507211"/>
    <b v="0"/>
    <n v="312"/>
    <b v="0"/>
    <s v="games/video games"/>
    <x v="6"/>
    <s v="video games"/>
  </r>
  <r>
    <n v="1000"/>
    <n v="5"/>
    <x v="2"/>
    <s v="GB"/>
    <s v="GBP"/>
    <x v="1113"/>
    <d v="2014-08-14T15:27:00"/>
    <n v="1408058820"/>
    <n v="1405466820"/>
    <b v="0"/>
    <n v="1"/>
    <b v="0"/>
    <s v="games/video games"/>
    <x v="6"/>
    <s v="video games"/>
  </r>
  <r>
    <n v="6000"/>
    <n v="10"/>
    <x v="2"/>
    <s v="GB"/>
    <s v="GBP"/>
    <x v="1114"/>
    <d v="2013-10-09T00:18:07"/>
    <n v="1381306687"/>
    <n v="1378714687"/>
    <b v="0"/>
    <n v="3"/>
    <b v="0"/>
    <s v="games/video games"/>
    <x v="6"/>
    <s v="video games"/>
  </r>
  <r>
    <n v="40000"/>
    <n v="53"/>
    <x v="2"/>
    <s v="US"/>
    <s v="USD"/>
    <x v="1115"/>
    <d v="2016-03-30T07:41:35"/>
    <n v="1459352495"/>
    <n v="1456764095"/>
    <b v="0"/>
    <n v="4"/>
    <b v="0"/>
    <s v="games/video games"/>
    <x v="6"/>
    <s v="video games"/>
  </r>
  <r>
    <n v="500000"/>
    <n v="178.52"/>
    <x v="2"/>
    <s v="US"/>
    <s v="USD"/>
    <x v="1116"/>
    <d v="2012-06-09T12:20:08"/>
    <n v="1339273208"/>
    <n v="1334089208"/>
    <b v="0"/>
    <n v="10"/>
    <b v="0"/>
    <s v="games/video games"/>
    <x v="6"/>
    <s v="video games"/>
  </r>
  <r>
    <n v="1000"/>
    <n v="83"/>
    <x v="2"/>
    <s v="DE"/>
    <s v="EUR"/>
    <x v="1117"/>
    <d v="2015-12-25T06:21:53"/>
    <n v="1451053313"/>
    <n v="1448461313"/>
    <b v="0"/>
    <n v="8"/>
    <b v="0"/>
    <s v="games/video games"/>
    <x v="6"/>
    <s v="video games"/>
  </r>
  <r>
    <n v="4500"/>
    <n v="109"/>
    <x v="2"/>
    <s v="AU"/>
    <s v="AUD"/>
    <x v="1118"/>
    <d v="2014-04-04T18:59:39"/>
    <n v="1396666779"/>
    <n v="1394078379"/>
    <b v="0"/>
    <n v="3"/>
    <b v="0"/>
    <s v="games/video games"/>
    <x v="6"/>
    <s v="video games"/>
  </r>
  <r>
    <n v="2100"/>
    <n v="5"/>
    <x v="2"/>
    <s v="US"/>
    <s v="USD"/>
    <x v="1119"/>
    <d v="2014-04-06T11:01:04"/>
    <n v="1396810864"/>
    <n v="1395687664"/>
    <b v="0"/>
    <n v="1"/>
    <b v="0"/>
    <s v="games/video games"/>
    <x v="6"/>
    <s v="video games"/>
  </r>
  <r>
    <n v="25000"/>
    <n v="0"/>
    <x v="2"/>
    <s v="US"/>
    <s v="USD"/>
    <x v="1120"/>
    <d v="2011-10-28T12:56:40"/>
    <n v="1319835400"/>
    <n v="1315947400"/>
    <b v="0"/>
    <n v="0"/>
    <b v="0"/>
    <s v="games/video games"/>
    <x v="6"/>
    <s v="video games"/>
  </r>
  <r>
    <n v="250000"/>
    <n v="29"/>
    <x v="2"/>
    <s v="US"/>
    <s v="USD"/>
    <x v="1121"/>
    <d v="2016-03-13T13:25:16"/>
    <n v="1457904316"/>
    <n v="1455315916"/>
    <b v="0"/>
    <n v="5"/>
    <b v="0"/>
    <s v="games/video games"/>
    <x v="6"/>
    <s v="video games"/>
  </r>
  <r>
    <n v="3200"/>
    <n v="0"/>
    <x v="2"/>
    <s v="GB"/>
    <s v="GBP"/>
    <x v="1122"/>
    <d v="2013-05-30T08:53:45"/>
    <n v="1369932825"/>
    <n v="1368723225"/>
    <b v="0"/>
    <n v="0"/>
    <b v="0"/>
    <s v="games/video games"/>
    <x v="6"/>
    <s v="video games"/>
  </r>
  <r>
    <n v="5000"/>
    <n v="11"/>
    <x v="2"/>
    <s v="US"/>
    <s v="USD"/>
    <x v="1123"/>
    <d v="2014-04-19T04:34:08"/>
    <n v="1397910848"/>
    <n v="1395318848"/>
    <b v="0"/>
    <n v="3"/>
    <b v="0"/>
    <s v="games/video games"/>
    <x v="6"/>
    <s v="video games"/>
  </r>
  <r>
    <n v="90000"/>
    <n v="425"/>
    <x v="2"/>
    <s v="US"/>
    <s v="USD"/>
    <x v="1124"/>
    <d v="2015-04-30T08:00:51"/>
    <n v="1430409651"/>
    <n v="1427817651"/>
    <b v="0"/>
    <n v="7"/>
    <b v="0"/>
    <s v="games/mobile games"/>
    <x v="6"/>
    <s v="mobile games"/>
  </r>
  <r>
    <n v="3000"/>
    <n v="0"/>
    <x v="2"/>
    <s v="GB"/>
    <s v="GBP"/>
    <x v="1125"/>
    <d v="2015-09-25T06:58:50"/>
    <n v="1443193130"/>
    <n v="1438009130"/>
    <b v="0"/>
    <n v="0"/>
    <b v="0"/>
    <s v="games/mobile games"/>
    <x v="6"/>
    <s v="mobile games"/>
  </r>
  <r>
    <n v="2000"/>
    <n v="10"/>
    <x v="2"/>
    <s v="US"/>
    <s v="USD"/>
    <x v="1126"/>
    <d v="2016-07-13T23:51:34"/>
    <n v="1468482694"/>
    <n v="1465890694"/>
    <b v="0"/>
    <n v="2"/>
    <b v="0"/>
    <s v="games/mobile games"/>
    <x v="6"/>
    <s v="mobile games"/>
  </r>
  <r>
    <n v="35000"/>
    <n v="585"/>
    <x v="2"/>
    <s v="US"/>
    <s v="USD"/>
    <x v="1127"/>
    <d v="2014-11-14T13:30:00"/>
    <n v="1416000600"/>
    <n v="1413318600"/>
    <b v="0"/>
    <n v="23"/>
    <b v="0"/>
    <s v="games/mobile games"/>
    <x v="6"/>
    <s v="mobile games"/>
  </r>
  <r>
    <n v="1000"/>
    <n v="1"/>
    <x v="2"/>
    <s v="GB"/>
    <s v="GBP"/>
    <x v="1128"/>
    <d v="2014-08-07T07:35:17"/>
    <n v="1407425717"/>
    <n v="1404833717"/>
    <b v="0"/>
    <n v="1"/>
    <b v="0"/>
    <s v="games/mobile games"/>
    <x v="6"/>
    <s v="mobile games"/>
  </r>
  <r>
    <n v="20000"/>
    <n v="21"/>
    <x v="2"/>
    <s v="US"/>
    <s v="USD"/>
    <x v="1129"/>
    <d v="2016-06-04T22:21:33"/>
    <n v="1465107693"/>
    <n v="1462515693"/>
    <b v="0"/>
    <n v="2"/>
    <b v="0"/>
    <s v="games/mobile games"/>
    <x v="6"/>
    <s v="mobile games"/>
  </r>
  <r>
    <n v="5000"/>
    <n v="11"/>
    <x v="2"/>
    <s v="US"/>
    <s v="USD"/>
    <x v="1130"/>
    <d v="2014-11-25T16:55:00"/>
    <n v="1416963300"/>
    <n v="1411775700"/>
    <b v="0"/>
    <n v="3"/>
    <b v="0"/>
    <s v="games/mobile games"/>
    <x v="6"/>
    <s v="mobile games"/>
  </r>
  <r>
    <n v="40000"/>
    <n v="0"/>
    <x v="2"/>
    <s v="AU"/>
    <s v="AUD"/>
    <x v="1131"/>
    <d v="2015-12-24T13:47:48"/>
    <n v="1450993668"/>
    <n v="1448401668"/>
    <b v="0"/>
    <n v="0"/>
    <b v="0"/>
    <s v="games/mobile games"/>
    <x v="6"/>
    <s v="mobile games"/>
  </r>
  <r>
    <n v="10000"/>
    <n v="1438"/>
    <x v="2"/>
    <s v="CA"/>
    <s v="CAD"/>
    <x v="1132"/>
    <d v="2016-12-31T18:46:11"/>
    <n v="1483238771"/>
    <n v="1480646771"/>
    <b v="0"/>
    <n v="13"/>
    <b v="0"/>
    <s v="games/mobile games"/>
    <x v="6"/>
    <s v="mobile games"/>
  </r>
  <r>
    <n v="3000"/>
    <n v="20"/>
    <x v="2"/>
    <s v="GB"/>
    <s v="GBP"/>
    <x v="1133"/>
    <d v="2014-07-31T01:46:21"/>
    <n v="1406799981"/>
    <n v="1404207981"/>
    <b v="0"/>
    <n v="1"/>
    <b v="0"/>
    <s v="games/mobile games"/>
    <x v="6"/>
    <s v="mobile games"/>
  </r>
  <r>
    <n v="25000"/>
    <n v="1"/>
    <x v="2"/>
    <s v="AU"/>
    <s v="AUD"/>
    <x v="1134"/>
    <d v="2014-11-28T20:33:00"/>
    <n v="1417235580"/>
    <n v="1416034228"/>
    <b v="0"/>
    <n v="1"/>
    <b v="0"/>
    <s v="games/mobile games"/>
    <x v="6"/>
    <s v="mobile games"/>
  </r>
  <r>
    <n v="1000"/>
    <n v="50"/>
    <x v="2"/>
    <s v="DE"/>
    <s v="EUR"/>
    <x v="1135"/>
    <d v="2016-08-06T15:44:54"/>
    <n v="1470527094"/>
    <n v="1467935094"/>
    <b v="0"/>
    <n v="1"/>
    <b v="0"/>
    <s v="games/mobile games"/>
    <x v="6"/>
    <s v="mobile games"/>
  </r>
  <r>
    <n v="4190"/>
    <n v="270"/>
    <x v="2"/>
    <s v="FR"/>
    <s v="EUR"/>
    <x v="1136"/>
    <d v="2015-12-19T08:07:09"/>
    <n v="1450541229"/>
    <n v="1447949229"/>
    <b v="0"/>
    <n v="6"/>
    <b v="0"/>
    <s v="games/mobile games"/>
    <x v="6"/>
    <s v="mobile games"/>
  </r>
  <r>
    <n v="25000"/>
    <n v="9875"/>
    <x v="2"/>
    <s v="US"/>
    <s v="USD"/>
    <x v="1137"/>
    <d v="2016-04-23T11:40:21"/>
    <n v="1461440421"/>
    <n v="1458848421"/>
    <b v="0"/>
    <n v="39"/>
    <b v="0"/>
    <s v="games/mobile games"/>
    <x v="6"/>
    <s v="mobile games"/>
  </r>
  <r>
    <n v="35000"/>
    <n v="125"/>
    <x v="2"/>
    <s v="US"/>
    <s v="USD"/>
    <x v="1138"/>
    <d v="2017-01-21T13:45:31"/>
    <n v="1485035131"/>
    <n v="1483307131"/>
    <b v="0"/>
    <n v="4"/>
    <b v="0"/>
    <s v="games/mobile games"/>
    <x v="6"/>
    <s v="mobile games"/>
  </r>
  <r>
    <n v="8000"/>
    <n v="5"/>
    <x v="2"/>
    <s v="US"/>
    <s v="USD"/>
    <x v="1139"/>
    <d v="2015-01-01T00:20:26"/>
    <n v="1420100426"/>
    <n v="1417508426"/>
    <b v="0"/>
    <n v="1"/>
    <b v="0"/>
    <s v="games/mobile games"/>
    <x v="6"/>
    <s v="mobile games"/>
  </r>
  <r>
    <n v="5000"/>
    <n v="0"/>
    <x v="2"/>
    <s v="GB"/>
    <s v="GBP"/>
    <x v="1140"/>
    <d v="2015-08-06T03:05:21"/>
    <n v="1438859121"/>
    <n v="1436267121"/>
    <b v="0"/>
    <n v="0"/>
    <b v="0"/>
    <s v="games/mobile games"/>
    <x v="6"/>
    <s v="mobile games"/>
  </r>
  <r>
    <n v="500"/>
    <n v="0"/>
    <x v="2"/>
    <s v="DE"/>
    <s v="EUR"/>
    <x v="1141"/>
    <d v="2015-07-09T08:47:30"/>
    <n v="1436460450"/>
    <n v="1433868450"/>
    <b v="0"/>
    <n v="0"/>
    <b v="0"/>
    <s v="games/mobile games"/>
    <x v="6"/>
    <s v="mobile games"/>
  </r>
  <r>
    <n v="4000"/>
    <n v="0"/>
    <x v="2"/>
    <s v="US"/>
    <s v="USD"/>
    <x v="1142"/>
    <d v="2015-02-16T16:08:47"/>
    <n v="1424131727"/>
    <n v="1421539727"/>
    <b v="0"/>
    <n v="0"/>
    <b v="0"/>
    <s v="games/mobile games"/>
    <x v="6"/>
    <s v="mobile games"/>
  </r>
  <r>
    <n v="45000"/>
    <n v="186"/>
    <x v="2"/>
    <s v="US"/>
    <s v="USD"/>
    <x v="1143"/>
    <d v="2015-12-16T20:38:46"/>
    <n v="1450327126"/>
    <n v="1447735126"/>
    <b v="0"/>
    <n v="8"/>
    <b v="0"/>
    <s v="games/mobile games"/>
    <x v="6"/>
    <s v="mobile games"/>
  </r>
  <r>
    <n v="9300"/>
    <n v="0"/>
    <x v="2"/>
    <s v="US"/>
    <s v="USD"/>
    <x v="1144"/>
    <d v="2015-04-28T20:22:00"/>
    <n v="1430281320"/>
    <n v="1427689320"/>
    <b v="0"/>
    <n v="0"/>
    <b v="0"/>
    <s v="food/food trucks"/>
    <x v="7"/>
    <s v="food trucks"/>
  </r>
  <r>
    <n v="80000"/>
    <n v="100"/>
    <x v="2"/>
    <s v="US"/>
    <s v="USD"/>
    <x v="1145"/>
    <d v="2014-10-02T09:56:32"/>
    <n v="1412272592"/>
    <n v="1407088592"/>
    <b v="0"/>
    <n v="1"/>
    <b v="0"/>
    <s v="food/food trucks"/>
    <x v="7"/>
    <s v="food trucks"/>
  </r>
  <r>
    <n v="6000"/>
    <n v="530"/>
    <x v="2"/>
    <s v="US"/>
    <s v="USD"/>
    <x v="1146"/>
    <d v="2014-05-02T14:52:53"/>
    <n v="1399071173"/>
    <n v="1395787973"/>
    <b v="0"/>
    <n v="12"/>
    <b v="0"/>
    <s v="food/food trucks"/>
    <x v="7"/>
    <s v="food trucks"/>
  </r>
  <r>
    <n v="25000"/>
    <n v="0"/>
    <x v="2"/>
    <s v="CA"/>
    <s v="CAD"/>
    <x v="1147"/>
    <d v="2014-10-19T15:19:43"/>
    <n v="1413760783"/>
    <n v="1408576783"/>
    <b v="0"/>
    <n v="0"/>
    <b v="0"/>
    <s v="food/food trucks"/>
    <x v="7"/>
    <s v="food trucks"/>
  </r>
  <r>
    <n v="15000"/>
    <n v="73"/>
    <x v="2"/>
    <s v="US"/>
    <s v="USD"/>
    <x v="1148"/>
    <d v="2016-11-30T21:06:21"/>
    <n v="1480568781"/>
    <n v="1477973181"/>
    <b v="0"/>
    <n v="3"/>
    <b v="0"/>
    <s v="food/food trucks"/>
    <x v="7"/>
    <s v="food trucks"/>
  </r>
  <r>
    <n v="50000"/>
    <n v="75"/>
    <x v="2"/>
    <s v="US"/>
    <s v="USD"/>
    <x v="1149"/>
    <d v="2016-06-16T09:02:46"/>
    <n v="1466096566"/>
    <n v="1463504566"/>
    <b v="0"/>
    <n v="2"/>
    <b v="0"/>
    <s v="food/food trucks"/>
    <x v="7"/>
    <s v="food trucks"/>
  </r>
  <r>
    <n v="2500"/>
    <n v="252"/>
    <x v="2"/>
    <s v="US"/>
    <s v="USD"/>
    <x v="1150"/>
    <d v="2016-01-08T14:54:35"/>
    <n v="1452293675"/>
    <n v="1447109675"/>
    <b v="0"/>
    <n v="6"/>
    <b v="0"/>
    <s v="food/food trucks"/>
    <x v="7"/>
    <s v="food trucks"/>
  </r>
  <r>
    <n v="25000"/>
    <n v="0"/>
    <x v="2"/>
    <s v="US"/>
    <s v="USD"/>
    <x v="1151"/>
    <d v="2015-09-06T18:27:43"/>
    <n v="1441592863"/>
    <n v="1439000863"/>
    <b v="0"/>
    <n v="0"/>
    <b v="0"/>
    <s v="food/food trucks"/>
    <x v="7"/>
    <s v="food trucks"/>
  </r>
  <r>
    <n v="16000"/>
    <n v="911"/>
    <x v="2"/>
    <s v="US"/>
    <s v="USD"/>
    <x v="1152"/>
    <d v="2015-05-15T09:01:52"/>
    <n v="1431709312"/>
    <n v="1429117312"/>
    <b v="0"/>
    <n v="15"/>
    <b v="0"/>
    <s v="food/food trucks"/>
    <x v="7"/>
    <s v="food trucks"/>
  </r>
  <r>
    <n v="8000"/>
    <n v="50"/>
    <x v="2"/>
    <s v="US"/>
    <s v="USD"/>
    <x v="1153"/>
    <d v="2015-06-18T09:08:25"/>
    <n v="1434647305"/>
    <n v="1432055305"/>
    <b v="0"/>
    <n v="1"/>
    <b v="0"/>
    <s v="food/food trucks"/>
    <x v="7"/>
    <s v="food trucks"/>
  </r>
  <r>
    <n v="5000"/>
    <n v="325"/>
    <x v="2"/>
    <s v="US"/>
    <s v="USD"/>
    <x v="1154"/>
    <d v="2015-09-05T18:36:46"/>
    <n v="1441507006"/>
    <n v="1438915006"/>
    <b v="0"/>
    <n v="3"/>
    <b v="0"/>
    <s v="food/food trucks"/>
    <x v="7"/>
    <s v="food trucks"/>
  </r>
  <r>
    <n v="25000"/>
    <n v="188"/>
    <x v="2"/>
    <s v="US"/>
    <s v="USD"/>
    <x v="1155"/>
    <d v="2014-08-14T10:20:08"/>
    <n v="1408040408"/>
    <n v="1405448408"/>
    <b v="0"/>
    <n v="8"/>
    <b v="0"/>
    <s v="food/food trucks"/>
    <x v="7"/>
    <s v="food trucks"/>
  </r>
  <r>
    <n v="6500"/>
    <n v="0"/>
    <x v="2"/>
    <s v="US"/>
    <s v="USD"/>
    <x v="1156"/>
    <d v="2015-02-23T17:42:42"/>
    <n v="1424742162"/>
    <n v="1422150162"/>
    <b v="0"/>
    <n v="0"/>
    <b v="0"/>
    <s v="food/food trucks"/>
    <x v="7"/>
    <s v="food trucks"/>
  </r>
  <r>
    <n v="10000"/>
    <n v="151"/>
    <x v="2"/>
    <s v="US"/>
    <s v="USD"/>
    <x v="1157"/>
    <d v="2014-12-05T08:04:40"/>
    <n v="1417795480"/>
    <n v="1412607880"/>
    <b v="0"/>
    <n v="3"/>
    <b v="0"/>
    <s v="food/food trucks"/>
    <x v="7"/>
    <s v="food trucks"/>
  </r>
  <r>
    <n v="7500"/>
    <n v="35"/>
    <x v="2"/>
    <s v="US"/>
    <s v="USD"/>
    <x v="1158"/>
    <d v="2014-12-08T18:12:08"/>
    <n v="1418091128"/>
    <n v="1415499128"/>
    <b v="0"/>
    <n v="3"/>
    <b v="0"/>
    <s v="food/food trucks"/>
    <x v="7"/>
    <s v="food trucks"/>
  </r>
  <r>
    <n v="6750"/>
    <n v="0"/>
    <x v="2"/>
    <s v="US"/>
    <s v="USD"/>
    <x v="1159"/>
    <d v="2015-06-30T07:45:00"/>
    <n v="1435679100"/>
    <n v="1433006765"/>
    <b v="0"/>
    <n v="0"/>
    <b v="0"/>
    <s v="food/food trucks"/>
    <x v="7"/>
    <s v="food trucks"/>
  </r>
  <r>
    <n v="30000"/>
    <n v="1155"/>
    <x v="2"/>
    <s v="US"/>
    <s v="USD"/>
    <x v="1160"/>
    <d v="2015-03-27T18:43:06"/>
    <n v="1427510586"/>
    <n v="1424922186"/>
    <b v="0"/>
    <n v="19"/>
    <b v="0"/>
    <s v="food/food trucks"/>
    <x v="7"/>
    <s v="food trucks"/>
  </r>
  <r>
    <n v="18000"/>
    <n v="0"/>
    <x v="2"/>
    <s v="US"/>
    <s v="USD"/>
    <x v="1161"/>
    <d v="2015-05-19T07:06:29"/>
    <n v="1432047989"/>
    <n v="1430233589"/>
    <b v="0"/>
    <n v="0"/>
    <b v="0"/>
    <s v="food/food trucks"/>
    <x v="7"/>
    <s v="food trucks"/>
  </r>
  <r>
    <n v="60000"/>
    <n v="35"/>
    <x v="2"/>
    <s v="US"/>
    <s v="USD"/>
    <x v="1162"/>
    <d v="2014-09-25T08:24:24"/>
    <n v="1411662264"/>
    <n v="1408983864"/>
    <b v="0"/>
    <n v="2"/>
    <b v="0"/>
    <s v="food/food trucks"/>
    <x v="7"/>
    <s v="food trucks"/>
  </r>
  <r>
    <n v="5200"/>
    <n v="0"/>
    <x v="2"/>
    <s v="US"/>
    <s v="USD"/>
    <x v="1163"/>
    <d v="2014-08-09T09:22:00"/>
    <n v="1407604920"/>
    <n v="1405012920"/>
    <b v="0"/>
    <n v="0"/>
    <b v="0"/>
    <s v="food/food trucks"/>
    <x v="7"/>
    <s v="food trucks"/>
  </r>
  <r>
    <n v="10000"/>
    <n v="0"/>
    <x v="2"/>
    <s v="US"/>
    <s v="USD"/>
    <x v="1164"/>
    <d v="2016-06-18T09:23:02"/>
    <n v="1466270582"/>
    <n v="1463678582"/>
    <b v="0"/>
    <n v="0"/>
    <b v="0"/>
    <s v="food/food trucks"/>
    <x v="7"/>
    <s v="food trucks"/>
  </r>
  <r>
    <n v="10000"/>
    <n v="2070.5"/>
    <x v="2"/>
    <s v="US"/>
    <s v="USD"/>
    <x v="1165"/>
    <d v="2014-07-05T21:08:50"/>
    <n v="1404623330"/>
    <n v="1401685730"/>
    <b v="0"/>
    <n v="25"/>
    <b v="0"/>
    <s v="food/food trucks"/>
    <x v="7"/>
    <s v="food trucks"/>
  </r>
  <r>
    <n v="15000"/>
    <n v="2871"/>
    <x v="2"/>
    <s v="US"/>
    <s v="USD"/>
    <x v="1166"/>
    <d v="2015-06-25T20:00:00"/>
    <n v="1435291200"/>
    <n v="1432640342"/>
    <b v="0"/>
    <n v="8"/>
    <b v="0"/>
    <s v="food/food trucks"/>
    <x v="7"/>
    <s v="food trucks"/>
  </r>
  <r>
    <n v="60000"/>
    <n v="979"/>
    <x v="2"/>
    <s v="US"/>
    <s v="USD"/>
    <x v="1167"/>
    <d v="2014-09-12T09:38:15"/>
    <n v="1410543495"/>
    <n v="1407865095"/>
    <b v="0"/>
    <n v="16"/>
    <b v="0"/>
    <s v="food/food trucks"/>
    <x v="7"/>
    <s v="food trucks"/>
  </r>
  <r>
    <n v="18000"/>
    <n v="1020"/>
    <x v="2"/>
    <s v="US"/>
    <s v="USD"/>
    <x v="1168"/>
    <d v="2016-09-21T17:17:45"/>
    <n v="1474507065"/>
    <n v="1471915065"/>
    <b v="0"/>
    <n v="3"/>
    <b v="0"/>
    <s v="food/food trucks"/>
    <x v="7"/>
    <s v="food trucks"/>
  </r>
  <r>
    <n v="10000"/>
    <n v="17"/>
    <x v="2"/>
    <s v="US"/>
    <s v="USD"/>
    <x v="1169"/>
    <d v="2015-02-22T00:29:23"/>
    <n v="1424593763"/>
    <n v="1422001763"/>
    <b v="0"/>
    <n v="3"/>
    <b v="0"/>
    <s v="food/food trucks"/>
    <x v="7"/>
    <s v="food trucks"/>
  </r>
  <r>
    <n v="25000"/>
    <n v="100"/>
    <x v="2"/>
    <s v="GB"/>
    <s v="GBP"/>
    <x v="1170"/>
    <d v="2015-05-30T13:26:11"/>
    <n v="1433021171"/>
    <n v="1430429171"/>
    <b v="0"/>
    <n v="2"/>
    <b v="0"/>
    <s v="food/food trucks"/>
    <x v="7"/>
    <s v="food trucks"/>
  </r>
  <r>
    <n v="25000"/>
    <n v="25"/>
    <x v="2"/>
    <s v="US"/>
    <s v="USD"/>
    <x v="1171"/>
    <d v="2014-11-13T12:18:47"/>
    <n v="1415909927"/>
    <n v="1414351127"/>
    <b v="0"/>
    <n v="1"/>
    <b v="0"/>
    <s v="food/food trucks"/>
    <x v="7"/>
    <s v="food trucks"/>
  </r>
  <r>
    <n v="9000"/>
    <n v="0"/>
    <x v="2"/>
    <s v="US"/>
    <s v="USD"/>
    <x v="1172"/>
    <d v="2014-08-20T08:22:32"/>
    <n v="1408551752"/>
    <n v="1405959752"/>
    <b v="0"/>
    <n v="0"/>
    <b v="0"/>
    <s v="food/food trucks"/>
    <x v="7"/>
    <s v="food trucks"/>
  </r>
  <r>
    <n v="125000"/>
    <n v="30"/>
    <x v="2"/>
    <s v="US"/>
    <s v="USD"/>
    <x v="1173"/>
    <d v="2015-08-02T20:27:37"/>
    <n v="1438576057"/>
    <n v="1435552057"/>
    <b v="0"/>
    <n v="1"/>
    <b v="0"/>
    <s v="food/food trucks"/>
    <x v="7"/>
    <s v="food trucks"/>
  </r>
  <r>
    <n v="15000"/>
    <n v="886"/>
    <x v="2"/>
    <s v="US"/>
    <s v="USD"/>
    <x v="1174"/>
    <d v="2016-05-08T12:12:07"/>
    <n v="1462738327"/>
    <n v="1460146327"/>
    <b v="0"/>
    <n v="19"/>
    <b v="0"/>
    <s v="food/food trucks"/>
    <x v="7"/>
    <s v="food trucks"/>
  </r>
  <r>
    <n v="20000"/>
    <n v="585"/>
    <x v="2"/>
    <s v="US"/>
    <s v="USD"/>
    <x v="1175"/>
    <d v="2015-07-15T09:28:59"/>
    <n v="1436981339"/>
    <n v="1434389339"/>
    <b v="0"/>
    <n v="9"/>
    <b v="0"/>
    <s v="food/food trucks"/>
    <x v="7"/>
    <s v="food trucks"/>
  </r>
  <r>
    <n v="175000"/>
    <n v="10"/>
    <x v="2"/>
    <s v="AU"/>
    <s v="AUD"/>
    <x v="1176"/>
    <d v="2017-03-06T05:00:00"/>
    <n v="1488805200"/>
    <n v="1484094498"/>
    <b v="0"/>
    <n v="1"/>
    <b v="0"/>
    <s v="food/food trucks"/>
    <x v="7"/>
    <s v="food trucks"/>
  </r>
  <r>
    <n v="6000"/>
    <n v="0"/>
    <x v="2"/>
    <s v="GB"/>
    <s v="GBP"/>
    <x v="1177"/>
    <d v="2014-10-15T07:51:36"/>
    <n v="1413388296"/>
    <n v="1410796296"/>
    <b v="0"/>
    <n v="0"/>
    <b v="0"/>
    <s v="food/food trucks"/>
    <x v="7"/>
    <s v="food trucks"/>
  </r>
  <r>
    <n v="75000"/>
    <n v="5"/>
    <x v="2"/>
    <s v="US"/>
    <s v="USD"/>
    <x v="1178"/>
    <d v="2014-08-16T13:44:12"/>
    <n v="1408225452"/>
    <n v="1405633452"/>
    <b v="0"/>
    <n v="1"/>
    <b v="0"/>
    <s v="food/food trucks"/>
    <x v="7"/>
    <s v="food trucks"/>
  </r>
  <r>
    <n v="60000"/>
    <n v="3200"/>
    <x v="2"/>
    <s v="CA"/>
    <s v="CAD"/>
    <x v="1179"/>
    <d v="2015-10-28T09:17:07"/>
    <n v="1446052627"/>
    <n v="1443460627"/>
    <b v="0"/>
    <n v="5"/>
    <b v="0"/>
    <s v="food/food trucks"/>
    <x v="7"/>
    <s v="food trucks"/>
  </r>
  <r>
    <n v="50000"/>
    <n v="5875"/>
    <x v="2"/>
    <s v="US"/>
    <s v="USD"/>
    <x v="1180"/>
    <d v="2014-06-28T11:21:54"/>
    <n v="1403983314"/>
    <n v="1400786514"/>
    <b v="0"/>
    <n v="85"/>
    <b v="0"/>
    <s v="food/food trucks"/>
    <x v="7"/>
    <s v="food trucks"/>
  </r>
  <r>
    <n v="50000"/>
    <n v="4"/>
    <x v="2"/>
    <s v="US"/>
    <s v="USD"/>
    <x v="1181"/>
    <d v="2015-03-01T00:08:41"/>
    <n v="1425197321"/>
    <n v="1422605321"/>
    <b v="0"/>
    <n v="3"/>
    <b v="0"/>
    <s v="food/food trucks"/>
    <x v="7"/>
    <s v="food trucks"/>
  </r>
  <r>
    <n v="1000"/>
    <n v="42"/>
    <x v="2"/>
    <s v="US"/>
    <s v="USD"/>
    <x v="1182"/>
    <d v="2017-01-12T08:42:00"/>
    <n v="1484239320"/>
    <n v="1482609088"/>
    <b v="0"/>
    <n v="4"/>
    <b v="0"/>
    <s v="food/food trucks"/>
    <x v="7"/>
    <s v="food trucks"/>
  </r>
  <r>
    <n v="2500"/>
    <n v="100"/>
    <x v="2"/>
    <s v="US"/>
    <s v="USD"/>
    <x v="1183"/>
    <d v="2016-11-01T19:59:00"/>
    <n v="1478059140"/>
    <n v="1476391223"/>
    <b v="0"/>
    <n v="3"/>
    <b v="0"/>
    <s v="food/food trucks"/>
    <x v="7"/>
    <s v="food trucks"/>
  </r>
  <r>
    <n v="22000"/>
    <n v="23086"/>
    <x v="0"/>
    <s v="GB"/>
    <s v="GBP"/>
    <x v="1184"/>
    <d v="2017-02-06T06:23:31"/>
    <n v="1486391011"/>
    <n v="1483712611"/>
    <b v="0"/>
    <n v="375"/>
    <b v="1"/>
    <s v="photography/photobooks"/>
    <x v="8"/>
    <s v="photobooks"/>
  </r>
  <r>
    <n v="12500"/>
    <n v="13180"/>
    <x v="0"/>
    <s v="US"/>
    <s v="USD"/>
    <x v="1185"/>
    <d v="2015-06-07T20:00:00"/>
    <n v="1433736000"/>
    <n v="1430945149"/>
    <b v="0"/>
    <n v="111"/>
    <b v="1"/>
    <s v="photography/photobooks"/>
    <x v="8"/>
    <s v="photobooks"/>
  </r>
  <r>
    <n v="7500"/>
    <n v="8005"/>
    <x v="0"/>
    <s v="GB"/>
    <s v="GBP"/>
    <x v="1186"/>
    <d v="2015-06-01T14:42:00"/>
    <n v="1433198520"/>
    <n v="1430340195"/>
    <b v="0"/>
    <n v="123"/>
    <b v="1"/>
    <s v="photography/photobooks"/>
    <x v="8"/>
    <s v="photobooks"/>
  </r>
  <r>
    <n v="8750"/>
    <n v="9111"/>
    <x v="0"/>
    <s v="US"/>
    <s v="USD"/>
    <x v="1187"/>
    <d v="2015-05-17T10:00:00"/>
    <n v="1431885600"/>
    <n v="1429133323"/>
    <b v="0"/>
    <n v="70"/>
    <b v="1"/>
    <s v="photography/photobooks"/>
    <x v="8"/>
    <s v="photobooks"/>
  </r>
  <r>
    <n v="2000"/>
    <n v="3211"/>
    <x v="0"/>
    <s v="CA"/>
    <s v="CAD"/>
    <x v="1188"/>
    <d v="2016-12-28T08:49:00"/>
    <n v="1482943740"/>
    <n v="1481129340"/>
    <b v="0"/>
    <n v="85"/>
    <b v="1"/>
    <s v="photography/photobooks"/>
    <x v="8"/>
    <s v="photobooks"/>
  </r>
  <r>
    <n v="9000"/>
    <n v="9700"/>
    <x v="0"/>
    <s v="US"/>
    <s v="USD"/>
    <x v="1189"/>
    <d v="2016-06-29T15:29:55"/>
    <n v="1467242995"/>
    <n v="1465428595"/>
    <b v="0"/>
    <n v="86"/>
    <b v="1"/>
    <s v="photography/photobooks"/>
    <x v="8"/>
    <s v="photobooks"/>
  </r>
  <r>
    <n v="500"/>
    <n v="675"/>
    <x v="0"/>
    <s v="US"/>
    <s v="USD"/>
    <x v="1190"/>
    <d v="2014-08-31T07:58:45"/>
    <n v="1409500725"/>
    <n v="1406908725"/>
    <b v="0"/>
    <n v="13"/>
    <b v="1"/>
    <s v="photography/photobooks"/>
    <x v="8"/>
    <s v="photobooks"/>
  </r>
  <r>
    <n v="2700"/>
    <n v="2945"/>
    <x v="0"/>
    <s v="US"/>
    <s v="USD"/>
    <x v="1191"/>
    <d v="2016-03-20T05:29:20"/>
    <n v="1458480560"/>
    <n v="1455892160"/>
    <b v="0"/>
    <n v="33"/>
    <b v="1"/>
    <s v="photography/photobooks"/>
    <x v="8"/>
    <s v="photobooks"/>
  </r>
  <r>
    <n v="100"/>
    <n v="290"/>
    <x v="0"/>
    <s v="GB"/>
    <s v="GBP"/>
    <x v="1192"/>
    <d v="2017-02-11T04:09:38"/>
    <n v="1486814978"/>
    <n v="1484222978"/>
    <b v="0"/>
    <n v="15"/>
    <b v="1"/>
    <s v="photography/photobooks"/>
    <x v="8"/>
    <s v="photobooks"/>
  </r>
  <r>
    <n v="21000"/>
    <n v="21831"/>
    <x v="0"/>
    <s v="US"/>
    <s v="USD"/>
    <x v="1193"/>
    <d v="2016-04-09T09:37:33"/>
    <n v="1460223453"/>
    <n v="1455043053"/>
    <b v="0"/>
    <n v="273"/>
    <b v="1"/>
    <s v="photography/photobooks"/>
    <x v="8"/>
    <s v="photobooks"/>
  </r>
  <r>
    <n v="12500"/>
    <n v="40280"/>
    <x v="0"/>
    <s v="IE"/>
    <s v="EUR"/>
    <x v="1194"/>
    <d v="2015-04-08T03:42:59"/>
    <n v="1428493379"/>
    <n v="1425901379"/>
    <b v="0"/>
    <n v="714"/>
    <b v="1"/>
    <s v="photography/photobooks"/>
    <x v="8"/>
    <s v="photobooks"/>
  </r>
  <r>
    <n v="10000"/>
    <n v="13500"/>
    <x v="0"/>
    <s v="IT"/>
    <s v="EUR"/>
    <x v="1195"/>
    <d v="2015-12-20T01:00:00"/>
    <n v="1450602000"/>
    <n v="1445415653"/>
    <b v="0"/>
    <n v="170"/>
    <b v="1"/>
    <s v="photography/photobooks"/>
    <x v="8"/>
    <s v="photobooks"/>
  </r>
  <r>
    <n v="14500"/>
    <n v="39137"/>
    <x v="0"/>
    <s v="GB"/>
    <s v="GBP"/>
    <x v="1196"/>
    <d v="2015-12-18T11:38:59"/>
    <n v="1450467539"/>
    <n v="1447875539"/>
    <b v="0"/>
    <n v="512"/>
    <b v="1"/>
    <s v="photography/photobooks"/>
    <x v="8"/>
    <s v="photobooks"/>
  </r>
  <r>
    <n v="15000"/>
    <n v="37994"/>
    <x v="0"/>
    <s v="US"/>
    <s v="USD"/>
    <x v="1197"/>
    <d v="2016-06-12T21:59:00"/>
    <n v="1465797540"/>
    <n v="1463155034"/>
    <b v="0"/>
    <n v="314"/>
    <b v="1"/>
    <s v="photography/photobooks"/>
    <x v="8"/>
    <s v="photobooks"/>
  </r>
  <r>
    <n v="3500"/>
    <n v="9121"/>
    <x v="0"/>
    <s v="US"/>
    <s v="USD"/>
    <x v="1198"/>
    <d v="2015-12-30T19:00:00"/>
    <n v="1451530800"/>
    <n v="1448463086"/>
    <b v="0"/>
    <n v="167"/>
    <b v="1"/>
    <s v="photography/photobooks"/>
    <x v="8"/>
    <s v="photobooks"/>
  </r>
  <r>
    <n v="2658"/>
    <n v="2693"/>
    <x v="0"/>
    <s v="GB"/>
    <s v="GBP"/>
    <x v="1199"/>
    <d v="2015-07-08T10:30:00"/>
    <n v="1436380200"/>
    <n v="1433615400"/>
    <b v="0"/>
    <n v="9"/>
    <b v="1"/>
    <s v="photography/photobooks"/>
    <x v="8"/>
    <s v="photobooks"/>
  </r>
  <r>
    <n v="4800"/>
    <n v="6029"/>
    <x v="0"/>
    <s v="US"/>
    <s v="USD"/>
    <x v="1200"/>
    <d v="2015-04-16T03:27:36"/>
    <n v="1429183656"/>
    <n v="1427369256"/>
    <b v="0"/>
    <n v="103"/>
    <b v="1"/>
    <s v="photography/photobooks"/>
    <x v="8"/>
    <s v="photobooks"/>
  </r>
  <r>
    <n v="6000"/>
    <n v="6146.27"/>
    <x v="0"/>
    <s v="GB"/>
    <s v="GBP"/>
    <x v="1201"/>
    <d v="2016-07-15T06:34:06"/>
    <n v="1468593246"/>
    <n v="1466001246"/>
    <b v="0"/>
    <n v="111"/>
    <b v="1"/>
    <s v="photography/photobooks"/>
    <x v="8"/>
    <s v="photobooks"/>
  </r>
  <r>
    <n v="25000"/>
    <n v="49811"/>
    <x v="0"/>
    <s v="AU"/>
    <s v="AUD"/>
    <x v="1202"/>
    <d v="2015-06-26T22:55:54"/>
    <n v="1435388154"/>
    <n v="1432796154"/>
    <b v="0"/>
    <n v="271"/>
    <b v="1"/>
    <s v="photography/photobooks"/>
    <x v="8"/>
    <s v="photobooks"/>
  </r>
  <r>
    <n v="16300"/>
    <n v="16700"/>
    <x v="0"/>
    <s v="US"/>
    <s v="USD"/>
    <x v="1203"/>
    <d v="2015-05-31T06:45:27"/>
    <n v="1433083527"/>
    <n v="1430491527"/>
    <b v="0"/>
    <n v="101"/>
    <b v="1"/>
    <s v="photography/photobooks"/>
    <x v="8"/>
    <s v="photobooks"/>
  </r>
  <r>
    <n v="13000"/>
    <n v="13383"/>
    <x v="0"/>
    <s v="US"/>
    <s v="USD"/>
    <x v="1204"/>
    <d v="2015-12-03T21:00:00"/>
    <n v="1449205200"/>
    <n v="1445363833"/>
    <b v="0"/>
    <n v="57"/>
    <b v="1"/>
    <s v="photography/photobooks"/>
    <x v="8"/>
    <s v="photobooks"/>
  </r>
  <r>
    <n v="13000"/>
    <n v="13112"/>
    <x v="0"/>
    <s v="DE"/>
    <s v="EUR"/>
    <x v="1205"/>
    <d v="2015-06-13T04:09:11"/>
    <n v="1434197351"/>
    <n v="1431605351"/>
    <b v="0"/>
    <n v="62"/>
    <b v="1"/>
    <s v="photography/photobooks"/>
    <x v="8"/>
    <s v="photobooks"/>
  </r>
  <r>
    <n v="900"/>
    <n v="1035"/>
    <x v="0"/>
    <s v="AT"/>
    <s v="EUR"/>
    <x v="1206"/>
    <d v="2017-03-11T05:29:00"/>
    <n v="1489238940"/>
    <n v="1486406253"/>
    <b v="0"/>
    <n v="32"/>
    <b v="1"/>
    <s v="photography/photobooks"/>
    <x v="8"/>
    <s v="photobooks"/>
  </r>
  <r>
    <n v="16700"/>
    <n v="17396"/>
    <x v="0"/>
    <s v="IT"/>
    <s v="EUR"/>
    <x v="1207"/>
    <d v="2016-03-31T02:00:00"/>
    <n v="1459418400"/>
    <n v="1456827573"/>
    <b v="0"/>
    <n v="141"/>
    <b v="1"/>
    <s v="photography/photobooks"/>
    <x v="8"/>
    <s v="photobooks"/>
  </r>
  <r>
    <n v="10000"/>
    <n v="15530"/>
    <x v="0"/>
    <s v="US"/>
    <s v="USD"/>
    <x v="1208"/>
    <d v="2016-03-24T08:01:04"/>
    <n v="1458835264"/>
    <n v="1456246864"/>
    <b v="0"/>
    <n v="75"/>
    <b v="1"/>
    <s v="photography/photobooks"/>
    <x v="8"/>
    <s v="photobooks"/>
  </r>
  <r>
    <n v="6000"/>
    <n v="6360"/>
    <x v="0"/>
    <s v="US"/>
    <s v="USD"/>
    <x v="1209"/>
    <d v="2017-02-25T12:18:25"/>
    <n v="1488053905"/>
    <n v="1485461905"/>
    <b v="0"/>
    <n v="46"/>
    <b v="1"/>
    <s v="photography/photobooks"/>
    <x v="8"/>
    <s v="photobooks"/>
  </r>
  <r>
    <n v="20000"/>
    <n v="50863"/>
    <x v="0"/>
    <s v="SE"/>
    <s v="SEK"/>
    <x v="1210"/>
    <d v="2015-05-31T13:00:00"/>
    <n v="1433106000"/>
    <n v="1431124572"/>
    <b v="0"/>
    <n v="103"/>
    <b v="1"/>
    <s v="photography/photobooks"/>
    <x v="8"/>
    <s v="photobooks"/>
  </r>
  <r>
    <n v="1000"/>
    <n v="1011"/>
    <x v="0"/>
    <s v="CA"/>
    <s v="CAD"/>
    <x v="1211"/>
    <d v="2016-06-09T12:47:41"/>
    <n v="1465505261"/>
    <n v="1464209261"/>
    <b v="0"/>
    <n v="6"/>
    <b v="1"/>
    <s v="photography/photobooks"/>
    <x v="8"/>
    <s v="photobooks"/>
  </r>
  <r>
    <n v="2500"/>
    <n v="3226"/>
    <x v="0"/>
    <s v="US"/>
    <s v="USD"/>
    <x v="1212"/>
    <d v="2015-11-26T17:00:00"/>
    <n v="1448586000"/>
    <n v="1447195695"/>
    <b v="0"/>
    <n v="83"/>
    <b v="1"/>
    <s v="photography/photobooks"/>
    <x v="8"/>
    <s v="photobooks"/>
  </r>
  <r>
    <n v="6500"/>
    <n v="6645"/>
    <x v="0"/>
    <s v="GB"/>
    <s v="GBP"/>
    <x v="1213"/>
    <d v="2017-01-31T10:08:20"/>
    <n v="1485886100"/>
    <n v="1482862100"/>
    <b v="0"/>
    <n v="108"/>
    <b v="1"/>
    <s v="photography/photobooks"/>
    <x v="8"/>
    <s v="photobooks"/>
  </r>
  <r>
    <n v="2000"/>
    <n v="2636"/>
    <x v="0"/>
    <s v="US"/>
    <s v="USD"/>
    <x v="1214"/>
    <d v="2015-06-09T12:10:05"/>
    <n v="1433880605"/>
    <n v="1428696605"/>
    <b v="0"/>
    <n v="25"/>
    <b v="1"/>
    <s v="photography/photobooks"/>
    <x v="8"/>
    <s v="photobooks"/>
  </r>
  <r>
    <n v="5000"/>
    <n v="39304.01"/>
    <x v="0"/>
    <s v="US"/>
    <s v="USD"/>
    <x v="1215"/>
    <d v="2014-05-30T14:09:16"/>
    <n v="1401487756"/>
    <n v="1398895756"/>
    <b v="0"/>
    <n v="549"/>
    <b v="1"/>
    <s v="photography/photobooks"/>
    <x v="8"/>
    <s v="photobooks"/>
  </r>
  <r>
    <n v="14000"/>
    <n v="20398"/>
    <x v="0"/>
    <s v="US"/>
    <s v="USD"/>
    <x v="1216"/>
    <d v="2015-10-02T15:03:00"/>
    <n v="1443826980"/>
    <n v="1441032457"/>
    <b v="0"/>
    <n v="222"/>
    <b v="1"/>
    <s v="photography/photobooks"/>
    <x v="8"/>
    <s v="photobooks"/>
  </r>
  <r>
    <n v="26500"/>
    <n v="27189"/>
    <x v="0"/>
    <s v="US"/>
    <s v="USD"/>
    <x v="1217"/>
    <d v="2016-07-14T11:25:40"/>
    <n v="1468524340"/>
    <n v="1465932340"/>
    <b v="0"/>
    <n v="183"/>
    <b v="1"/>
    <s v="photography/photobooks"/>
    <x v="8"/>
    <s v="photobooks"/>
  </r>
  <r>
    <n v="9000"/>
    <n v="15505"/>
    <x v="0"/>
    <s v="US"/>
    <s v="USD"/>
    <x v="1218"/>
    <d v="2015-10-31T19:00:00"/>
    <n v="1446346800"/>
    <n v="1443714800"/>
    <b v="0"/>
    <n v="89"/>
    <b v="1"/>
    <s v="photography/photobooks"/>
    <x v="8"/>
    <s v="photobooks"/>
  </r>
  <r>
    <n v="16350"/>
    <n v="26024"/>
    <x v="0"/>
    <s v="US"/>
    <s v="USD"/>
    <x v="1219"/>
    <d v="2016-10-20T03:05:13"/>
    <n v="1476961513"/>
    <n v="1474369513"/>
    <b v="0"/>
    <n v="253"/>
    <b v="1"/>
    <s v="photography/photobooks"/>
    <x v="8"/>
    <s v="photobooks"/>
  </r>
  <r>
    <n v="15000"/>
    <n v="15565"/>
    <x v="0"/>
    <s v="DE"/>
    <s v="EUR"/>
    <x v="1220"/>
    <d v="2015-08-25T07:05:12"/>
    <n v="1440515112"/>
    <n v="1437923112"/>
    <b v="0"/>
    <n v="140"/>
    <b v="1"/>
    <s v="photography/photobooks"/>
    <x v="8"/>
    <s v="photobooks"/>
  </r>
  <r>
    <n v="2200"/>
    <n v="2451.0100000000002"/>
    <x v="0"/>
    <s v="GB"/>
    <s v="GBP"/>
    <x v="1221"/>
    <d v="2016-12-03T16:00:00"/>
    <n v="1480809600"/>
    <n v="1478431488"/>
    <b v="0"/>
    <n v="103"/>
    <b v="1"/>
    <s v="photography/photobooks"/>
    <x v="8"/>
    <s v="photobooks"/>
  </r>
  <r>
    <n v="4000"/>
    <n v="11215"/>
    <x v="0"/>
    <s v="CA"/>
    <s v="CAD"/>
    <x v="1222"/>
    <d v="2016-03-31T20:00:00"/>
    <n v="1459483200"/>
    <n v="1456852647"/>
    <b v="0"/>
    <n v="138"/>
    <b v="1"/>
    <s v="photography/photobooks"/>
    <x v="8"/>
    <s v="photobooks"/>
  </r>
  <r>
    <n v="19800"/>
    <n v="22197"/>
    <x v="0"/>
    <s v="US"/>
    <s v="USD"/>
    <x v="1223"/>
    <d v="2016-11-09T21:15:09"/>
    <n v="1478754909"/>
    <n v="1476159309"/>
    <b v="0"/>
    <n v="191"/>
    <b v="1"/>
    <s v="photography/photobooks"/>
    <x v="8"/>
    <s v="photobooks"/>
  </r>
  <r>
    <n v="15000"/>
    <n v="1060"/>
    <x v="1"/>
    <s v="US"/>
    <s v="USD"/>
    <x v="1224"/>
    <d v="2014-06-06T05:11:42"/>
    <n v="1402060302"/>
    <n v="1396876302"/>
    <b v="0"/>
    <n v="18"/>
    <b v="0"/>
    <s v="music/world music"/>
    <x v="4"/>
    <s v="world music"/>
  </r>
  <r>
    <n v="3000"/>
    <n v="132"/>
    <x v="1"/>
    <s v="US"/>
    <s v="USD"/>
    <x v="1225"/>
    <d v="2013-10-22T13:44:38"/>
    <n v="1382478278"/>
    <n v="1377294278"/>
    <b v="0"/>
    <n v="3"/>
    <b v="0"/>
    <s v="music/world music"/>
    <x v="4"/>
    <s v="world music"/>
  </r>
  <r>
    <n v="50000"/>
    <n v="1937"/>
    <x v="1"/>
    <s v="US"/>
    <s v="USD"/>
    <x v="1226"/>
    <d v="2014-04-20T17:00:00"/>
    <n v="1398042000"/>
    <n v="1395089981"/>
    <b v="0"/>
    <n v="40"/>
    <b v="0"/>
    <s v="music/world music"/>
    <x v="4"/>
    <s v="world music"/>
  </r>
  <r>
    <n v="2000"/>
    <n v="0"/>
    <x v="1"/>
    <s v="US"/>
    <s v="USD"/>
    <x v="1227"/>
    <d v="2014-08-06T23:00:00"/>
    <n v="1407394800"/>
    <n v="1404770616"/>
    <b v="0"/>
    <n v="0"/>
    <b v="0"/>
    <s v="music/world music"/>
    <x v="4"/>
    <s v="world music"/>
  </r>
  <r>
    <n v="5000"/>
    <n v="1465"/>
    <x v="1"/>
    <s v="US"/>
    <s v="USD"/>
    <x v="1228"/>
    <d v="2011-09-28T09:30:08"/>
    <n v="1317231008"/>
    <n v="1312047008"/>
    <b v="0"/>
    <n v="24"/>
    <b v="0"/>
    <s v="music/world music"/>
    <x v="4"/>
    <s v="world music"/>
  </r>
  <r>
    <n v="2750"/>
    <n v="25"/>
    <x v="1"/>
    <s v="US"/>
    <s v="USD"/>
    <x v="1229"/>
    <d v="2012-04-16T08:00:00"/>
    <n v="1334592000"/>
    <n v="1331982127"/>
    <b v="0"/>
    <n v="1"/>
    <b v="0"/>
    <s v="music/world music"/>
    <x v="4"/>
    <s v="world music"/>
  </r>
  <r>
    <n v="500000"/>
    <n v="0"/>
    <x v="1"/>
    <s v="US"/>
    <s v="USD"/>
    <x v="1230"/>
    <d v="2011-02-24T15:20:30"/>
    <n v="1298589630"/>
    <n v="1295997630"/>
    <b v="0"/>
    <n v="0"/>
    <b v="0"/>
    <s v="music/world music"/>
    <x v="4"/>
    <s v="world music"/>
  </r>
  <r>
    <n v="5000"/>
    <n v="0"/>
    <x v="1"/>
    <s v="US"/>
    <s v="USD"/>
    <x v="1231"/>
    <d v="2015-08-27T17:00:00"/>
    <n v="1440723600"/>
    <n v="1436394968"/>
    <b v="0"/>
    <n v="0"/>
    <b v="0"/>
    <s v="music/world music"/>
    <x v="4"/>
    <s v="world music"/>
  </r>
  <r>
    <n v="5000"/>
    <n v="40"/>
    <x v="1"/>
    <s v="US"/>
    <s v="USD"/>
    <x v="1232"/>
    <d v="2013-10-06T12:21:10"/>
    <n v="1381090870"/>
    <n v="1377030070"/>
    <b v="0"/>
    <n v="1"/>
    <b v="0"/>
    <s v="music/world music"/>
    <x v="4"/>
    <s v="world music"/>
  </r>
  <r>
    <n v="1000"/>
    <n v="116"/>
    <x v="1"/>
    <s v="US"/>
    <s v="USD"/>
    <x v="1233"/>
    <d v="2012-02-21T14:46:14"/>
    <n v="1329864374"/>
    <n v="1328049974"/>
    <b v="0"/>
    <n v="6"/>
    <b v="0"/>
    <s v="music/world music"/>
    <x v="4"/>
    <s v="world music"/>
  </r>
  <r>
    <n v="50000"/>
    <n v="0"/>
    <x v="1"/>
    <s v="GB"/>
    <s v="GBP"/>
    <x v="1234"/>
    <d v="2015-02-02T10:55:42"/>
    <n v="1422903342"/>
    <n v="1420311342"/>
    <b v="0"/>
    <n v="0"/>
    <b v="0"/>
    <s v="music/world music"/>
    <x v="4"/>
    <s v="world music"/>
  </r>
  <r>
    <n v="7534"/>
    <n v="210"/>
    <x v="1"/>
    <s v="US"/>
    <s v="USD"/>
    <x v="1235"/>
    <d v="2013-12-14T19:14:59"/>
    <n v="1387077299"/>
    <n v="1383621299"/>
    <b v="0"/>
    <n v="6"/>
    <b v="0"/>
    <s v="music/world music"/>
    <x v="4"/>
    <s v="world music"/>
  </r>
  <r>
    <n v="2500"/>
    <n v="0"/>
    <x v="1"/>
    <s v="US"/>
    <s v="USD"/>
    <x v="1236"/>
    <d v="2012-07-28T08:00:00"/>
    <n v="1343491200"/>
    <n v="1342801164"/>
    <b v="0"/>
    <n v="0"/>
    <b v="0"/>
    <s v="music/world music"/>
    <x v="4"/>
    <s v="world music"/>
  </r>
  <r>
    <n v="25000"/>
    <n v="0"/>
    <x v="1"/>
    <s v="US"/>
    <s v="USD"/>
    <x v="1237"/>
    <d v="2012-08-23T22:47:45"/>
    <n v="1345790865"/>
    <n v="1344062865"/>
    <b v="0"/>
    <n v="0"/>
    <b v="0"/>
    <s v="music/world music"/>
    <x v="4"/>
    <s v="world music"/>
  </r>
  <r>
    <n v="1000"/>
    <n v="178"/>
    <x v="1"/>
    <s v="US"/>
    <s v="USD"/>
    <x v="1238"/>
    <d v="2011-08-06T06:38:56"/>
    <n v="1312641536"/>
    <n v="1310049536"/>
    <b v="0"/>
    <n v="3"/>
    <b v="0"/>
    <s v="music/world music"/>
    <x v="4"/>
    <s v="world music"/>
  </r>
  <r>
    <n v="2500"/>
    <n v="0"/>
    <x v="1"/>
    <s v="US"/>
    <s v="USD"/>
    <x v="1239"/>
    <d v="2012-01-05T15:06:07"/>
    <n v="1325804767"/>
    <n v="1323212767"/>
    <b v="0"/>
    <n v="0"/>
    <b v="0"/>
    <s v="music/world music"/>
    <x v="4"/>
    <s v="world music"/>
  </r>
  <r>
    <n v="8000"/>
    <n v="241"/>
    <x v="1"/>
    <s v="US"/>
    <s v="USD"/>
    <x v="1240"/>
    <d v="2013-07-12T13:51:00"/>
    <n v="1373665860"/>
    <n v="1368579457"/>
    <b v="0"/>
    <n v="8"/>
    <b v="0"/>
    <s v="music/world music"/>
    <x v="4"/>
    <s v="world music"/>
  </r>
  <r>
    <n v="5000"/>
    <n v="2537"/>
    <x v="1"/>
    <s v="US"/>
    <s v="USD"/>
    <x v="1241"/>
    <d v="2014-11-02T21:59:00"/>
    <n v="1414994340"/>
    <n v="1413057980"/>
    <b v="0"/>
    <n v="34"/>
    <b v="0"/>
    <s v="music/world music"/>
    <x v="4"/>
    <s v="world music"/>
  </r>
  <r>
    <n v="911"/>
    <n v="5"/>
    <x v="1"/>
    <s v="US"/>
    <s v="USD"/>
    <x v="1242"/>
    <d v="2011-09-11T05:18:00"/>
    <n v="1315747080"/>
    <n v="1314417502"/>
    <b v="0"/>
    <n v="1"/>
    <b v="0"/>
    <s v="music/world music"/>
    <x v="4"/>
    <s v="world music"/>
  </r>
  <r>
    <n v="12000"/>
    <n v="1691"/>
    <x v="1"/>
    <s v="US"/>
    <s v="USD"/>
    <x v="1243"/>
    <d v="2011-07-08T13:00:00"/>
    <n v="1310158800"/>
    <n v="1304888771"/>
    <b v="0"/>
    <n v="38"/>
    <b v="0"/>
    <s v="music/world music"/>
    <x v="4"/>
    <s v="world music"/>
  </r>
  <r>
    <n v="2000"/>
    <n v="2076"/>
    <x v="0"/>
    <s v="US"/>
    <s v="USD"/>
    <x v="1244"/>
    <d v="2013-04-22T13:00:00"/>
    <n v="1366664400"/>
    <n v="1363981723"/>
    <b v="1"/>
    <n v="45"/>
    <b v="1"/>
    <s v="music/rock"/>
    <x v="4"/>
    <s v="rock"/>
  </r>
  <r>
    <n v="2000"/>
    <n v="2405"/>
    <x v="0"/>
    <s v="US"/>
    <s v="USD"/>
    <x v="1245"/>
    <d v="2014-06-14T06:23:54"/>
    <n v="1402755834"/>
    <n v="1400163834"/>
    <b v="1"/>
    <n v="17"/>
    <b v="1"/>
    <s v="music/rock"/>
    <x v="4"/>
    <s v="rock"/>
  </r>
  <r>
    <n v="2000"/>
    <n v="2340"/>
    <x v="0"/>
    <s v="US"/>
    <s v="USD"/>
    <x v="1246"/>
    <d v="2011-12-05T18:02:29"/>
    <n v="1323136949"/>
    <n v="1319245349"/>
    <b v="1"/>
    <n v="31"/>
    <b v="1"/>
    <s v="music/rock"/>
    <x v="4"/>
    <s v="rock"/>
  </r>
  <r>
    <n v="3500"/>
    <n v="4275"/>
    <x v="0"/>
    <s v="US"/>
    <s v="USD"/>
    <x v="1247"/>
    <d v="2013-05-05T23:00:55"/>
    <n v="1367823655"/>
    <n v="1365231655"/>
    <b v="1"/>
    <n v="50"/>
    <b v="1"/>
    <s v="music/rock"/>
    <x v="4"/>
    <s v="rock"/>
  </r>
  <r>
    <n v="2500"/>
    <n v="3791"/>
    <x v="0"/>
    <s v="US"/>
    <s v="USD"/>
    <x v="1248"/>
    <d v="2014-06-12T22:59:00"/>
    <n v="1402642740"/>
    <n v="1399563953"/>
    <b v="1"/>
    <n v="59"/>
    <b v="1"/>
    <s v="music/rock"/>
    <x v="4"/>
    <s v="rock"/>
  </r>
  <r>
    <n v="5000"/>
    <n v="5222"/>
    <x v="0"/>
    <s v="US"/>
    <s v="USD"/>
    <x v="1249"/>
    <d v="2012-07-07T09:46:51"/>
    <n v="1341683211"/>
    <n v="1339091211"/>
    <b v="1"/>
    <n v="81"/>
    <b v="1"/>
    <s v="music/rock"/>
    <x v="4"/>
    <s v="rock"/>
  </r>
  <r>
    <n v="30000"/>
    <n v="60046"/>
    <x v="0"/>
    <s v="US"/>
    <s v="USD"/>
    <x v="1250"/>
    <d v="2014-09-06T07:25:31"/>
    <n v="1410017131"/>
    <n v="1406129131"/>
    <b v="1"/>
    <n v="508"/>
    <b v="1"/>
    <s v="music/rock"/>
    <x v="4"/>
    <s v="rock"/>
  </r>
  <r>
    <n v="6000"/>
    <n v="6108"/>
    <x v="0"/>
    <s v="US"/>
    <s v="USD"/>
    <x v="1251"/>
    <d v="2011-09-25T11:32:47"/>
    <n v="1316979167"/>
    <n v="1311795167"/>
    <b v="1"/>
    <n v="74"/>
    <b v="1"/>
    <s v="music/rock"/>
    <x v="4"/>
    <s v="rock"/>
  </r>
  <r>
    <n v="3500"/>
    <n v="4818"/>
    <x v="0"/>
    <s v="US"/>
    <s v="USD"/>
    <x v="1252"/>
    <d v="2013-10-24T15:42:49"/>
    <n v="1382658169"/>
    <n v="1380238969"/>
    <b v="1"/>
    <n v="141"/>
    <b v="1"/>
    <s v="music/rock"/>
    <x v="4"/>
    <s v="rock"/>
  </r>
  <r>
    <n v="10"/>
    <n v="30383.32"/>
    <x v="0"/>
    <s v="US"/>
    <s v="USD"/>
    <x v="1253"/>
    <d v="2014-09-03T10:48:27"/>
    <n v="1409770107"/>
    <n v="1407178107"/>
    <b v="1"/>
    <n v="711"/>
    <b v="1"/>
    <s v="music/rock"/>
    <x v="4"/>
    <s v="rock"/>
  </r>
  <r>
    <n v="6700"/>
    <n v="13323"/>
    <x v="0"/>
    <s v="US"/>
    <s v="USD"/>
    <x v="1254"/>
    <d v="2010-12-31T20:59:00"/>
    <n v="1293857940"/>
    <n v="1288968886"/>
    <b v="1"/>
    <n v="141"/>
    <b v="1"/>
    <s v="music/rock"/>
    <x v="4"/>
    <s v="rock"/>
  </r>
  <r>
    <n v="3000"/>
    <n v="6071"/>
    <x v="0"/>
    <s v="US"/>
    <s v="USD"/>
    <x v="1255"/>
    <d v="2013-12-01T13:17:32"/>
    <n v="1385932652"/>
    <n v="1383337052"/>
    <b v="1"/>
    <n v="109"/>
    <b v="1"/>
    <s v="music/rock"/>
    <x v="4"/>
    <s v="rock"/>
  </r>
  <r>
    <n v="30000"/>
    <n v="35389.129999999997"/>
    <x v="0"/>
    <s v="US"/>
    <s v="USD"/>
    <x v="1256"/>
    <d v="2012-02-12T14:03:51"/>
    <n v="1329084231"/>
    <n v="1326492231"/>
    <b v="1"/>
    <n v="361"/>
    <b v="1"/>
    <s v="music/rock"/>
    <x v="4"/>
    <s v="rock"/>
  </r>
  <r>
    <n v="5500"/>
    <n v="16210"/>
    <x v="0"/>
    <s v="US"/>
    <s v="USD"/>
    <x v="1257"/>
    <d v="2011-04-02T17:03:10"/>
    <n v="1301792590"/>
    <n v="1297562590"/>
    <b v="1"/>
    <n v="176"/>
    <b v="1"/>
    <s v="music/rock"/>
    <x v="4"/>
    <s v="rock"/>
  </r>
  <r>
    <n v="12000"/>
    <n v="25577.56"/>
    <x v="0"/>
    <s v="US"/>
    <s v="USD"/>
    <x v="1258"/>
    <d v="2013-08-31T06:40:12"/>
    <n v="1377960012"/>
    <n v="1375368012"/>
    <b v="1"/>
    <n v="670"/>
    <b v="1"/>
    <s v="music/rock"/>
    <x v="4"/>
    <s v="rock"/>
  </r>
  <r>
    <n v="2500"/>
    <n v="2606"/>
    <x v="0"/>
    <s v="US"/>
    <s v="USD"/>
    <x v="1259"/>
    <d v="2014-06-08T19:59:00"/>
    <n v="1402286340"/>
    <n v="1399504664"/>
    <b v="1"/>
    <n v="96"/>
    <b v="1"/>
    <s v="music/rock"/>
    <x v="4"/>
    <s v="rock"/>
  </r>
  <r>
    <n v="3300"/>
    <n v="3751"/>
    <x v="0"/>
    <s v="US"/>
    <s v="USD"/>
    <x v="1260"/>
    <d v="2014-02-26T12:13:40"/>
    <n v="1393445620"/>
    <n v="1390853620"/>
    <b v="1"/>
    <n v="74"/>
    <b v="1"/>
    <s v="music/rock"/>
    <x v="4"/>
    <s v="rock"/>
  </r>
  <r>
    <n v="2000"/>
    <n v="2025"/>
    <x v="0"/>
    <s v="US"/>
    <s v="USD"/>
    <x v="1261"/>
    <d v="2014-01-29T00:13:47"/>
    <n v="1390983227"/>
    <n v="1388391227"/>
    <b v="1"/>
    <n v="52"/>
    <b v="1"/>
    <s v="music/rock"/>
    <x v="4"/>
    <s v="rock"/>
  </r>
  <r>
    <n v="6500"/>
    <n v="8152"/>
    <x v="0"/>
    <s v="CA"/>
    <s v="CAD"/>
    <x v="1262"/>
    <d v="2014-02-16T10:18:12"/>
    <n v="1392574692"/>
    <n v="1389982692"/>
    <b v="1"/>
    <n v="105"/>
    <b v="1"/>
    <s v="music/rock"/>
    <x v="4"/>
    <s v="rock"/>
  </r>
  <r>
    <n v="1500"/>
    <n v="1785"/>
    <x v="0"/>
    <s v="US"/>
    <s v="USD"/>
    <x v="1263"/>
    <d v="2014-03-28T17:00:00"/>
    <n v="1396054800"/>
    <n v="1393034470"/>
    <b v="1"/>
    <n v="41"/>
    <b v="1"/>
    <s v="music/rock"/>
    <x v="4"/>
    <s v="rock"/>
  </r>
  <r>
    <n v="650"/>
    <n v="1082"/>
    <x v="0"/>
    <s v="US"/>
    <s v="USD"/>
    <x v="1264"/>
    <d v="2013-10-29T07:54:43"/>
    <n v="1383062083"/>
    <n v="1380556483"/>
    <b v="1"/>
    <n v="34"/>
    <b v="1"/>
    <s v="music/rock"/>
    <x v="4"/>
    <s v="rock"/>
  </r>
  <r>
    <n v="3500"/>
    <n v="4170.17"/>
    <x v="0"/>
    <s v="US"/>
    <s v="USD"/>
    <x v="1265"/>
    <d v="2010-11-30T07:43:35"/>
    <n v="1291131815"/>
    <n v="1287071015"/>
    <b v="1"/>
    <n v="66"/>
    <b v="1"/>
    <s v="music/rock"/>
    <x v="4"/>
    <s v="rock"/>
  </r>
  <r>
    <n v="9500"/>
    <n v="9545"/>
    <x v="0"/>
    <s v="US"/>
    <s v="USD"/>
    <x v="1266"/>
    <d v="2014-01-11T13:02:25"/>
    <n v="1389474145"/>
    <n v="1386882145"/>
    <b v="1"/>
    <n v="50"/>
    <b v="1"/>
    <s v="music/rock"/>
    <x v="4"/>
    <s v="rock"/>
  </r>
  <r>
    <n v="22000"/>
    <n v="22396"/>
    <x v="0"/>
    <s v="US"/>
    <s v="USD"/>
    <x v="1267"/>
    <d v="2013-07-24T06:02:38"/>
    <n v="1374674558"/>
    <n v="1372082558"/>
    <b v="1"/>
    <n v="159"/>
    <b v="1"/>
    <s v="music/rock"/>
    <x v="4"/>
    <s v="rock"/>
  </r>
  <r>
    <n v="12000"/>
    <n v="14000"/>
    <x v="0"/>
    <s v="US"/>
    <s v="USD"/>
    <x v="1268"/>
    <d v="2013-09-20T12:17:27"/>
    <n v="1379708247"/>
    <n v="1377116247"/>
    <b v="1"/>
    <n v="182"/>
    <b v="1"/>
    <s v="music/rock"/>
    <x v="4"/>
    <s v="rock"/>
  </r>
  <r>
    <n v="18800"/>
    <n v="20426"/>
    <x v="0"/>
    <s v="US"/>
    <s v="USD"/>
    <x v="1269"/>
    <d v="2016-04-15T16:00:00"/>
    <n v="1460764800"/>
    <n v="1458157512"/>
    <b v="1"/>
    <n v="206"/>
    <b v="1"/>
    <s v="music/rock"/>
    <x v="4"/>
    <s v="rock"/>
  </r>
  <r>
    <n v="10000"/>
    <n v="11472"/>
    <x v="0"/>
    <s v="US"/>
    <s v="USD"/>
    <x v="1270"/>
    <d v="2012-03-25T11:34:02"/>
    <n v="1332704042"/>
    <n v="1327523642"/>
    <b v="1"/>
    <n v="169"/>
    <b v="1"/>
    <s v="music/rock"/>
    <x v="4"/>
    <s v="rock"/>
  </r>
  <r>
    <n v="7500"/>
    <n v="7635"/>
    <x v="0"/>
    <s v="US"/>
    <s v="USD"/>
    <x v="1271"/>
    <d v="2013-11-13T09:24:19"/>
    <n v="1384363459"/>
    <n v="1381767859"/>
    <b v="1"/>
    <n v="31"/>
    <b v="1"/>
    <s v="music/rock"/>
    <x v="4"/>
    <s v="rock"/>
  </r>
  <r>
    <n v="5000"/>
    <n v="5300"/>
    <x v="0"/>
    <s v="US"/>
    <s v="USD"/>
    <x v="1272"/>
    <d v="2010-06-14T20:00:00"/>
    <n v="1276574400"/>
    <n v="1270576379"/>
    <b v="1"/>
    <n v="28"/>
    <b v="1"/>
    <s v="music/rock"/>
    <x v="4"/>
    <s v="rock"/>
  </r>
  <r>
    <n v="4000"/>
    <n v="4140"/>
    <x v="0"/>
    <s v="CA"/>
    <s v="CAD"/>
    <x v="1273"/>
    <d v="2014-08-31T09:31:31"/>
    <n v="1409506291"/>
    <n v="1406914291"/>
    <b v="1"/>
    <n v="54"/>
    <b v="1"/>
    <s v="music/rock"/>
    <x v="4"/>
    <s v="rock"/>
  </r>
  <r>
    <n v="25000"/>
    <n v="38743.839999999997"/>
    <x v="0"/>
    <s v="US"/>
    <s v="USD"/>
    <x v="1274"/>
    <d v="2012-08-30T08:33:45"/>
    <n v="1346344425"/>
    <n v="1343320425"/>
    <b v="1"/>
    <n v="467"/>
    <b v="1"/>
    <s v="music/rock"/>
    <x v="4"/>
    <s v="rock"/>
  </r>
  <r>
    <n v="15000"/>
    <n v="24321.1"/>
    <x v="0"/>
    <s v="US"/>
    <s v="USD"/>
    <x v="1275"/>
    <d v="2013-08-07T12:49:47"/>
    <n v="1375908587"/>
    <n v="1372884587"/>
    <b v="1"/>
    <n v="389"/>
    <b v="1"/>
    <s v="music/rock"/>
    <x v="4"/>
    <s v="rock"/>
  </r>
  <r>
    <n v="3000"/>
    <n v="3132.63"/>
    <x v="0"/>
    <s v="US"/>
    <s v="USD"/>
    <x v="1276"/>
    <d v="2009-08-31T20:00:00"/>
    <n v="1251777600"/>
    <n v="1247504047"/>
    <b v="1"/>
    <n v="68"/>
    <b v="1"/>
    <s v="music/rock"/>
    <x v="4"/>
    <s v="rock"/>
  </r>
  <r>
    <n v="15000"/>
    <n v="15918.65"/>
    <x v="0"/>
    <s v="US"/>
    <s v="USD"/>
    <x v="1277"/>
    <d v="2012-09-04T05:29:07"/>
    <n v="1346765347"/>
    <n v="1343741347"/>
    <b v="1"/>
    <n v="413"/>
    <b v="1"/>
    <s v="music/rock"/>
    <x v="4"/>
    <s v="rock"/>
  </r>
  <r>
    <n v="6500"/>
    <n v="10071"/>
    <x v="0"/>
    <s v="US"/>
    <s v="USD"/>
    <x v="1278"/>
    <d v="2014-06-24T18:00:00"/>
    <n v="1403661600"/>
    <n v="1401196766"/>
    <b v="1"/>
    <n v="190"/>
    <b v="1"/>
    <s v="music/rock"/>
    <x v="4"/>
    <s v="rock"/>
  </r>
  <r>
    <n v="12516"/>
    <n v="13864.17"/>
    <x v="0"/>
    <s v="US"/>
    <s v="USD"/>
    <x v="1279"/>
    <d v="2014-03-23T17:22:50"/>
    <n v="1395624170"/>
    <n v="1392171770"/>
    <b v="1"/>
    <n v="189"/>
    <b v="1"/>
    <s v="music/rock"/>
    <x v="4"/>
    <s v="rock"/>
  </r>
  <r>
    <n v="15000"/>
    <n v="16636.78"/>
    <x v="0"/>
    <s v="US"/>
    <s v="USD"/>
    <x v="1280"/>
    <d v="2011-03-01T10:10:54"/>
    <n v="1299003054"/>
    <n v="1291227054"/>
    <b v="1"/>
    <n v="130"/>
    <b v="1"/>
    <s v="music/rock"/>
    <x v="4"/>
    <s v="rock"/>
  </r>
  <r>
    <n v="7000"/>
    <n v="7750"/>
    <x v="0"/>
    <s v="US"/>
    <s v="USD"/>
    <x v="1281"/>
    <d v="2013-07-28T09:50:36"/>
    <n v="1375033836"/>
    <n v="1373305836"/>
    <b v="1"/>
    <n v="74"/>
    <b v="1"/>
    <s v="music/rock"/>
    <x v="4"/>
    <s v="rock"/>
  </r>
  <r>
    <n v="15000"/>
    <n v="18542"/>
    <x v="0"/>
    <s v="US"/>
    <s v="USD"/>
    <x v="1282"/>
    <d v="2013-12-08T20:59:00"/>
    <n v="1386565140"/>
    <n v="1383909855"/>
    <b v="1"/>
    <n v="274"/>
    <b v="1"/>
    <s v="music/rock"/>
    <x v="4"/>
    <s v="rock"/>
  </r>
  <r>
    <n v="1000"/>
    <n v="2110.5"/>
    <x v="0"/>
    <s v="US"/>
    <s v="USD"/>
    <x v="1283"/>
    <d v="2013-03-10T20:00:00"/>
    <n v="1362974400"/>
    <n v="1360948389"/>
    <b v="1"/>
    <n v="22"/>
    <b v="1"/>
    <s v="music/rock"/>
    <x v="4"/>
    <s v="rock"/>
  </r>
  <r>
    <n v="2000"/>
    <n v="2020"/>
    <x v="0"/>
    <s v="US"/>
    <s v="USD"/>
    <x v="1284"/>
    <d v="2016-12-31T08:59:00"/>
    <n v="1483203540"/>
    <n v="1481175482"/>
    <b v="0"/>
    <n v="31"/>
    <b v="1"/>
    <s v="theater/plays"/>
    <x v="1"/>
    <s v="plays"/>
  </r>
  <r>
    <n v="2000"/>
    <n v="2033"/>
    <x v="0"/>
    <s v="GB"/>
    <s v="GBP"/>
    <x v="1285"/>
    <d v="2015-06-20T05:59:35"/>
    <n v="1434808775"/>
    <n v="1433512775"/>
    <b v="0"/>
    <n v="63"/>
    <b v="1"/>
    <s v="theater/plays"/>
    <x v="1"/>
    <s v="plays"/>
  </r>
  <r>
    <n v="1500"/>
    <n v="1625"/>
    <x v="0"/>
    <s v="GB"/>
    <s v="GBP"/>
    <x v="1286"/>
    <d v="2015-02-17T06:00:00"/>
    <n v="1424181600"/>
    <n v="1423041227"/>
    <b v="0"/>
    <n v="20"/>
    <b v="1"/>
    <s v="theater/plays"/>
    <x v="1"/>
    <s v="plays"/>
  </r>
  <r>
    <n v="250"/>
    <n v="605"/>
    <x v="0"/>
    <s v="GB"/>
    <s v="GBP"/>
    <x v="1287"/>
    <d v="2015-06-12T06:54:16"/>
    <n v="1434120856"/>
    <n v="1428936856"/>
    <b v="0"/>
    <n v="25"/>
    <b v="1"/>
    <s v="theater/plays"/>
    <x v="1"/>
    <s v="plays"/>
  </r>
  <r>
    <n v="4000"/>
    <n v="4018"/>
    <x v="0"/>
    <s v="US"/>
    <s v="USD"/>
    <x v="1288"/>
    <d v="2016-08-09T20:00:00"/>
    <n v="1470801600"/>
    <n v="1468122163"/>
    <b v="0"/>
    <n v="61"/>
    <b v="1"/>
    <s v="theater/plays"/>
    <x v="1"/>
    <s v="plays"/>
  </r>
  <r>
    <n v="1500"/>
    <n v="1876"/>
    <x v="0"/>
    <s v="US"/>
    <s v="USD"/>
    <x v="1289"/>
    <d v="2017-01-03T19:14:05"/>
    <n v="1483499645"/>
    <n v="1480907645"/>
    <b v="0"/>
    <n v="52"/>
    <b v="1"/>
    <s v="theater/plays"/>
    <x v="1"/>
    <s v="plays"/>
  </r>
  <r>
    <n v="3500"/>
    <n v="3800"/>
    <x v="0"/>
    <s v="US"/>
    <s v="USD"/>
    <x v="1290"/>
    <d v="2015-04-22T22:59:00"/>
    <n v="1429772340"/>
    <n v="1427121931"/>
    <b v="0"/>
    <n v="86"/>
    <b v="1"/>
    <s v="theater/plays"/>
    <x v="1"/>
    <s v="plays"/>
  </r>
  <r>
    <n v="3000"/>
    <n v="4371"/>
    <x v="0"/>
    <s v="US"/>
    <s v="USD"/>
    <x v="1291"/>
    <d v="2015-04-06T23:00:00"/>
    <n v="1428390000"/>
    <n v="1425224391"/>
    <b v="0"/>
    <n v="42"/>
    <b v="1"/>
    <s v="theater/plays"/>
    <x v="1"/>
    <s v="plays"/>
  </r>
  <r>
    <n v="1700"/>
    <n v="1870"/>
    <x v="0"/>
    <s v="GB"/>
    <s v="GBP"/>
    <x v="1292"/>
    <d v="2015-10-06T14:59:00"/>
    <n v="1444172340"/>
    <n v="1441822828"/>
    <b v="0"/>
    <n v="52"/>
    <b v="1"/>
    <s v="theater/plays"/>
    <x v="1"/>
    <s v="plays"/>
  </r>
  <r>
    <n v="15000"/>
    <n v="15335"/>
    <x v="0"/>
    <s v="US"/>
    <s v="USD"/>
    <x v="1293"/>
    <d v="2015-11-14T09:49:31"/>
    <n v="1447523371"/>
    <n v="1444927771"/>
    <b v="0"/>
    <n v="120"/>
    <b v="1"/>
    <s v="theater/plays"/>
    <x v="1"/>
    <s v="plays"/>
  </r>
  <r>
    <n v="500"/>
    <n v="610"/>
    <x v="0"/>
    <s v="GB"/>
    <s v="GBP"/>
    <x v="1294"/>
    <d v="2015-10-19T03:00:00"/>
    <n v="1445252400"/>
    <n v="1443696797"/>
    <b v="0"/>
    <n v="22"/>
    <b v="1"/>
    <s v="theater/plays"/>
    <x v="1"/>
    <s v="plays"/>
  </r>
  <r>
    <n v="2500"/>
    <n v="2549"/>
    <x v="0"/>
    <s v="GB"/>
    <s v="GBP"/>
    <x v="1295"/>
    <d v="2015-07-29T09:00:00"/>
    <n v="1438189200"/>
    <n v="1435585497"/>
    <b v="0"/>
    <n v="64"/>
    <b v="1"/>
    <s v="theater/plays"/>
    <x v="1"/>
    <s v="plays"/>
  </r>
  <r>
    <n v="850"/>
    <n v="1200"/>
    <x v="0"/>
    <s v="GB"/>
    <s v="GBP"/>
    <x v="1296"/>
    <d v="2016-03-13T16:12:53"/>
    <n v="1457914373"/>
    <n v="1456189973"/>
    <b v="0"/>
    <n v="23"/>
    <b v="1"/>
    <s v="theater/plays"/>
    <x v="1"/>
    <s v="plays"/>
  </r>
  <r>
    <n v="20000"/>
    <n v="21905"/>
    <x v="0"/>
    <s v="US"/>
    <s v="USD"/>
    <x v="1297"/>
    <d v="2016-05-01T09:55:58"/>
    <n v="1462125358"/>
    <n v="1459533358"/>
    <b v="0"/>
    <n v="238"/>
    <b v="1"/>
    <s v="theater/plays"/>
    <x v="1"/>
    <s v="plays"/>
  </r>
  <r>
    <n v="2000"/>
    <n v="2093"/>
    <x v="0"/>
    <s v="GB"/>
    <s v="GBP"/>
    <x v="1298"/>
    <d v="2016-04-28T08:20:32"/>
    <n v="1461860432"/>
    <n v="1459268432"/>
    <b v="0"/>
    <n v="33"/>
    <b v="1"/>
    <s v="theater/plays"/>
    <x v="1"/>
    <s v="plays"/>
  </r>
  <r>
    <n v="3500"/>
    <n v="4340"/>
    <x v="0"/>
    <s v="US"/>
    <s v="USD"/>
    <x v="1299"/>
    <d v="2015-07-14T11:32:39"/>
    <n v="1436902359"/>
    <n v="1434310359"/>
    <b v="0"/>
    <n v="32"/>
    <b v="1"/>
    <s v="theater/plays"/>
    <x v="1"/>
    <s v="plays"/>
  </r>
  <r>
    <n v="3000"/>
    <n v="4050"/>
    <x v="0"/>
    <s v="US"/>
    <s v="USD"/>
    <x v="1300"/>
    <d v="2016-06-01T10:57:00"/>
    <n v="1464807420"/>
    <n v="1461427938"/>
    <b v="0"/>
    <n v="24"/>
    <b v="1"/>
    <s v="theater/plays"/>
    <x v="1"/>
    <s v="plays"/>
  </r>
  <r>
    <n v="2000"/>
    <n v="2055"/>
    <x v="0"/>
    <s v="US"/>
    <s v="USD"/>
    <x v="1301"/>
    <d v="2015-07-20T19:00:00"/>
    <n v="1437447600"/>
    <n v="1436551178"/>
    <b v="0"/>
    <n v="29"/>
    <b v="1"/>
    <s v="theater/plays"/>
    <x v="1"/>
    <s v="plays"/>
  </r>
  <r>
    <n v="2500"/>
    <n v="2500"/>
    <x v="0"/>
    <s v="US"/>
    <s v="USD"/>
    <x v="1302"/>
    <d v="2016-11-30T18:23:31"/>
    <n v="1480559011"/>
    <n v="1477963411"/>
    <b v="0"/>
    <n v="50"/>
    <b v="1"/>
    <s v="theater/plays"/>
    <x v="1"/>
    <s v="plays"/>
  </r>
  <r>
    <n v="3500"/>
    <n v="4559.13"/>
    <x v="0"/>
    <s v="GB"/>
    <s v="GBP"/>
    <x v="1303"/>
    <d v="2016-07-31T03:00:00"/>
    <n v="1469962800"/>
    <n v="1468578920"/>
    <b v="0"/>
    <n v="108"/>
    <b v="1"/>
    <s v="theater/plays"/>
    <x v="1"/>
    <s v="plays"/>
  </r>
  <r>
    <n v="40000"/>
    <n v="15851"/>
    <x v="1"/>
    <s v="GB"/>
    <s v="GBP"/>
    <x v="1304"/>
    <d v="2017-03-12T19:40:05"/>
    <n v="1489376405"/>
    <n v="1484196005"/>
    <b v="0"/>
    <n v="104"/>
    <b v="0"/>
    <s v="technology/wearables"/>
    <x v="2"/>
    <s v="wearables"/>
  </r>
  <r>
    <n v="30000"/>
    <n v="7793"/>
    <x v="1"/>
    <s v="US"/>
    <s v="USD"/>
    <x v="1305"/>
    <d v="2016-07-21T09:30:00"/>
    <n v="1469122200"/>
    <n v="1466611108"/>
    <b v="0"/>
    <n v="86"/>
    <b v="0"/>
    <s v="technology/wearables"/>
    <x v="2"/>
    <s v="wearables"/>
  </r>
  <r>
    <n v="110000"/>
    <n v="71771"/>
    <x v="1"/>
    <s v="US"/>
    <s v="USD"/>
    <x v="1306"/>
    <d v="2014-12-04T02:58:54"/>
    <n v="1417690734"/>
    <n v="1415098734"/>
    <b v="0"/>
    <n v="356"/>
    <b v="0"/>
    <s v="technology/wearables"/>
    <x v="2"/>
    <s v="wearables"/>
  </r>
  <r>
    <n v="50000"/>
    <n v="5757"/>
    <x v="1"/>
    <s v="US"/>
    <s v="USD"/>
    <x v="1307"/>
    <d v="2016-02-17T04:04:39"/>
    <n v="1455710679"/>
    <n v="1453118679"/>
    <b v="0"/>
    <n v="45"/>
    <b v="0"/>
    <s v="technology/wearables"/>
    <x v="2"/>
    <s v="wearables"/>
  </r>
  <r>
    <n v="10000"/>
    <n v="1136"/>
    <x v="1"/>
    <s v="US"/>
    <s v="USD"/>
    <x v="1308"/>
    <d v="2016-10-08T06:43:32"/>
    <n v="1475937812"/>
    <n v="1472481812"/>
    <b v="0"/>
    <n v="38"/>
    <b v="0"/>
    <s v="technology/wearables"/>
    <x v="2"/>
    <s v="wearables"/>
  </r>
  <r>
    <n v="11500"/>
    <n v="12879"/>
    <x v="1"/>
    <s v="US"/>
    <s v="USD"/>
    <x v="1309"/>
    <d v="2015-10-15T13:11:08"/>
    <n v="1444943468"/>
    <n v="1441919468"/>
    <b v="0"/>
    <n v="35"/>
    <b v="0"/>
    <s v="technology/wearables"/>
    <x v="2"/>
    <s v="wearables"/>
  </r>
  <r>
    <n v="20000"/>
    <n v="3100"/>
    <x v="1"/>
    <s v="US"/>
    <s v="USD"/>
    <x v="1310"/>
    <d v="2016-08-19T08:00:50"/>
    <n v="1471622450"/>
    <n v="1467734450"/>
    <b v="0"/>
    <n v="24"/>
    <b v="0"/>
    <s v="technology/wearables"/>
    <x v="2"/>
    <s v="wearables"/>
  </r>
  <r>
    <n v="250000"/>
    <n v="80070"/>
    <x v="1"/>
    <s v="US"/>
    <s v="USD"/>
    <x v="1311"/>
    <d v="2016-11-30T12:15:19"/>
    <n v="1480536919"/>
    <n v="1477509319"/>
    <b v="0"/>
    <n v="100"/>
    <b v="0"/>
    <s v="technology/wearables"/>
    <x v="2"/>
    <s v="wearables"/>
  </r>
  <r>
    <n v="4600"/>
    <n v="28"/>
    <x v="1"/>
    <s v="US"/>
    <s v="USD"/>
    <x v="1312"/>
    <d v="2015-04-18T08:52:02"/>
    <n v="1429375922"/>
    <n v="1426783922"/>
    <b v="0"/>
    <n v="1"/>
    <b v="0"/>
    <s v="technology/wearables"/>
    <x v="2"/>
    <s v="wearables"/>
  </r>
  <r>
    <n v="40000"/>
    <n v="12446"/>
    <x v="1"/>
    <s v="US"/>
    <s v="USD"/>
    <x v="1313"/>
    <d v="2016-03-03T09:01:54"/>
    <n v="1457024514"/>
    <n v="1454432514"/>
    <b v="0"/>
    <n v="122"/>
    <b v="0"/>
    <s v="technology/wearables"/>
    <x v="2"/>
    <s v="wearables"/>
  </r>
  <r>
    <n v="180000"/>
    <n v="2028"/>
    <x v="1"/>
    <s v="US"/>
    <s v="USD"/>
    <x v="1314"/>
    <d v="2016-10-21T08:04:20"/>
    <n v="1477065860"/>
    <n v="1471881860"/>
    <b v="0"/>
    <n v="11"/>
    <b v="0"/>
    <s v="technology/wearables"/>
    <x v="2"/>
    <s v="wearables"/>
  </r>
  <r>
    <n v="100000"/>
    <n v="40404"/>
    <x v="1"/>
    <s v="US"/>
    <s v="USD"/>
    <x v="1315"/>
    <d v="2015-11-05T17:00:00"/>
    <n v="1446771600"/>
    <n v="1443700648"/>
    <b v="0"/>
    <n v="248"/>
    <b v="0"/>
    <s v="technology/wearables"/>
    <x v="2"/>
    <s v="wearables"/>
  </r>
  <r>
    <n v="75000"/>
    <n v="1"/>
    <x v="1"/>
    <s v="US"/>
    <s v="USD"/>
    <x v="1316"/>
    <d v="2016-02-28T15:05:09"/>
    <n v="1456700709"/>
    <n v="1453676709"/>
    <b v="0"/>
    <n v="1"/>
    <b v="0"/>
    <s v="technology/wearables"/>
    <x v="2"/>
    <s v="wearables"/>
  </r>
  <r>
    <n v="200000"/>
    <n v="11467"/>
    <x v="1"/>
    <s v="DK"/>
    <s v="DKK"/>
    <x v="1317"/>
    <d v="2016-07-21T06:00:00"/>
    <n v="1469109600"/>
    <n v="1464586746"/>
    <b v="0"/>
    <n v="19"/>
    <b v="0"/>
    <s v="technology/wearables"/>
    <x v="2"/>
    <s v="wearables"/>
  </r>
  <r>
    <n v="40000"/>
    <n v="6130"/>
    <x v="1"/>
    <s v="US"/>
    <s v="USD"/>
    <x v="1318"/>
    <d v="2015-01-10T17:02:52"/>
    <n v="1420938172"/>
    <n v="1418346172"/>
    <b v="0"/>
    <n v="135"/>
    <b v="0"/>
    <s v="technology/wearables"/>
    <x v="2"/>
    <s v="wearables"/>
  </r>
  <r>
    <n v="5800"/>
    <n v="876"/>
    <x v="1"/>
    <s v="GB"/>
    <s v="GBP"/>
    <x v="1319"/>
    <d v="2014-07-11T08:00:00"/>
    <n v="1405094400"/>
    <n v="1403810965"/>
    <b v="0"/>
    <n v="9"/>
    <b v="0"/>
    <s v="technology/wearables"/>
    <x v="2"/>
    <s v="wearables"/>
  </r>
  <r>
    <n v="100000"/>
    <n v="503"/>
    <x v="1"/>
    <s v="NL"/>
    <s v="EUR"/>
    <x v="1320"/>
    <d v="2016-12-30T15:00:00"/>
    <n v="1483138800"/>
    <n v="1480610046"/>
    <b v="0"/>
    <n v="3"/>
    <b v="0"/>
    <s v="technology/wearables"/>
    <x v="2"/>
    <s v="wearables"/>
  </r>
  <r>
    <n v="462000"/>
    <n v="6019"/>
    <x v="1"/>
    <s v="SE"/>
    <s v="SEK"/>
    <x v="1321"/>
    <d v="2016-12-23T09:58:57"/>
    <n v="1482515937"/>
    <n v="1479923937"/>
    <b v="0"/>
    <n v="7"/>
    <b v="0"/>
    <s v="technology/wearables"/>
    <x v="2"/>
    <s v="wearables"/>
  </r>
  <r>
    <n v="35000"/>
    <n v="106"/>
    <x v="1"/>
    <s v="GB"/>
    <s v="GBP"/>
    <x v="1322"/>
    <d v="2015-05-21T07:45:25"/>
    <n v="1432223125"/>
    <n v="1429631125"/>
    <b v="0"/>
    <n v="4"/>
    <b v="0"/>
    <s v="technology/wearables"/>
    <x v="2"/>
    <s v="wearables"/>
  </r>
  <r>
    <n v="15000"/>
    <n v="1332"/>
    <x v="1"/>
    <s v="US"/>
    <s v="USD"/>
    <x v="1323"/>
    <d v="2016-04-25T22:55:00"/>
    <n v="1461653700"/>
    <n v="1458665146"/>
    <b v="0"/>
    <n v="44"/>
    <b v="0"/>
    <s v="technology/wearables"/>
    <x v="2"/>
    <s v="wearables"/>
  </r>
  <r>
    <n v="50000"/>
    <n v="4920"/>
    <x v="1"/>
    <s v="US"/>
    <s v="USD"/>
    <x v="1324"/>
    <d v="2016-10-13T07:12:32"/>
    <n v="1476371552"/>
    <n v="1473779552"/>
    <b v="0"/>
    <n v="90"/>
    <b v="0"/>
    <s v="technology/wearables"/>
    <x v="2"/>
    <s v="wearables"/>
  </r>
  <r>
    <n v="20000"/>
    <n v="486"/>
    <x v="1"/>
    <s v="US"/>
    <s v="USD"/>
    <x v="1325"/>
    <d v="2016-12-29T18:03:55"/>
    <n v="1483063435"/>
    <n v="1480471435"/>
    <b v="0"/>
    <n v="8"/>
    <b v="0"/>
    <s v="technology/wearables"/>
    <x v="2"/>
    <s v="wearables"/>
  </r>
  <r>
    <n v="100000"/>
    <n v="1130"/>
    <x v="1"/>
    <s v="US"/>
    <s v="USD"/>
    <x v="1326"/>
    <d v="2015-01-15T11:00:28"/>
    <n v="1421348428"/>
    <n v="1417460428"/>
    <b v="0"/>
    <n v="11"/>
    <b v="0"/>
    <s v="technology/wearables"/>
    <x v="2"/>
    <s v="wearables"/>
  </r>
  <r>
    <n v="48000"/>
    <n v="1705"/>
    <x v="1"/>
    <s v="US"/>
    <s v="USD"/>
    <x v="1327"/>
    <d v="2015-05-29T08:17:15"/>
    <n v="1432916235"/>
    <n v="1430324235"/>
    <b v="0"/>
    <n v="41"/>
    <b v="0"/>
    <s v="technology/wearables"/>
    <x v="2"/>
    <s v="wearables"/>
  </r>
  <r>
    <n v="75000"/>
    <n v="1748"/>
    <x v="1"/>
    <s v="US"/>
    <s v="USD"/>
    <x v="1328"/>
    <d v="2016-10-14T07:25:34"/>
    <n v="1476458734"/>
    <n v="1472570734"/>
    <b v="0"/>
    <n v="15"/>
    <b v="0"/>
    <s v="technology/wearables"/>
    <x v="2"/>
    <s v="wearables"/>
  </r>
  <r>
    <n v="50000"/>
    <n v="408"/>
    <x v="1"/>
    <s v="US"/>
    <s v="USD"/>
    <x v="1329"/>
    <d v="2014-12-01T22:19:05"/>
    <n v="1417501145"/>
    <n v="1414041545"/>
    <b v="0"/>
    <n v="9"/>
    <b v="0"/>
    <s v="technology/wearables"/>
    <x v="2"/>
    <s v="wearables"/>
  </r>
  <r>
    <n v="35000"/>
    <n v="7873"/>
    <x v="1"/>
    <s v="US"/>
    <s v="USD"/>
    <x v="1330"/>
    <d v="2016-07-01T20:00:00"/>
    <n v="1467432000"/>
    <n v="1464763109"/>
    <b v="0"/>
    <n v="50"/>
    <b v="0"/>
    <s v="technology/wearables"/>
    <x v="2"/>
    <s v="wearables"/>
  </r>
  <r>
    <n v="250000"/>
    <n v="3417"/>
    <x v="1"/>
    <s v="US"/>
    <s v="USD"/>
    <x v="1331"/>
    <d v="2016-08-17T04:05:54"/>
    <n v="1471435554"/>
    <n v="1468843554"/>
    <b v="0"/>
    <n v="34"/>
    <b v="0"/>
    <s v="technology/wearables"/>
    <x v="2"/>
    <s v="wearables"/>
  </r>
  <r>
    <n v="10115"/>
    <n v="0"/>
    <x v="1"/>
    <s v="CH"/>
    <s v="CHF"/>
    <x v="1332"/>
    <d v="2017-01-26T17:26:48"/>
    <n v="1485480408"/>
    <n v="1482888408"/>
    <b v="0"/>
    <n v="0"/>
    <b v="0"/>
    <s v="technology/wearables"/>
    <x v="2"/>
    <s v="wearables"/>
  </r>
  <r>
    <n v="2500"/>
    <n v="0"/>
    <x v="1"/>
    <s v="AU"/>
    <s v="AUD"/>
    <x v="1333"/>
    <d v="2014-07-15T18:33:45"/>
    <n v="1405478025"/>
    <n v="1402886025"/>
    <b v="0"/>
    <n v="0"/>
    <b v="0"/>
    <s v="technology/wearables"/>
    <x v="2"/>
    <s v="wearables"/>
  </r>
  <r>
    <n v="133000"/>
    <n v="14303"/>
    <x v="1"/>
    <s v="US"/>
    <s v="USD"/>
    <x v="1334"/>
    <d v="2016-03-11T10:34:47"/>
    <n v="1457721287"/>
    <n v="1455129287"/>
    <b v="0"/>
    <n v="276"/>
    <b v="0"/>
    <s v="technology/wearables"/>
    <x v="2"/>
    <s v="wearables"/>
  </r>
  <r>
    <n v="25000"/>
    <n v="4940"/>
    <x v="1"/>
    <s v="US"/>
    <s v="USD"/>
    <x v="1335"/>
    <d v="2015-12-05T14:28:22"/>
    <n v="1449354502"/>
    <n v="1446762502"/>
    <b v="0"/>
    <n v="16"/>
    <b v="0"/>
    <s v="technology/wearables"/>
    <x v="2"/>
    <s v="wearables"/>
  </r>
  <r>
    <n v="100000"/>
    <n v="84947"/>
    <x v="1"/>
    <s v="US"/>
    <s v="USD"/>
    <x v="1336"/>
    <d v="2014-12-17T12:43:48"/>
    <n v="1418849028"/>
    <n v="1415825028"/>
    <b v="0"/>
    <n v="224"/>
    <b v="0"/>
    <s v="technology/wearables"/>
    <x v="2"/>
    <s v="wearables"/>
  </r>
  <r>
    <n v="50000"/>
    <n v="24691"/>
    <x v="1"/>
    <s v="US"/>
    <s v="USD"/>
    <x v="1337"/>
    <d v="2017-03-03T05:51:19"/>
    <n v="1488549079"/>
    <n v="1485957079"/>
    <b v="0"/>
    <n v="140"/>
    <b v="0"/>
    <s v="technology/wearables"/>
    <x v="2"/>
    <s v="wearables"/>
  </r>
  <r>
    <n v="30000"/>
    <n v="991"/>
    <x v="1"/>
    <s v="US"/>
    <s v="USD"/>
    <x v="1338"/>
    <d v="2015-08-02T11:17:13"/>
    <n v="1438543033"/>
    <n v="1435951033"/>
    <b v="0"/>
    <n v="15"/>
    <b v="0"/>
    <s v="technology/wearables"/>
    <x v="2"/>
    <s v="wearables"/>
  </r>
  <r>
    <n v="50000"/>
    <n v="3317"/>
    <x v="1"/>
    <s v="US"/>
    <s v="USD"/>
    <x v="1339"/>
    <d v="2014-12-08T08:31:55"/>
    <n v="1418056315"/>
    <n v="1414164715"/>
    <b v="0"/>
    <n v="37"/>
    <b v="0"/>
    <s v="technology/wearables"/>
    <x v="2"/>
    <s v="wearables"/>
  </r>
  <r>
    <n v="1680"/>
    <n v="0"/>
    <x v="1"/>
    <s v="US"/>
    <s v="USD"/>
    <x v="1340"/>
    <d v="2014-08-15T06:17:33"/>
    <n v="1408112253"/>
    <n v="1405520253"/>
    <b v="0"/>
    <n v="0"/>
    <b v="0"/>
    <s v="technology/wearables"/>
    <x v="2"/>
    <s v="wearables"/>
  </r>
  <r>
    <n v="25000"/>
    <n v="17590"/>
    <x v="1"/>
    <s v="GB"/>
    <s v="GBP"/>
    <x v="1341"/>
    <d v="2016-10-01T06:58:37"/>
    <n v="1475333917"/>
    <n v="1472569117"/>
    <b v="0"/>
    <n v="46"/>
    <b v="0"/>
    <s v="technology/wearables"/>
    <x v="2"/>
    <s v="wearables"/>
  </r>
  <r>
    <n v="50000"/>
    <n v="100"/>
    <x v="1"/>
    <s v="US"/>
    <s v="USD"/>
    <x v="1342"/>
    <d v="2015-07-17T11:35:39"/>
    <n v="1437161739"/>
    <n v="1434569739"/>
    <b v="0"/>
    <n v="1"/>
    <b v="0"/>
    <s v="technology/wearables"/>
    <x v="2"/>
    <s v="wearables"/>
  </r>
  <r>
    <n v="50000"/>
    <n v="51149"/>
    <x v="1"/>
    <s v="US"/>
    <s v="USD"/>
    <x v="1343"/>
    <d v="2016-08-18T19:59:00"/>
    <n v="1471579140"/>
    <n v="1466512683"/>
    <b v="0"/>
    <n v="323"/>
    <b v="0"/>
    <s v="technology/wearables"/>
    <x v="2"/>
    <s v="wearables"/>
  </r>
  <r>
    <n v="1500"/>
    <n v="5666"/>
    <x v="0"/>
    <s v="CA"/>
    <s v="CAD"/>
    <x v="1344"/>
    <d v="2016-06-30T10:57:19"/>
    <n v="1467313039"/>
    <n v="1464807439"/>
    <b v="0"/>
    <n v="139"/>
    <b v="1"/>
    <s v="publishing/nonfiction"/>
    <x v="3"/>
    <s v="nonfiction"/>
  </r>
  <r>
    <n v="300"/>
    <n v="375"/>
    <x v="0"/>
    <s v="US"/>
    <s v="USD"/>
    <x v="1345"/>
    <d v="2014-07-14T11:32:39"/>
    <n v="1405366359"/>
    <n v="1402342359"/>
    <b v="0"/>
    <n v="7"/>
    <b v="1"/>
    <s v="publishing/nonfiction"/>
    <x v="3"/>
    <s v="nonfiction"/>
  </r>
  <r>
    <n v="4900"/>
    <n v="7219"/>
    <x v="0"/>
    <s v="US"/>
    <s v="USD"/>
    <x v="1346"/>
    <d v="2013-06-26T17:49:11"/>
    <n v="1372297751"/>
    <n v="1369705751"/>
    <b v="0"/>
    <n v="149"/>
    <b v="1"/>
    <s v="publishing/nonfiction"/>
    <x v="3"/>
    <s v="nonfiction"/>
  </r>
  <r>
    <n v="2500"/>
    <n v="2555"/>
    <x v="0"/>
    <s v="US"/>
    <s v="USD"/>
    <x v="1347"/>
    <d v="2015-03-07T07:18:45"/>
    <n v="1425741525"/>
    <n v="1423149525"/>
    <b v="0"/>
    <n v="31"/>
    <b v="1"/>
    <s v="publishing/nonfiction"/>
    <x v="3"/>
    <s v="nonfiction"/>
  </r>
  <r>
    <n v="5875"/>
    <n v="5985"/>
    <x v="0"/>
    <s v="US"/>
    <s v="USD"/>
    <x v="1348"/>
    <d v="2014-12-18T04:08:53"/>
    <n v="1418904533"/>
    <n v="1416485333"/>
    <b v="0"/>
    <n v="26"/>
    <b v="1"/>
    <s v="publishing/nonfiction"/>
    <x v="3"/>
    <s v="nonfiction"/>
  </r>
  <r>
    <n v="5000"/>
    <n v="10210"/>
    <x v="0"/>
    <s v="CA"/>
    <s v="CAD"/>
    <x v="1349"/>
    <d v="2015-12-15T22:59:00"/>
    <n v="1450249140"/>
    <n v="1447055935"/>
    <b v="0"/>
    <n v="172"/>
    <b v="1"/>
    <s v="publishing/nonfiction"/>
    <x v="3"/>
    <s v="nonfiction"/>
  </r>
  <r>
    <n v="5000"/>
    <n v="5202.5"/>
    <x v="0"/>
    <s v="US"/>
    <s v="USD"/>
    <x v="1350"/>
    <d v="2015-12-25T16:18:54"/>
    <n v="1451089134"/>
    <n v="1448497134"/>
    <b v="0"/>
    <n v="78"/>
    <b v="1"/>
    <s v="publishing/nonfiction"/>
    <x v="3"/>
    <s v="nonfiction"/>
  </r>
  <r>
    <n v="20000"/>
    <n v="20253"/>
    <x v="0"/>
    <s v="US"/>
    <s v="USD"/>
    <x v="1351"/>
    <d v="2016-02-12T09:45:44"/>
    <n v="1455299144"/>
    <n v="1452707144"/>
    <b v="0"/>
    <n v="120"/>
    <b v="1"/>
    <s v="publishing/nonfiction"/>
    <x v="3"/>
    <s v="nonfiction"/>
  </r>
  <r>
    <n v="10000"/>
    <n v="13614"/>
    <x v="0"/>
    <s v="US"/>
    <s v="USD"/>
    <x v="1352"/>
    <d v="2015-09-04T19:59:00"/>
    <n v="1441425540"/>
    <n v="1436968366"/>
    <b v="0"/>
    <n v="227"/>
    <b v="1"/>
    <s v="publishing/nonfiction"/>
    <x v="3"/>
    <s v="nonfiction"/>
  </r>
  <r>
    <n v="1000"/>
    <n v="1336"/>
    <x v="0"/>
    <s v="US"/>
    <s v="USD"/>
    <x v="1353"/>
    <d v="2013-03-10T16:00:00"/>
    <n v="1362960000"/>
    <n v="1359946188"/>
    <b v="0"/>
    <n v="42"/>
    <b v="1"/>
    <s v="publishing/nonfiction"/>
    <x v="3"/>
    <s v="nonfiction"/>
  </r>
  <r>
    <n v="1200"/>
    <n v="1563"/>
    <x v="0"/>
    <s v="GB"/>
    <s v="GBP"/>
    <x v="1354"/>
    <d v="2016-06-11T11:22:59"/>
    <n v="1465672979"/>
    <n v="1463080979"/>
    <b v="0"/>
    <n v="64"/>
    <b v="1"/>
    <s v="publishing/nonfiction"/>
    <x v="3"/>
    <s v="nonfiction"/>
  </r>
  <r>
    <n v="2500"/>
    <n v="3067"/>
    <x v="0"/>
    <s v="GB"/>
    <s v="GBP"/>
    <x v="1355"/>
    <d v="2012-11-30T02:00:00"/>
    <n v="1354269600"/>
    <n v="1351663605"/>
    <b v="0"/>
    <n v="121"/>
    <b v="1"/>
    <s v="publishing/nonfiction"/>
    <x v="3"/>
    <s v="nonfiction"/>
  </r>
  <r>
    <n v="3400"/>
    <n v="6215.56"/>
    <x v="0"/>
    <s v="US"/>
    <s v="USD"/>
    <x v="1356"/>
    <d v="2013-07-04T16:56:00"/>
    <n v="1372985760"/>
    <n v="1370393760"/>
    <b v="0"/>
    <n v="87"/>
    <b v="1"/>
    <s v="publishing/nonfiction"/>
    <x v="3"/>
    <s v="nonfiction"/>
  </r>
  <r>
    <n v="2000"/>
    <n v="2506"/>
    <x v="0"/>
    <s v="US"/>
    <s v="USD"/>
    <x v="1357"/>
    <d v="2013-02-28T21:59:00"/>
    <n v="1362117540"/>
    <n v="1359587137"/>
    <b v="0"/>
    <n v="65"/>
    <b v="1"/>
    <s v="publishing/nonfiction"/>
    <x v="3"/>
    <s v="nonfiction"/>
  </r>
  <r>
    <n v="3000"/>
    <n v="3350"/>
    <x v="0"/>
    <s v="US"/>
    <s v="USD"/>
    <x v="1358"/>
    <d v="2011-06-25T05:42:03"/>
    <n v="1309009323"/>
    <n v="1306417323"/>
    <b v="0"/>
    <n v="49"/>
    <b v="1"/>
    <s v="publishing/nonfiction"/>
    <x v="3"/>
    <s v="nonfiction"/>
  </r>
  <r>
    <n v="660"/>
    <n v="764"/>
    <x v="0"/>
    <s v="US"/>
    <s v="USD"/>
    <x v="1359"/>
    <d v="2011-07-06T11:33:10"/>
    <n v="1309980790"/>
    <n v="1304623990"/>
    <b v="0"/>
    <n v="19"/>
    <b v="1"/>
    <s v="publishing/nonfiction"/>
    <x v="3"/>
    <s v="nonfiction"/>
  </r>
  <r>
    <n v="1500"/>
    <n v="2598"/>
    <x v="0"/>
    <s v="US"/>
    <s v="USD"/>
    <x v="1360"/>
    <d v="2012-08-02T13:37:00"/>
    <n v="1343943420"/>
    <n v="1341524220"/>
    <b v="0"/>
    <n v="81"/>
    <b v="1"/>
    <s v="publishing/nonfiction"/>
    <x v="3"/>
    <s v="nonfiction"/>
  </r>
  <r>
    <n v="6000"/>
    <n v="7559"/>
    <x v="0"/>
    <s v="GB"/>
    <s v="GBP"/>
    <x v="1361"/>
    <d v="2014-06-21T09:12:52"/>
    <n v="1403370772"/>
    <n v="1400778772"/>
    <b v="0"/>
    <n v="264"/>
    <b v="1"/>
    <s v="publishing/nonfiction"/>
    <x v="3"/>
    <s v="nonfiction"/>
  </r>
  <r>
    <n v="1000"/>
    <n v="1091"/>
    <x v="0"/>
    <s v="US"/>
    <s v="USD"/>
    <x v="1362"/>
    <d v="2013-09-07T14:25:31"/>
    <n v="1378592731"/>
    <n v="1373408731"/>
    <b v="0"/>
    <n v="25"/>
    <b v="1"/>
    <s v="publishing/nonfiction"/>
    <x v="3"/>
    <s v="nonfiction"/>
  </r>
  <r>
    <n v="200"/>
    <n v="200"/>
    <x v="0"/>
    <s v="US"/>
    <s v="USD"/>
    <x v="1363"/>
    <d v="2016-02-14T23:59:00"/>
    <n v="1455523140"/>
    <n v="1453925727"/>
    <b v="0"/>
    <n v="5"/>
    <b v="1"/>
    <s v="publishing/nonfiction"/>
    <x v="3"/>
    <s v="nonfiction"/>
  </r>
  <r>
    <n v="42000"/>
    <n v="49830"/>
    <x v="0"/>
    <s v="DK"/>
    <s v="DKK"/>
    <x v="1364"/>
    <d v="2015-01-07T08:41:46"/>
    <n v="1420648906"/>
    <n v="1415464906"/>
    <b v="0"/>
    <n v="144"/>
    <b v="1"/>
    <s v="music/rock"/>
    <x v="4"/>
    <s v="rock"/>
  </r>
  <r>
    <n v="7500"/>
    <n v="7520"/>
    <x v="0"/>
    <s v="US"/>
    <s v="USD"/>
    <x v="1365"/>
    <d v="2015-03-16T08:35:52"/>
    <n v="1426523752"/>
    <n v="1423935352"/>
    <b v="0"/>
    <n v="92"/>
    <b v="1"/>
    <s v="music/rock"/>
    <x v="4"/>
    <s v="rock"/>
  </r>
  <r>
    <n v="7500"/>
    <n v="9486.69"/>
    <x v="0"/>
    <s v="US"/>
    <s v="USD"/>
    <x v="1366"/>
    <d v="2014-11-26T16:54:23"/>
    <n v="1417049663"/>
    <n v="1413158063"/>
    <b v="0"/>
    <n v="147"/>
    <b v="1"/>
    <s v="music/rock"/>
    <x v="4"/>
    <s v="rock"/>
  </r>
  <r>
    <n v="5000"/>
    <n v="5713"/>
    <x v="0"/>
    <s v="US"/>
    <s v="USD"/>
    <x v="1367"/>
    <d v="2015-11-13T17:04:10"/>
    <n v="1447463050"/>
    <n v="1444867450"/>
    <b v="0"/>
    <n v="90"/>
    <b v="1"/>
    <s v="music/rock"/>
    <x v="4"/>
    <s v="rock"/>
  </r>
  <r>
    <n v="5000"/>
    <n v="5535"/>
    <x v="0"/>
    <s v="US"/>
    <s v="USD"/>
    <x v="1368"/>
    <d v="2015-06-14T20:34:54"/>
    <n v="1434342894"/>
    <n v="1432269294"/>
    <b v="0"/>
    <n v="87"/>
    <b v="1"/>
    <s v="music/rock"/>
    <x v="4"/>
    <s v="rock"/>
  </r>
  <r>
    <n v="32360"/>
    <n v="34090.629999999997"/>
    <x v="0"/>
    <s v="US"/>
    <s v="USD"/>
    <x v="1369"/>
    <d v="2014-04-11T06:15:46"/>
    <n v="1397225746"/>
    <n v="1394633746"/>
    <b v="0"/>
    <n v="406"/>
    <b v="1"/>
    <s v="music/rock"/>
    <x v="4"/>
    <s v="rock"/>
  </r>
  <r>
    <n v="1500"/>
    <n v="1555"/>
    <x v="0"/>
    <s v="US"/>
    <s v="USD"/>
    <x v="1370"/>
    <d v="2013-10-15T16:04:50"/>
    <n v="1381881890"/>
    <n v="1380585890"/>
    <b v="0"/>
    <n v="20"/>
    <b v="1"/>
    <s v="music/rock"/>
    <x v="4"/>
    <s v="rock"/>
  </r>
  <r>
    <n v="6999"/>
    <n v="7495"/>
    <x v="0"/>
    <s v="US"/>
    <s v="USD"/>
    <x v="1371"/>
    <d v="2015-05-07T10:12:22"/>
    <n v="1431022342"/>
    <n v="1428430342"/>
    <b v="0"/>
    <n v="70"/>
    <b v="1"/>
    <s v="music/rock"/>
    <x v="4"/>
    <s v="rock"/>
  </r>
  <r>
    <n v="500"/>
    <n v="620"/>
    <x v="0"/>
    <s v="US"/>
    <s v="USD"/>
    <x v="1372"/>
    <d v="2012-07-12T09:45:32"/>
    <n v="1342115132"/>
    <n v="1339523132"/>
    <b v="0"/>
    <n v="16"/>
    <b v="1"/>
    <s v="music/rock"/>
    <x v="4"/>
    <s v="rock"/>
  </r>
  <r>
    <n v="10000"/>
    <n v="10501"/>
    <x v="0"/>
    <s v="US"/>
    <s v="USD"/>
    <x v="1373"/>
    <d v="2016-12-30T14:50:33"/>
    <n v="1483138233"/>
    <n v="1480546233"/>
    <b v="0"/>
    <n v="52"/>
    <b v="1"/>
    <s v="music/rock"/>
    <x v="4"/>
    <s v="rock"/>
  </r>
  <r>
    <n v="1500"/>
    <n v="2842"/>
    <x v="0"/>
    <s v="US"/>
    <s v="USD"/>
    <x v="1374"/>
    <d v="2016-03-24T18:53:08"/>
    <n v="1458874388"/>
    <n v="1456285988"/>
    <b v="0"/>
    <n v="66"/>
    <b v="1"/>
    <s v="music/rock"/>
    <x v="4"/>
    <s v="rock"/>
  </r>
  <r>
    <n v="4000"/>
    <n v="6853"/>
    <x v="0"/>
    <s v="FR"/>
    <s v="EUR"/>
    <x v="1375"/>
    <d v="2017-01-14T17:35:19"/>
    <n v="1484444119"/>
    <n v="1481852119"/>
    <b v="0"/>
    <n v="109"/>
    <b v="1"/>
    <s v="music/rock"/>
    <x v="4"/>
    <s v="rock"/>
  </r>
  <r>
    <n v="3700"/>
    <n v="9342"/>
    <x v="0"/>
    <s v="GB"/>
    <s v="GBP"/>
    <x v="1376"/>
    <d v="2016-12-03T09:03:26"/>
    <n v="1480784606"/>
    <n v="1478189006"/>
    <b v="0"/>
    <n v="168"/>
    <b v="1"/>
    <s v="music/rock"/>
    <x v="4"/>
    <s v="rock"/>
  </r>
  <r>
    <n v="1300"/>
    <n v="1510"/>
    <x v="0"/>
    <s v="US"/>
    <s v="USD"/>
    <x v="1377"/>
    <d v="2017-02-02T20:11:00"/>
    <n v="1486095060"/>
    <n v="1484198170"/>
    <b v="0"/>
    <n v="31"/>
    <b v="1"/>
    <s v="music/rock"/>
    <x v="4"/>
    <s v="rock"/>
  </r>
  <r>
    <n v="2000"/>
    <n v="4067"/>
    <x v="0"/>
    <s v="GB"/>
    <s v="GBP"/>
    <x v="1378"/>
    <d v="2016-08-01T10:13:30"/>
    <n v="1470075210"/>
    <n v="1468779210"/>
    <b v="0"/>
    <n v="133"/>
    <b v="1"/>
    <s v="music/rock"/>
    <x v="4"/>
    <s v="rock"/>
  </r>
  <r>
    <n v="10000"/>
    <n v="11160"/>
    <x v="0"/>
    <s v="US"/>
    <s v="USD"/>
    <x v="1379"/>
    <d v="2015-06-05T03:47:56"/>
    <n v="1433504876"/>
    <n v="1430912876"/>
    <b v="0"/>
    <n v="151"/>
    <b v="1"/>
    <s v="music/rock"/>
    <x v="4"/>
    <s v="rock"/>
  </r>
  <r>
    <n v="25"/>
    <n v="106"/>
    <x v="0"/>
    <s v="US"/>
    <s v="USD"/>
    <x v="1380"/>
    <d v="2015-06-08T18:00:00"/>
    <n v="1433815200"/>
    <n v="1431886706"/>
    <b v="0"/>
    <n v="5"/>
    <b v="1"/>
    <s v="music/rock"/>
    <x v="4"/>
    <s v="rock"/>
  </r>
  <r>
    <n v="5000"/>
    <n v="5355"/>
    <x v="0"/>
    <s v="US"/>
    <s v="USD"/>
    <x v="1381"/>
    <d v="2016-12-28T21:08:45"/>
    <n v="1482988125"/>
    <n v="1480396125"/>
    <b v="0"/>
    <n v="73"/>
    <b v="1"/>
    <s v="music/rock"/>
    <x v="4"/>
    <s v="rock"/>
  </r>
  <r>
    <n v="8000"/>
    <n v="8349"/>
    <x v="0"/>
    <s v="US"/>
    <s v="USD"/>
    <x v="1382"/>
    <d v="2013-05-06T11:12:16"/>
    <n v="1367867536"/>
    <n v="1365275536"/>
    <b v="0"/>
    <n v="148"/>
    <b v="1"/>
    <s v="music/rock"/>
    <x v="4"/>
    <s v="rock"/>
  </r>
  <r>
    <n v="2200"/>
    <n v="4673"/>
    <x v="0"/>
    <s v="CA"/>
    <s v="CAD"/>
    <x v="1383"/>
    <d v="2016-12-22T17:47:58"/>
    <n v="1482457678"/>
    <n v="1480729678"/>
    <b v="0"/>
    <n v="93"/>
    <b v="1"/>
    <s v="music/rock"/>
    <x v="4"/>
    <s v="rock"/>
  </r>
  <r>
    <n v="3500"/>
    <n v="4343"/>
    <x v="0"/>
    <s v="US"/>
    <s v="USD"/>
    <x v="1384"/>
    <d v="2015-07-05T09:38:42"/>
    <n v="1436117922"/>
    <n v="1433525922"/>
    <b v="0"/>
    <n v="63"/>
    <b v="1"/>
    <s v="music/rock"/>
    <x v="4"/>
    <s v="rock"/>
  </r>
  <r>
    <n v="8000"/>
    <n v="8832.49"/>
    <x v="0"/>
    <s v="DE"/>
    <s v="EUR"/>
    <x v="1385"/>
    <d v="2016-04-29T04:11:00"/>
    <n v="1461931860"/>
    <n v="1457109121"/>
    <b v="0"/>
    <n v="134"/>
    <b v="1"/>
    <s v="music/rock"/>
    <x v="4"/>
    <s v="rock"/>
  </r>
  <r>
    <n v="400"/>
    <n v="875"/>
    <x v="0"/>
    <s v="US"/>
    <s v="USD"/>
    <x v="1386"/>
    <d v="2015-07-29T07:31:29"/>
    <n v="1438183889"/>
    <n v="1435591889"/>
    <b v="0"/>
    <n v="14"/>
    <b v="1"/>
    <s v="music/rock"/>
    <x v="4"/>
    <s v="rock"/>
  </r>
  <r>
    <n v="4000"/>
    <n v="5465"/>
    <x v="0"/>
    <s v="US"/>
    <s v="USD"/>
    <x v="1387"/>
    <d v="2015-06-02T20:30:00"/>
    <n v="1433305800"/>
    <n v="1430604395"/>
    <b v="0"/>
    <n v="78"/>
    <b v="1"/>
    <s v="music/rock"/>
    <x v="4"/>
    <s v="rock"/>
  </r>
  <r>
    <n v="5000"/>
    <n v="6740.37"/>
    <x v="0"/>
    <s v="US"/>
    <s v="USD"/>
    <x v="1388"/>
    <d v="2016-10-17T08:14:00"/>
    <n v="1476720840"/>
    <n v="1474469117"/>
    <b v="0"/>
    <n v="112"/>
    <b v="1"/>
    <s v="music/rock"/>
    <x v="4"/>
    <s v="rock"/>
  </r>
  <r>
    <n v="500"/>
    <n v="727"/>
    <x v="0"/>
    <s v="GB"/>
    <s v="GBP"/>
    <x v="1389"/>
    <d v="2016-08-13T03:32:37"/>
    <n v="1471087957"/>
    <n v="1468495957"/>
    <b v="0"/>
    <n v="34"/>
    <b v="1"/>
    <s v="music/rock"/>
    <x v="4"/>
    <s v="rock"/>
  </r>
  <r>
    <n v="2800"/>
    <n v="3055"/>
    <x v="0"/>
    <s v="US"/>
    <s v="USD"/>
    <x v="1390"/>
    <d v="2015-04-27T09:12:00"/>
    <n v="1430154720"/>
    <n v="1427224606"/>
    <b v="0"/>
    <n v="19"/>
    <b v="1"/>
    <s v="music/rock"/>
    <x v="4"/>
    <s v="rock"/>
  </r>
  <r>
    <n v="500"/>
    <n v="551"/>
    <x v="0"/>
    <s v="US"/>
    <s v="USD"/>
    <x v="1391"/>
    <d v="2015-08-21T20:59:00"/>
    <n v="1440219540"/>
    <n v="1436369818"/>
    <b v="0"/>
    <n v="13"/>
    <b v="1"/>
    <s v="music/rock"/>
    <x v="4"/>
    <s v="rock"/>
  </r>
  <r>
    <n v="2500"/>
    <n v="2841"/>
    <x v="0"/>
    <s v="US"/>
    <s v="USD"/>
    <x v="1392"/>
    <d v="2016-03-02T19:43:06"/>
    <n v="1456976586"/>
    <n v="1454298186"/>
    <b v="0"/>
    <n v="104"/>
    <b v="1"/>
    <s v="music/rock"/>
    <x v="4"/>
    <s v="rock"/>
  </r>
  <r>
    <n v="10000"/>
    <n v="10235"/>
    <x v="0"/>
    <s v="US"/>
    <s v="USD"/>
    <x v="1393"/>
    <d v="2016-08-01T08:22:03"/>
    <n v="1470068523"/>
    <n v="1467476523"/>
    <b v="0"/>
    <n v="52"/>
    <b v="1"/>
    <s v="music/rock"/>
    <x v="4"/>
    <s v="rock"/>
  </r>
  <r>
    <n v="750"/>
    <n v="916"/>
    <x v="0"/>
    <s v="US"/>
    <s v="USD"/>
    <x v="1394"/>
    <d v="2017-02-28T19:00:00"/>
    <n v="1488337200"/>
    <n v="1484623726"/>
    <b v="0"/>
    <n v="17"/>
    <b v="1"/>
    <s v="music/rock"/>
    <x v="4"/>
    <s v="rock"/>
  </r>
  <r>
    <n v="3500"/>
    <n v="3916"/>
    <x v="0"/>
    <s v="US"/>
    <s v="USD"/>
    <x v="1395"/>
    <d v="2017-01-14T13:48:01"/>
    <n v="1484430481"/>
    <n v="1481838481"/>
    <b v="0"/>
    <n v="82"/>
    <b v="1"/>
    <s v="music/rock"/>
    <x v="4"/>
    <s v="rock"/>
  </r>
  <r>
    <n v="6000"/>
    <n v="6438"/>
    <x v="0"/>
    <s v="US"/>
    <s v="USD"/>
    <x v="1396"/>
    <d v="2015-02-13T15:58:02"/>
    <n v="1423871882"/>
    <n v="1421279882"/>
    <b v="0"/>
    <n v="73"/>
    <b v="1"/>
    <s v="music/rock"/>
    <x v="4"/>
    <s v="rock"/>
  </r>
  <r>
    <n v="10000"/>
    <n v="11385"/>
    <x v="0"/>
    <s v="US"/>
    <s v="USD"/>
    <x v="1397"/>
    <d v="2016-10-27T13:19:00"/>
    <n v="1477603140"/>
    <n v="1475013710"/>
    <b v="0"/>
    <n v="158"/>
    <b v="1"/>
    <s v="music/rock"/>
    <x v="4"/>
    <s v="rock"/>
  </r>
  <r>
    <n v="4400"/>
    <n v="4826"/>
    <x v="0"/>
    <s v="US"/>
    <s v="USD"/>
    <x v="1398"/>
    <d v="2016-07-05T12:58:54"/>
    <n v="1467752334"/>
    <n v="1465160334"/>
    <b v="0"/>
    <n v="65"/>
    <b v="1"/>
    <s v="music/rock"/>
    <x v="4"/>
    <s v="rock"/>
  </r>
  <r>
    <n v="9000"/>
    <n v="11353"/>
    <x v="0"/>
    <s v="US"/>
    <s v="USD"/>
    <x v="1399"/>
    <d v="2014-10-06T16:06:13"/>
    <n v="1412640373"/>
    <n v="1410048373"/>
    <b v="0"/>
    <n v="184"/>
    <b v="1"/>
    <s v="music/rock"/>
    <x v="4"/>
    <s v="rock"/>
  </r>
  <r>
    <n v="350"/>
    <n v="586"/>
    <x v="0"/>
    <s v="GB"/>
    <s v="GBP"/>
    <x v="1400"/>
    <d v="2016-06-11T21:30:00"/>
    <n v="1465709400"/>
    <n v="1462695073"/>
    <b v="0"/>
    <n v="34"/>
    <b v="1"/>
    <s v="music/rock"/>
    <x v="4"/>
    <s v="rock"/>
  </r>
  <r>
    <n v="2500"/>
    <n v="12413"/>
    <x v="0"/>
    <s v="US"/>
    <s v="USD"/>
    <x v="1401"/>
    <d v="2013-05-26T15:54:34"/>
    <n v="1369612474"/>
    <n v="1367798074"/>
    <b v="0"/>
    <n v="240"/>
    <b v="1"/>
    <s v="music/rock"/>
    <x v="4"/>
    <s v="rock"/>
  </r>
  <r>
    <n v="2500"/>
    <n v="2729"/>
    <x v="0"/>
    <s v="GB"/>
    <s v="GBP"/>
    <x v="1402"/>
    <d v="2015-04-30T16:16:51"/>
    <n v="1430439411"/>
    <n v="1425259011"/>
    <b v="0"/>
    <n v="113"/>
    <b v="1"/>
    <s v="music/rock"/>
    <x v="4"/>
    <s v="rock"/>
  </r>
  <r>
    <n v="4000"/>
    <n v="4103"/>
    <x v="0"/>
    <s v="US"/>
    <s v="USD"/>
    <x v="1403"/>
    <d v="2013-07-25T17:30:35"/>
    <n v="1374802235"/>
    <n v="1372210235"/>
    <b v="0"/>
    <n v="66"/>
    <b v="1"/>
    <s v="music/rock"/>
    <x v="4"/>
    <s v="rock"/>
  </r>
  <r>
    <n v="14500"/>
    <n v="241"/>
    <x v="2"/>
    <s v="GB"/>
    <s v="GBP"/>
    <x v="1404"/>
    <d v="2015-02-22T04:14:45"/>
    <n v="1424607285"/>
    <n v="1422447285"/>
    <b v="1"/>
    <n v="5"/>
    <b v="0"/>
    <s v="publishing/translations"/>
    <x v="3"/>
    <s v="translations"/>
  </r>
  <r>
    <n v="25000"/>
    <n v="105"/>
    <x v="2"/>
    <s v="US"/>
    <s v="USD"/>
    <x v="1405"/>
    <d v="2014-11-28T09:20:01"/>
    <n v="1417195201"/>
    <n v="1414599601"/>
    <b v="1"/>
    <n v="17"/>
    <b v="0"/>
    <s v="publishing/translations"/>
    <x v="3"/>
    <s v="translations"/>
  </r>
  <r>
    <n v="12000"/>
    <n v="15"/>
    <x v="2"/>
    <s v="IT"/>
    <s v="EUR"/>
    <x v="1406"/>
    <d v="2015-12-12T02:00:00"/>
    <n v="1449914400"/>
    <n v="1445336607"/>
    <b v="0"/>
    <n v="3"/>
    <b v="0"/>
    <s v="publishing/translations"/>
    <x v="3"/>
    <s v="translations"/>
  </r>
  <r>
    <n v="3000"/>
    <n v="15"/>
    <x v="2"/>
    <s v="US"/>
    <s v="USD"/>
    <x v="1407"/>
    <d v="2014-08-12T04:52:58"/>
    <n v="1407847978"/>
    <n v="1405687978"/>
    <b v="0"/>
    <n v="2"/>
    <b v="0"/>
    <s v="publishing/translations"/>
    <x v="3"/>
    <s v="translations"/>
  </r>
  <r>
    <n v="1000"/>
    <n v="72"/>
    <x v="2"/>
    <s v="GB"/>
    <s v="GBP"/>
    <x v="1408"/>
    <d v="2015-11-13T13:55:56"/>
    <n v="1447451756"/>
    <n v="1444856156"/>
    <b v="0"/>
    <n v="6"/>
    <b v="0"/>
    <s v="publishing/translations"/>
    <x v="3"/>
    <s v="translations"/>
  </r>
  <r>
    <n v="4000"/>
    <n v="0"/>
    <x v="2"/>
    <s v="US"/>
    <s v="USD"/>
    <x v="1409"/>
    <d v="2014-12-31T20:12:15"/>
    <n v="1420085535"/>
    <n v="1414897935"/>
    <b v="0"/>
    <n v="0"/>
    <b v="0"/>
    <s v="publishing/translations"/>
    <x v="3"/>
    <s v="translations"/>
  </r>
  <r>
    <n v="6000"/>
    <n v="1"/>
    <x v="2"/>
    <s v="IT"/>
    <s v="EUR"/>
    <x v="1410"/>
    <d v="2016-06-02T23:38:40"/>
    <n v="1464939520"/>
    <n v="1461051520"/>
    <b v="0"/>
    <n v="1"/>
    <b v="0"/>
    <s v="publishing/translations"/>
    <x v="3"/>
    <s v="translations"/>
  </r>
  <r>
    <n v="3000"/>
    <n v="7"/>
    <x v="2"/>
    <s v="GB"/>
    <s v="GBP"/>
    <x v="1411"/>
    <d v="2015-02-05T17:25:00"/>
    <n v="1423185900"/>
    <n v="1420766700"/>
    <b v="0"/>
    <n v="3"/>
    <b v="0"/>
    <s v="publishing/translations"/>
    <x v="3"/>
    <s v="translations"/>
  </r>
  <r>
    <n v="7000"/>
    <n v="320"/>
    <x v="2"/>
    <s v="US"/>
    <s v="USD"/>
    <x v="1412"/>
    <d v="2014-12-03T17:31:39"/>
    <n v="1417656699"/>
    <n v="1415064699"/>
    <b v="0"/>
    <n v="13"/>
    <b v="0"/>
    <s v="publishing/translations"/>
    <x v="3"/>
    <s v="translations"/>
  </r>
  <r>
    <n v="2000"/>
    <n v="100"/>
    <x v="2"/>
    <s v="IT"/>
    <s v="EUR"/>
    <x v="1413"/>
    <d v="2016-02-20T02:29:30"/>
    <n v="1455964170"/>
    <n v="1450780170"/>
    <b v="0"/>
    <n v="1"/>
    <b v="0"/>
    <s v="publishing/translations"/>
    <x v="3"/>
    <s v="translations"/>
  </r>
  <r>
    <n v="500"/>
    <n v="1"/>
    <x v="2"/>
    <s v="US"/>
    <s v="USD"/>
    <x v="1414"/>
    <d v="2017-01-02T22:04:27"/>
    <n v="1483423467"/>
    <n v="1480831467"/>
    <b v="0"/>
    <n v="1"/>
    <b v="0"/>
    <s v="publishing/translations"/>
    <x v="3"/>
    <s v="translations"/>
  </r>
  <r>
    <n v="4400"/>
    <n v="800"/>
    <x v="2"/>
    <s v="US"/>
    <s v="USD"/>
    <x v="1415"/>
    <d v="2015-08-16T08:13:11"/>
    <n v="1439741591"/>
    <n v="1436285591"/>
    <b v="0"/>
    <n v="9"/>
    <b v="0"/>
    <s v="publishing/translations"/>
    <x v="3"/>
    <s v="translations"/>
  </r>
  <r>
    <n v="50000"/>
    <n v="0"/>
    <x v="2"/>
    <s v="US"/>
    <s v="USD"/>
    <x v="1416"/>
    <d v="2015-11-21T15:13:39"/>
    <n v="1448147619"/>
    <n v="1445552019"/>
    <b v="0"/>
    <n v="0"/>
    <b v="0"/>
    <s v="publishing/translations"/>
    <x v="3"/>
    <s v="translations"/>
  </r>
  <r>
    <n v="4500"/>
    <n v="55"/>
    <x v="2"/>
    <s v="US"/>
    <s v="USD"/>
    <x v="1417"/>
    <d v="2015-09-15T03:11:00"/>
    <n v="1442315460"/>
    <n v="1439696174"/>
    <b v="0"/>
    <n v="2"/>
    <b v="0"/>
    <s v="publishing/translations"/>
    <x v="3"/>
    <s v="translations"/>
  </r>
  <r>
    <n v="3000"/>
    <n v="6"/>
    <x v="2"/>
    <s v="ES"/>
    <s v="EUR"/>
    <x v="1418"/>
    <d v="2016-02-25T02:57:14"/>
    <n v="1456397834"/>
    <n v="1453805834"/>
    <b v="0"/>
    <n v="1"/>
    <b v="0"/>
    <s v="publishing/translations"/>
    <x v="3"/>
    <s v="translations"/>
  </r>
  <r>
    <n v="6300"/>
    <n v="445"/>
    <x v="2"/>
    <s v="US"/>
    <s v="USD"/>
    <x v="1419"/>
    <d v="2016-10-09T02:56:59"/>
    <n v="1476010619"/>
    <n v="1473418619"/>
    <b v="0"/>
    <n v="10"/>
    <b v="0"/>
    <s v="publishing/translations"/>
    <x v="3"/>
    <s v="translations"/>
  </r>
  <r>
    <n v="110"/>
    <n v="3"/>
    <x v="2"/>
    <s v="US"/>
    <s v="USD"/>
    <x v="1420"/>
    <d v="2016-06-28T08:01:26"/>
    <n v="1467129686"/>
    <n v="1464969686"/>
    <b v="0"/>
    <n v="3"/>
    <b v="0"/>
    <s v="publishing/translations"/>
    <x v="3"/>
    <s v="translations"/>
  </r>
  <r>
    <n v="200000"/>
    <n v="200"/>
    <x v="2"/>
    <s v="SE"/>
    <s v="SEK"/>
    <x v="1421"/>
    <d v="2015-02-08T13:58:29"/>
    <n v="1423432709"/>
    <n v="1420840709"/>
    <b v="0"/>
    <n v="2"/>
    <b v="0"/>
    <s v="publishing/translations"/>
    <x v="3"/>
    <s v="translations"/>
  </r>
  <r>
    <n v="25000"/>
    <n v="26"/>
    <x v="2"/>
    <s v="NZ"/>
    <s v="NZD"/>
    <x v="1422"/>
    <d v="2016-09-20T21:45:04"/>
    <n v="1474436704"/>
    <n v="1471844704"/>
    <b v="0"/>
    <n v="2"/>
    <b v="0"/>
    <s v="publishing/translations"/>
    <x v="3"/>
    <s v="translations"/>
  </r>
  <r>
    <n v="30000"/>
    <n v="100"/>
    <x v="2"/>
    <s v="AU"/>
    <s v="AUD"/>
    <x v="1423"/>
    <d v="2016-01-01T00:38:51"/>
    <n v="1451637531"/>
    <n v="1449045531"/>
    <b v="0"/>
    <n v="1"/>
    <b v="0"/>
    <s v="publishing/translations"/>
    <x v="3"/>
    <s v="translations"/>
  </r>
  <r>
    <n v="7500"/>
    <n v="1527"/>
    <x v="2"/>
    <s v="US"/>
    <s v="USD"/>
    <x v="1424"/>
    <d v="2016-11-15T10:13:22"/>
    <n v="1479233602"/>
    <n v="1478106802"/>
    <b v="0"/>
    <n v="14"/>
    <b v="0"/>
    <s v="publishing/translations"/>
    <x v="3"/>
    <s v="translations"/>
  </r>
  <r>
    <n v="13000"/>
    <n v="0"/>
    <x v="2"/>
    <s v="US"/>
    <s v="USD"/>
    <x v="1425"/>
    <d v="2015-04-28T19:09:19"/>
    <n v="1430276959"/>
    <n v="1427684959"/>
    <b v="0"/>
    <n v="0"/>
    <b v="0"/>
    <s v="publishing/translations"/>
    <x v="3"/>
    <s v="translations"/>
  </r>
  <r>
    <n v="1000"/>
    <n v="0"/>
    <x v="2"/>
    <s v="DE"/>
    <s v="EUR"/>
    <x v="1426"/>
    <d v="2015-08-24T01:22:00"/>
    <n v="1440408120"/>
    <n v="1435224120"/>
    <b v="0"/>
    <n v="0"/>
    <b v="0"/>
    <s v="publishing/translations"/>
    <x v="3"/>
    <s v="translations"/>
  </r>
  <r>
    <n v="5000"/>
    <n v="419"/>
    <x v="2"/>
    <s v="DE"/>
    <s v="EUR"/>
    <x v="1427"/>
    <d v="2016-09-18T12:26:25"/>
    <n v="1474230385"/>
    <n v="1471638385"/>
    <b v="0"/>
    <n v="4"/>
    <b v="0"/>
    <s v="publishing/translations"/>
    <x v="3"/>
    <s v="translations"/>
  </r>
  <r>
    <n v="1000"/>
    <n v="45"/>
    <x v="2"/>
    <s v="ES"/>
    <s v="EUR"/>
    <x v="1428"/>
    <d v="2016-04-02T00:06:57"/>
    <n v="1459584417"/>
    <n v="1456996017"/>
    <b v="0"/>
    <n v="3"/>
    <b v="0"/>
    <s v="publishing/translations"/>
    <x v="3"/>
    <s v="translations"/>
  </r>
  <r>
    <n v="10000"/>
    <n v="0"/>
    <x v="2"/>
    <s v="US"/>
    <s v="USD"/>
    <x v="1429"/>
    <d v="2015-04-09T17:27:22"/>
    <n v="1428629242"/>
    <n v="1426037242"/>
    <b v="0"/>
    <n v="0"/>
    <b v="0"/>
    <s v="publishing/translations"/>
    <x v="3"/>
    <s v="translations"/>
  </r>
  <r>
    <n v="5000"/>
    <n v="403"/>
    <x v="2"/>
    <s v="US"/>
    <s v="USD"/>
    <x v="1430"/>
    <d v="2014-12-19T11:31:28"/>
    <n v="1419017488"/>
    <n v="1416339088"/>
    <b v="0"/>
    <n v="5"/>
    <b v="0"/>
    <s v="publishing/translations"/>
    <x v="3"/>
    <s v="translations"/>
  </r>
  <r>
    <n v="17000"/>
    <n v="5431"/>
    <x v="2"/>
    <s v="US"/>
    <s v="USD"/>
    <x v="1431"/>
    <d v="2015-11-25T22:03:36"/>
    <n v="1448517816"/>
    <n v="1445922216"/>
    <b v="0"/>
    <n v="47"/>
    <b v="0"/>
    <s v="publishing/translations"/>
    <x v="3"/>
    <s v="translations"/>
  </r>
  <r>
    <n v="40000"/>
    <n v="0"/>
    <x v="2"/>
    <s v="US"/>
    <s v="USD"/>
    <x v="1432"/>
    <d v="2015-07-20T10:43:48"/>
    <n v="1437417828"/>
    <n v="1434825828"/>
    <b v="0"/>
    <n v="0"/>
    <b v="0"/>
    <s v="publishing/translations"/>
    <x v="3"/>
    <s v="translations"/>
  </r>
  <r>
    <n v="12000"/>
    <n v="805"/>
    <x v="2"/>
    <s v="IT"/>
    <s v="EUR"/>
    <x v="1433"/>
    <d v="2016-12-10T03:00:00"/>
    <n v="1481367600"/>
    <n v="1477839675"/>
    <b v="0"/>
    <n v="10"/>
    <b v="0"/>
    <s v="publishing/translations"/>
    <x v="3"/>
    <s v="translations"/>
  </r>
  <r>
    <n v="82000"/>
    <n v="8190"/>
    <x v="2"/>
    <s v="DK"/>
    <s v="DKK"/>
    <x v="1434"/>
    <d v="2015-06-08T07:00:00"/>
    <n v="1433775600"/>
    <n v="1431973478"/>
    <b v="0"/>
    <n v="11"/>
    <b v="0"/>
    <s v="publishing/translations"/>
    <x v="3"/>
    <s v="translations"/>
  </r>
  <r>
    <n v="15000"/>
    <n v="15"/>
    <x v="2"/>
    <s v="IT"/>
    <s v="EUR"/>
    <x v="1435"/>
    <d v="2015-10-11T10:43:40"/>
    <n v="1444589020"/>
    <n v="1441997020"/>
    <b v="0"/>
    <n v="2"/>
    <b v="0"/>
    <s v="publishing/translations"/>
    <x v="3"/>
    <s v="translations"/>
  </r>
  <r>
    <n v="10000"/>
    <n v="77"/>
    <x v="2"/>
    <s v="DE"/>
    <s v="EUR"/>
    <x v="1436"/>
    <d v="2016-02-21T00:24:17"/>
    <n v="1456043057"/>
    <n v="1453451057"/>
    <b v="0"/>
    <n v="2"/>
    <b v="0"/>
    <s v="publishing/translations"/>
    <x v="3"/>
    <s v="translations"/>
  </r>
  <r>
    <n v="3000"/>
    <n v="807"/>
    <x v="2"/>
    <s v="US"/>
    <s v="USD"/>
    <x v="1437"/>
    <d v="2014-07-12T20:59:00"/>
    <n v="1405227540"/>
    <n v="1402058739"/>
    <b v="0"/>
    <n v="22"/>
    <b v="0"/>
    <s v="publishing/translations"/>
    <x v="3"/>
    <s v="translations"/>
  </r>
  <r>
    <n v="20000"/>
    <n v="600"/>
    <x v="2"/>
    <s v="DK"/>
    <s v="DKK"/>
    <x v="1438"/>
    <d v="2016-04-27T05:55:00"/>
    <n v="1461765300"/>
    <n v="1459198499"/>
    <b v="0"/>
    <n v="8"/>
    <b v="0"/>
    <s v="publishing/translations"/>
    <x v="3"/>
    <s v="translations"/>
  </r>
  <r>
    <n v="2725"/>
    <n v="180"/>
    <x v="2"/>
    <s v="CA"/>
    <s v="CAD"/>
    <x v="1439"/>
    <d v="2015-03-07T11:55:01"/>
    <n v="1425758101"/>
    <n v="1423166101"/>
    <b v="0"/>
    <n v="6"/>
    <b v="0"/>
    <s v="publishing/translations"/>
    <x v="3"/>
    <s v="translations"/>
  </r>
  <r>
    <n v="13000"/>
    <n v="1"/>
    <x v="2"/>
    <s v="IT"/>
    <s v="EUR"/>
    <x v="1440"/>
    <d v="2016-05-26T09:57:43"/>
    <n v="1464285463"/>
    <n v="1461693463"/>
    <b v="0"/>
    <n v="1"/>
    <b v="0"/>
    <s v="publishing/translations"/>
    <x v="3"/>
    <s v="translations"/>
  </r>
  <r>
    <n v="180000"/>
    <n v="2020"/>
    <x v="2"/>
    <s v="GB"/>
    <s v="GBP"/>
    <x v="1441"/>
    <d v="2015-09-11T10:22:49"/>
    <n v="1441995769"/>
    <n v="1436811769"/>
    <b v="0"/>
    <n v="3"/>
    <b v="0"/>
    <s v="publishing/translations"/>
    <x v="3"/>
    <s v="translations"/>
  </r>
  <r>
    <n v="1500"/>
    <n v="0"/>
    <x v="2"/>
    <s v="US"/>
    <s v="USD"/>
    <x v="1442"/>
    <d v="2016-05-25T07:29:18"/>
    <n v="1464190158"/>
    <n v="1461598158"/>
    <b v="0"/>
    <n v="0"/>
    <b v="0"/>
    <s v="publishing/translations"/>
    <x v="3"/>
    <s v="translations"/>
  </r>
  <r>
    <n v="13000"/>
    <n v="0"/>
    <x v="2"/>
    <s v="FR"/>
    <s v="EUR"/>
    <x v="1443"/>
    <d v="2017-01-02T14:13:29"/>
    <n v="1483395209"/>
    <n v="1480803209"/>
    <b v="0"/>
    <n v="0"/>
    <b v="0"/>
    <s v="publishing/translations"/>
    <x v="3"/>
    <s v="translations"/>
  </r>
  <r>
    <n v="4950"/>
    <n v="0"/>
    <x v="2"/>
    <s v="DE"/>
    <s v="EUR"/>
    <x v="1444"/>
    <d v="2015-09-12T12:57:42"/>
    <n v="1442091462"/>
    <n v="1436907462"/>
    <b v="0"/>
    <n v="0"/>
    <b v="0"/>
    <s v="publishing/translations"/>
    <x v="3"/>
    <s v="translations"/>
  </r>
  <r>
    <n v="130000"/>
    <n v="0"/>
    <x v="2"/>
    <s v="DE"/>
    <s v="EUR"/>
    <x v="1445"/>
    <d v="2015-06-14T05:00:55"/>
    <n v="1434286855"/>
    <n v="1431694855"/>
    <b v="0"/>
    <n v="0"/>
    <b v="0"/>
    <s v="publishing/translations"/>
    <x v="3"/>
    <s v="translations"/>
  </r>
  <r>
    <n v="900"/>
    <n v="0"/>
    <x v="2"/>
    <s v="IT"/>
    <s v="EUR"/>
    <x v="1446"/>
    <d v="2016-04-21T02:44:38"/>
    <n v="1461235478"/>
    <n v="1459507478"/>
    <b v="0"/>
    <n v="0"/>
    <b v="0"/>
    <s v="publishing/translations"/>
    <x v="3"/>
    <s v="translations"/>
  </r>
  <r>
    <n v="500000"/>
    <n v="75"/>
    <x v="2"/>
    <s v="US"/>
    <s v="USD"/>
    <x v="1447"/>
    <d v="2016-07-08T09:32:14"/>
    <n v="1467999134"/>
    <n v="1465407134"/>
    <b v="0"/>
    <n v="3"/>
    <b v="0"/>
    <s v="publishing/translations"/>
    <x v="3"/>
    <s v="translations"/>
  </r>
  <r>
    <n v="200000"/>
    <n v="0"/>
    <x v="2"/>
    <s v="AU"/>
    <s v="AUD"/>
    <x v="1448"/>
    <d v="2015-05-21T21:25:00"/>
    <n v="1432272300"/>
    <n v="1429655318"/>
    <b v="0"/>
    <n v="0"/>
    <b v="0"/>
    <s v="publishing/translations"/>
    <x v="3"/>
    <s v="translations"/>
  </r>
  <r>
    <n v="8888"/>
    <n v="0"/>
    <x v="2"/>
    <s v="US"/>
    <s v="USD"/>
    <x v="1449"/>
    <d v="2015-05-10T11:28:25"/>
    <n v="1431286105"/>
    <n v="1427138905"/>
    <b v="0"/>
    <n v="0"/>
    <b v="0"/>
    <s v="publishing/translations"/>
    <x v="3"/>
    <s v="translations"/>
  </r>
  <r>
    <n v="100000"/>
    <n v="1"/>
    <x v="2"/>
    <s v="US"/>
    <s v="USD"/>
    <x v="1450"/>
    <d v="2016-02-19T20:06:37"/>
    <n v="1455941197"/>
    <n v="1453349197"/>
    <b v="0"/>
    <n v="1"/>
    <b v="0"/>
    <s v="publishing/translations"/>
    <x v="3"/>
    <s v="translations"/>
  </r>
  <r>
    <n v="18950"/>
    <n v="2"/>
    <x v="1"/>
    <s v="US"/>
    <s v="USD"/>
    <x v="1451"/>
    <d v="2014-11-18T16:00:59"/>
    <n v="1416355259"/>
    <n v="1413759659"/>
    <b v="0"/>
    <n v="2"/>
    <b v="0"/>
    <s v="publishing/translations"/>
    <x v="3"/>
    <s v="translations"/>
  </r>
  <r>
    <n v="14000"/>
    <n v="0"/>
    <x v="1"/>
    <s v="US"/>
    <s v="USD"/>
    <x v="1452"/>
    <d v="2014-07-28T08:52:43"/>
    <n v="1406566363"/>
    <n v="1403974363"/>
    <b v="0"/>
    <n v="0"/>
    <b v="0"/>
    <s v="publishing/translations"/>
    <x v="3"/>
    <s v="translations"/>
  </r>
  <r>
    <n v="25000"/>
    <n v="0"/>
    <x v="1"/>
    <s v="FR"/>
    <s v="EUR"/>
    <x v="1453"/>
    <d v="2017-04-15T07:42:27"/>
    <n v="1492270947"/>
    <n v="1488386547"/>
    <b v="0"/>
    <n v="0"/>
    <b v="0"/>
    <s v="publishing/translations"/>
    <x v="3"/>
    <s v="translations"/>
  </r>
  <r>
    <n v="1750"/>
    <n v="15"/>
    <x v="1"/>
    <s v="ES"/>
    <s v="EUR"/>
    <x v="1454"/>
    <d v="2016-04-24T13:59:00"/>
    <n v="1461535140"/>
    <n v="1459716480"/>
    <b v="0"/>
    <n v="1"/>
    <b v="0"/>
    <s v="publishing/translations"/>
    <x v="3"/>
    <s v="translations"/>
  </r>
  <r>
    <n v="15000"/>
    <n v="1575"/>
    <x v="1"/>
    <s v="US"/>
    <s v="USD"/>
    <x v="1455"/>
    <d v="2014-09-05T05:39:00"/>
    <n v="1409924340"/>
    <n v="1405181320"/>
    <b v="0"/>
    <n v="7"/>
    <b v="0"/>
    <s v="publishing/translations"/>
    <x v="3"/>
    <s v="translations"/>
  </r>
  <r>
    <n v="5000"/>
    <n v="145"/>
    <x v="1"/>
    <s v="IT"/>
    <s v="EUR"/>
    <x v="1456"/>
    <d v="2017-01-03T08:02:45"/>
    <n v="1483459365"/>
    <n v="1480867365"/>
    <b v="0"/>
    <n v="3"/>
    <b v="0"/>
    <s v="publishing/translations"/>
    <x v="3"/>
    <s v="translations"/>
  </r>
  <r>
    <n v="6000"/>
    <n v="0"/>
    <x v="1"/>
    <s v="US"/>
    <s v="USD"/>
    <x v="1457"/>
    <d v="2015-11-11T14:30:44"/>
    <n v="1447281044"/>
    <n v="1444685444"/>
    <b v="0"/>
    <n v="0"/>
    <b v="0"/>
    <s v="publishing/translations"/>
    <x v="3"/>
    <s v="translations"/>
  </r>
  <r>
    <n v="5000"/>
    <n v="0"/>
    <x v="1"/>
    <s v="US"/>
    <s v="USD"/>
    <x v="1458"/>
    <d v="2014-08-10T20:00:00"/>
    <n v="1407729600"/>
    <n v="1405097760"/>
    <b v="0"/>
    <n v="0"/>
    <b v="0"/>
    <s v="publishing/translations"/>
    <x v="3"/>
    <s v="translations"/>
  </r>
  <r>
    <n v="37000"/>
    <n v="0"/>
    <x v="1"/>
    <s v="DK"/>
    <s v="DKK"/>
    <x v="1459"/>
    <d v="2015-12-02T09:25:00"/>
    <n v="1449077100"/>
    <n v="1446612896"/>
    <b v="0"/>
    <n v="0"/>
    <b v="0"/>
    <s v="publishing/translations"/>
    <x v="3"/>
    <s v="translations"/>
  </r>
  <r>
    <n v="25000000"/>
    <n v="0"/>
    <x v="1"/>
    <s v="US"/>
    <s v="USD"/>
    <x v="1460"/>
    <d v="2014-11-30T15:45:00"/>
    <n v="1417391100"/>
    <n v="1412371898"/>
    <b v="0"/>
    <n v="0"/>
    <b v="0"/>
    <s v="publishing/translations"/>
    <x v="3"/>
    <s v="translations"/>
  </r>
  <r>
    <n v="15000"/>
    <n v="15186.69"/>
    <x v="0"/>
    <s v="US"/>
    <s v="USD"/>
    <x v="1461"/>
    <d v="2014-10-20T16:00:00"/>
    <n v="1413849600"/>
    <n v="1410967754"/>
    <b v="1"/>
    <n v="340"/>
    <b v="1"/>
    <s v="publishing/radio &amp; podcasts"/>
    <x v="3"/>
    <s v="radio &amp; podcasts"/>
  </r>
  <r>
    <n v="4000"/>
    <n v="4340.7"/>
    <x v="0"/>
    <s v="US"/>
    <s v="USD"/>
    <x v="1462"/>
    <d v="2013-04-10T07:54:31"/>
    <n v="1365609271"/>
    <n v="1363017271"/>
    <b v="1"/>
    <n v="150"/>
    <b v="1"/>
    <s v="publishing/radio &amp; podcasts"/>
    <x v="3"/>
    <s v="radio &amp; podcasts"/>
  </r>
  <r>
    <n v="600"/>
    <n v="886"/>
    <x v="0"/>
    <s v="US"/>
    <s v="USD"/>
    <x v="1463"/>
    <d v="2013-04-07T12:52:18"/>
    <n v="1365367938"/>
    <n v="1361483538"/>
    <b v="1"/>
    <n v="25"/>
    <b v="1"/>
    <s v="publishing/radio &amp; podcasts"/>
    <x v="3"/>
    <s v="radio &amp; podcasts"/>
  </r>
  <r>
    <n v="5000"/>
    <n v="8160"/>
    <x v="0"/>
    <s v="US"/>
    <s v="USD"/>
    <x v="1464"/>
    <d v="2013-02-16T07:52:38"/>
    <n v="1361029958"/>
    <n v="1358437958"/>
    <b v="1"/>
    <n v="234"/>
    <b v="1"/>
    <s v="publishing/radio &amp; podcasts"/>
    <x v="3"/>
    <s v="radio &amp; podcasts"/>
  </r>
  <r>
    <n v="30000"/>
    <n v="136924.35"/>
    <x v="0"/>
    <s v="US"/>
    <s v="USD"/>
    <x v="1465"/>
    <d v="2012-03-21T19:00:00"/>
    <n v="1332385200"/>
    <n v="1329759452"/>
    <b v="1"/>
    <n v="2602"/>
    <b v="1"/>
    <s v="publishing/radio &amp; podcasts"/>
    <x v="3"/>
    <s v="radio &amp; podcasts"/>
  </r>
  <r>
    <n v="16000"/>
    <n v="17260.37"/>
    <x v="0"/>
    <s v="US"/>
    <s v="USD"/>
    <x v="1466"/>
    <d v="2016-01-11T21:00:00"/>
    <n v="1452574800"/>
    <n v="1449029266"/>
    <b v="1"/>
    <n v="248"/>
    <b v="1"/>
    <s v="publishing/radio &amp; podcasts"/>
    <x v="3"/>
    <s v="radio &amp; podcasts"/>
  </r>
  <r>
    <n v="40000"/>
    <n v="46032"/>
    <x v="0"/>
    <s v="US"/>
    <s v="USD"/>
    <x v="1467"/>
    <d v="2012-03-25T10:14:45"/>
    <n v="1332699285"/>
    <n v="1327518885"/>
    <b v="1"/>
    <n v="600"/>
    <b v="1"/>
    <s v="publishing/radio &amp; podcasts"/>
    <x v="3"/>
    <s v="radio &amp; podcasts"/>
  </r>
  <r>
    <n v="9500"/>
    <n v="9725"/>
    <x v="0"/>
    <s v="US"/>
    <s v="USD"/>
    <x v="1468"/>
    <d v="2011-06-11T16:20:49"/>
    <n v="1307838049"/>
    <n v="1302654049"/>
    <b v="1"/>
    <n v="293"/>
    <b v="1"/>
    <s v="publishing/radio &amp; podcasts"/>
    <x v="3"/>
    <s v="radio &amp; podcasts"/>
  </r>
  <r>
    <n v="44250"/>
    <n v="47978"/>
    <x v="0"/>
    <s v="US"/>
    <s v="USD"/>
    <x v="1469"/>
    <d v="2013-02-15T06:21:49"/>
    <n v="1360938109"/>
    <n v="1358346109"/>
    <b v="1"/>
    <n v="321"/>
    <b v="1"/>
    <s v="publishing/radio &amp; podcasts"/>
    <x v="3"/>
    <s v="radio &amp; podcasts"/>
  </r>
  <r>
    <n v="1500"/>
    <n v="1877"/>
    <x v="0"/>
    <s v="US"/>
    <s v="USD"/>
    <x v="1470"/>
    <d v="2012-12-28T11:51:03"/>
    <n v="1356724263"/>
    <n v="1354909863"/>
    <b v="1"/>
    <n v="81"/>
    <b v="1"/>
    <s v="publishing/radio &amp; podcasts"/>
    <x v="3"/>
    <s v="radio &amp; podcasts"/>
  </r>
  <r>
    <n v="32000"/>
    <n v="33229"/>
    <x v="0"/>
    <s v="US"/>
    <s v="USD"/>
    <x v="1471"/>
    <d v="2015-04-09T14:58:54"/>
    <n v="1428620334"/>
    <n v="1426028334"/>
    <b v="1"/>
    <n v="343"/>
    <b v="1"/>
    <s v="publishing/radio &amp; podcasts"/>
    <x v="3"/>
    <s v="radio &amp; podcasts"/>
  </r>
  <r>
    <n v="25000"/>
    <n v="34676"/>
    <x v="0"/>
    <s v="US"/>
    <s v="USD"/>
    <x v="1472"/>
    <d v="2013-10-16T05:01:43"/>
    <n v="1381928503"/>
    <n v="1379336503"/>
    <b v="1"/>
    <n v="336"/>
    <b v="1"/>
    <s v="publishing/radio &amp; podcasts"/>
    <x v="3"/>
    <s v="radio &amp; podcasts"/>
  </r>
  <r>
    <n v="1500"/>
    <n v="1807.74"/>
    <x v="0"/>
    <s v="US"/>
    <s v="USD"/>
    <x v="1473"/>
    <d v="2012-03-01T15:30:39"/>
    <n v="1330644639"/>
    <n v="1328052639"/>
    <b v="1"/>
    <n v="47"/>
    <b v="1"/>
    <s v="publishing/radio &amp; podcasts"/>
    <x v="3"/>
    <s v="radio &amp; podcasts"/>
  </r>
  <r>
    <n v="3000"/>
    <n v="3368"/>
    <x v="0"/>
    <s v="US"/>
    <s v="USD"/>
    <x v="1474"/>
    <d v="2013-09-13T09:28:12"/>
    <n v="1379093292"/>
    <n v="1376501292"/>
    <b v="1"/>
    <n v="76"/>
    <b v="1"/>
    <s v="publishing/radio &amp; podcasts"/>
    <x v="3"/>
    <s v="radio &amp; podcasts"/>
  </r>
  <r>
    <n v="15000"/>
    <n v="28300.45"/>
    <x v="0"/>
    <s v="US"/>
    <s v="USD"/>
    <x v="1475"/>
    <d v="2014-12-19T20:59:00"/>
    <n v="1419051540"/>
    <n v="1416244863"/>
    <b v="1"/>
    <n v="441"/>
    <b v="1"/>
    <s v="publishing/radio &amp; podcasts"/>
    <x v="3"/>
    <s v="radio &amp; podcasts"/>
  </r>
  <r>
    <n v="6000"/>
    <n v="39693.279999999999"/>
    <x v="0"/>
    <s v="US"/>
    <s v="USD"/>
    <x v="1476"/>
    <d v="2011-09-09T17:00:22"/>
    <n v="1315616422"/>
    <n v="1313024422"/>
    <b v="1"/>
    <n v="916"/>
    <b v="1"/>
    <s v="publishing/radio &amp; podcasts"/>
    <x v="3"/>
    <s v="radio &amp; podcasts"/>
  </r>
  <r>
    <n v="30000"/>
    <n v="33393"/>
    <x v="0"/>
    <s v="US"/>
    <s v="USD"/>
    <x v="1477"/>
    <d v="2011-12-22T19:00:00"/>
    <n v="1324609200"/>
    <n v="1319467604"/>
    <b v="1"/>
    <n v="369"/>
    <b v="1"/>
    <s v="publishing/radio &amp; podcasts"/>
    <x v="3"/>
    <s v="radio &amp; podcasts"/>
  </r>
  <r>
    <n v="50000"/>
    <n v="590807.11"/>
    <x v="0"/>
    <s v="US"/>
    <s v="USD"/>
    <x v="1478"/>
    <d v="2013-05-14T12:55:13"/>
    <n v="1368564913"/>
    <n v="1367355313"/>
    <b v="1"/>
    <n v="20242"/>
    <b v="1"/>
    <s v="publishing/radio &amp; podcasts"/>
    <x v="3"/>
    <s v="radio &amp; podcasts"/>
  </r>
  <r>
    <n v="1600"/>
    <n v="2198"/>
    <x v="0"/>
    <s v="US"/>
    <s v="USD"/>
    <x v="1479"/>
    <d v="2014-05-09T19:59:00"/>
    <n v="1399694340"/>
    <n v="1398448389"/>
    <b v="1"/>
    <n v="71"/>
    <b v="1"/>
    <s v="publishing/radio &amp; podcasts"/>
    <x v="3"/>
    <s v="radio &amp; podcasts"/>
  </r>
  <r>
    <n v="50000"/>
    <n v="58520.2"/>
    <x v="0"/>
    <s v="US"/>
    <s v="USD"/>
    <x v="1480"/>
    <d v="2013-07-26T09:00:00"/>
    <n v="1374858000"/>
    <n v="1373408699"/>
    <b v="1"/>
    <n v="635"/>
    <b v="1"/>
    <s v="publishing/radio &amp; podcasts"/>
    <x v="3"/>
    <s v="radio &amp; podcasts"/>
  </r>
  <r>
    <n v="5000"/>
    <n v="105"/>
    <x v="2"/>
    <s v="CA"/>
    <s v="CAD"/>
    <x v="1481"/>
    <d v="2013-11-02T14:09:05"/>
    <n v="1383430145"/>
    <n v="1380838145"/>
    <b v="0"/>
    <n v="6"/>
    <b v="0"/>
    <s v="publishing/fiction"/>
    <x v="3"/>
    <s v="fiction"/>
  </r>
  <r>
    <n v="5000"/>
    <n v="5"/>
    <x v="2"/>
    <s v="US"/>
    <s v="USD"/>
    <x v="1482"/>
    <d v="2012-09-06T23:51:00"/>
    <n v="1347004260"/>
    <n v="1345062936"/>
    <b v="0"/>
    <n v="1"/>
    <b v="0"/>
    <s v="publishing/fiction"/>
    <x v="3"/>
    <s v="fiction"/>
  </r>
  <r>
    <n v="7000"/>
    <n v="50"/>
    <x v="2"/>
    <s v="US"/>
    <s v="USD"/>
    <x v="1483"/>
    <d v="2016-07-21T20:37:55"/>
    <n v="1469162275"/>
    <n v="1467002275"/>
    <b v="0"/>
    <n v="2"/>
    <b v="0"/>
    <s v="publishing/fiction"/>
    <x v="3"/>
    <s v="fiction"/>
  </r>
  <r>
    <n v="2000"/>
    <n v="0"/>
    <x v="2"/>
    <s v="US"/>
    <s v="USD"/>
    <x v="1484"/>
    <d v="2012-07-21T06:51:00"/>
    <n v="1342882260"/>
    <n v="1337834963"/>
    <b v="0"/>
    <n v="0"/>
    <b v="0"/>
    <s v="publishing/fiction"/>
    <x v="3"/>
    <s v="fiction"/>
  </r>
  <r>
    <n v="6700"/>
    <n v="150"/>
    <x v="2"/>
    <s v="US"/>
    <s v="USD"/>
    <x v="1485"/>
    <d v="2015-06-20T11:06:13"/>
    <n v="1434827173"/>
    <n v="1430939173"/>
    <b v="0"/>
    <n v="3"/>
    <b v="0"/>
    <s v="publishing/fiction"/>
    <x v="3"/>
    <s v="fiction"/>
  </r>
  <r>
    <n v="20000"/>
    <n v="48"/>
    <x v="2"/>
    <s v="US"/>
    <s v="USD"/>
    <x v="1486"/>
    <d v="2015-02-26T20:02:41"/>
    <n v="1425009761"/>
    <n v="1422417761"/>
    <b v="0"/>
    <n v="3"/>
    <b v="0"/>
    <s v="publishing/fiction"/>
    <x v="3"/>
    <s v="fiction"/>
  </r>
  <r>
    <n v="10000"/>
    <n v="0"/>
    <x v="2"/>
    <s v="US"/>
    <s v="USD"/>
    <x v="1487"/>
    <d v="2016-08-02T14:01:11"/>
    <n v="1470175271"/>
    <n v="1467583271"/>
    <b v="0"/>
    <n v="0"/>
    <b v="0"/>
    <s v="publishing/fiction"/>
    <x v="3"/>
    <s v="fiction"/>
  </r>
  <r>
    <n v="15000"/>
    <n v="360"/>
    <x v="2"/>
    <s v="AU"/>
    <s v="AUD"/>
    <x v="1488"/>
    <d v="2014-01-05T05:31:00"/>
    <n v="1388928660"/>
    <n v="1386336660"/>
    <b v="0"/>
    <n v="6"/>
    <b v="0"/>
    <s v="publishing/fiction"/>
    <x v="3"/>
    <s v="fiction"/>
  </r>
  <r>
    <n v="5000"/>
    <n v="0"/>
    <x v="2"/>
    <s v="US"/>
    <s v="USD"/>
    <x v="1489"/>
    <d v="2012-11-15T07:40:52"/>
    <n v="1352994052"/>
    <n v="1350398452"/>
    <b v="0"/>
    <n v="0"/>
    <b v="0"/>
    <s v="publishing/fiction"/>
    <x v="3"/>
    <s v="fiction"/>
  </r>
  <r>
    <n v="2900"/>
    <n v="895"/>
    <x v="2"/>
    <s v="US"/>
    <s v="USD"/>
    <x v="1490"/>
    <d v="2013-10-02T05:27:54"/>
    <n v="1380720474"/>
    <n v="1378214874"/>
    <b v="0"/>
    <n v="19"/>
    <b v="0"/>
    <s v="publishing/fiction"/>
    <x v="3"/>
    <s v="fiction"/>
  </r>
  <r>
    <n v="1200"/>
    <n v="100"/>
    <x v="2"/>
    <s v="US"/>
    <s v="USD"/>
    <x v="1491"/>
    <d v="2015-02-15T07:38:00"/>
    <n v="1424014680"/>
    <n v="1418922443"/>
    <b v="0"/>
    <n v="1"/>
    <b v="0"/>
    <s v="publishing/fiction"/>
    <x v="3"/>
    <s v="fiction"/>
  </r>
  <r>
    <n v="4000"/>
    <n v="30"/>
    <x v="2"/>
    <s v="US"/>
    <s v="USD"/>
    <x v="1492"/>
    <d v="2011-06-18T13:14:06"/>
    <n v="1308431646"/>
    <n v="1305839646"/>
    <b v="0"/>
    <n v="2"/>
    <b v="0"/>
    <s v="publishing/fiction"/>
    <x v="3"/>
    <s v="fiction"/>
  </r>
  <r>
    <n v="2400"/>
    <n v="0"/>
    <x v="2"/>
    <s v="US"/>
    <s v="USD"/>
    <x v="1493"/>
    <d v="2013-06-16T12:47:55"/>
    <n v="1371415675"/>
    <n v="1368823675"/>
    <b v="0"/>
    <n v="0"/>
    <b v="0"/>
    <s v="publishing/fiction"/>
    <x v="3"/>
    <s v="fiction"/>
  </r>
  <r>
    <n v="5000"/>
    <n v="445"/>
    <x v="2"/>
    <s v="US"/>
    <s v="USD"/>
    <x v="1494"/>
    <d v="2015-04-03T07:38:00"/>
    <n v="1428075480"/>
    <n v="1425489613"/>
    <b v="0"/>
    <n v="11"/>
    <b v="0"/>
    <s v="publishing/fiction"/>
    <x v="3"/>
    <s v="fiction"/>
  </r>
  <r>
    <n v="2000"/>
    <n v="0"/>
    <x v="2"/>
    <s v="US"/>
    <s v="USD"/>
    <x v="1495"/>
    <d v="2011-08-27T10:57:11"/>
    <n v="1314471431"/>
    <n v="1311879431"/>
    <b v="0"/>
    <n v="0"/>
    <b v="0"/>
    <s v="publishing/fiction"/>
    <x v="3"/>
    <s v="fiction"/>
  </r>
  <r>
    <n v="1500"/>
    <n v="0"/>
    <x v="2"/>
    <s v="US"/>
    <s v="USD"/>
    <x v="1496"/>
    <d v="2014-09-16T03:24:19"/>
    <n v="1410866659"/>
    <n v="1405682659"/>
    <b v="0"/>
    <n v="0"/>
    <b v="0"/>
    <s v="publishing/fiction"/>
    <x v="3"/>
    <s v="fiction"/>
  </r>
  <r>
    <n v="15000"/>
    <n v="1"/>
    <x v="2"/>
    <s v="US"/>
    <s v="USD"/>
    <x v="1497"/>
    <d v="2013-07-31T11:43:00"/>
    <n v="1375299780"/>
    <n v="1371655522"/>
    <b v="0"/>
    <n v="1"/>
    <b v="0"/>
    <s v="publishing/fiction"/>
    <x v="3"/>
    <s v="fiction"/>
  </r>
  <r>
    <n v="3000"/>
    <n v="57"/>
    <x v="2"/>
    <s v="US"/>
    <s v="USD"/>
    <x v="1498"/>
    <d v="2014-09-03T15:36:18"/>
    <n v="1409787378"/>
    <n v="1405899378"/>
    <b v="0"/>
    <n v="3"/>
    <b v="0"/>
    <s v="publishing/fiction"/>
    <x v="3"/>
    <s v="fiction"/>
  </r>
  <r>
    <n v="2000"/>
    <n v="5"/>
    <x v="2"/>
    <s v="US"/>
    <s v="USD"/>
    <x v="1499"/>
    <d v="2016-08-04T16:10:33"/>
    <n v="1470355833"/>
    <n v="1465171833"/>
    <b v="0"/>
    <n v="1"/>
    <b v="0"/>
    <s v="publishing/fiction"/>
    <x v="3"/>
    <s v="fiction"/>
  </r>
  <r>
    <n v="2800"/>
    <n v="701"/>
    <x v="2"/>
    <s v="US"/>
    <s v="USD"/>
    <x v="1500"/>
    <d v="2013-05-01T13:42:37"/>
    <n v="1367444557"/>
    <n v="1364852557"/>
    <b v="0"/>
    <n v="15"/>
    <b v="0"/>
    <s v="publishing/fiction"/>
    <x v="3"/>
    <s v="fiction"/>
  </r>
  <r>
    <n v="52000"/>
    <n v="86492"/>
    <x v="0"/>
    <s v="CA"/>
    <s v="CAD"/>
    <x v="1501"/>
    <d v="2015-07-08T06:00:23"/>
    <n v="1436364023"/>
    <n v="1433772023"/>
    <b v="1"/>
    <n v="885"/>
    <b v="1"/>
    <s v="photography/photobooks"/>
    <x v="8"/>
    <s v="photobooks"/>
  </r>
  <r>
    <n v="22000"/>
    <n v="22318"/>
    <x v="0"/>
    <s v="GB"/>
    <s v="GBP"/>
    <x v="1502"/>
    <d v="2016-03-25T14:00:00"/>
    <n v="1458943200"/>
    <n v="1456491680"/>
    <b v="1"/>
    <n v="329"/>
    <b v="1"/>
    <s v="photography/photobooks"/>
    <x v="8"/>
    <s v="photobooks"/>
  </r>
  <r>
    <n v="3750"/>
    <n v="4045.93"/>
    <x v="0"/>
    <s v="BE"/>
    <s v="EUR"/>
    <x v="1503"/>
    <d v="2016-10-23T00:20:01"/>
    <n v="1477210801"/>
    <n v="1472026801"/>
    <b v="1"/>
    <n v="71"/>
    <b v="1"/>
    <s v="photography/photobooks"/>
    <x v="8"/>
    <s v="photobooks"/>
  </r>
  <r>
    <n v="6500"/>
    <n v="18066"/>
    <x v="0"/>
    <s v="GB"/>
    <s v="GBP"/>
    <x v="1504"/>
    <d v="2014-06-10T00:33:00"/>
    <n v="1402389180"/>
    <n v="1399996024"/>
    <b v="1"/>
    <n v="269"/>
    <b v="1"/>
    <s v="photography/photobooks"/>
    <x v="8"/>
    <s v="photobooks"/>
  </r>
  <r>
    <n v="16000"/>
    <n v="16573"/>
    <x v="0"/>
    <s v="DE"/>
    <s v="EUR"/>
    <x v="1505"/>
    <d v="2016-03-22T12:01:00"/>
    <n v="1458676860"/>
    <n v="1455446303"/>
    <b v="1"/>
    <n v="345"/>
    <b v="1"/>
    <s v="photography/photobooks"/>
    <x v="8"/>
    <s v="photobooks"/>
  </r>
  <r>
    <n v="1500"/>
    <n v="1671"/>
    <x v="0"/>
    <s v="GB"/>
    <s v="GBP"/>
    <x v="1506"/>
    <d v="2014-07-24T10:51:44"/>
    <n v="1406227904"/>
    <n v="1403635904"/>
    <b v="1"/>
    <n v="43"/>
    <b v="1"/>
    <s v="photography/photobooks"/>
    <x v="8"/>
    <s v="photobooks"/>
  </r>
  <r>
    <n v="1200"/>
    <n v="2580"/>
    <x v="0"/>
    <s v="US"/>
    <s v="USD"/>
    <x v="1507"/>
    <d v="2010-05-15T00:10:00"/>
    <n v="1273911000"/>
    <n v="1268822909"/>
    <b v="1"/>
    <n v="33"/>
    <b v="1"/>
    <s v="photography/photobooks"/>
    <x v="8"/>
    <s v="photobooks"/>
  </r>
  <r>
    <n v="18500"/>
    <n v="20491"/>
    <x v="0"/>
    <s v="US"/>
    <s v="USD"/>
    <x v="1508"/>
    <d v="2014-06-27T06:44:41"/>
    <n v="1403880281"/>
    <n v="1401201881"/>
    <b v="1"/>
    <n v="211"/>
    <b v="1"/>
    <s v="photography/photobooks"/>
    <x v="8"/>
    <s v="photobooks"/>
  </r>
  <r>
    <n v="17500"/>
    <n v="21637.22"/>
    <x v="0"/>
    <s v="DE"/>
    <s v="EUR"/>
    <x v="1509"/>
    <d v="2017-02-14T14:59:00"/>
    <n v="1487113140"/>
    <n v="1484570885"/>
    <b v="1"/>
    <n v="196"/>
    <b v="1"/>
    <s v="photography/photobooks"/>
    <x v="8"/>
    <s v="photobooks"/>
  </r>
  <r>
    <n v="16000"/>
    <n v="16165.6"/>
    <x v="0"/>
    <s v="GB"/>
    <s v="GBP"/>
    <x v="1510"/>
    <d v="2014-07-19T01:14:38"/>
    <n v="1405761278"/>
    <n v="1403169278"/>
    <b v="1"/>
    <n v="405"/>
    <b v="1"/>
    <s v="photography/photobooks"/>
    <x v="8"/>
    <s v="photobooks"/>
  </r>
  <r>
    <n v="14000"/>
    <n v="15651"/>
    <x v="0"/>
    <s v="US"/>
    <s v="USD"/>
    <x v="1511"/>
    <d v="2015-11-18T07:00:04"/>
    <n v="1447858804"/>
    <n v="1445263204"/>
    <b v="1"/>
    <n v="206"/>
    <b v="1"/>
    <s v="photography/photobooks"/>
    <x v="8"/>
    <s v="photobooks"/>
  </r>
  <r>
    <n v="3500"/>
    <n v="19557"/>
    <x v="0"/>
    <s v="US"/>
    <s v="USD"/>
    <x v="1512"/>
    <d v="2017-02-05T08:25:39"/>
    <n v="1486311939"/>
    <n v="1483719939"/>
    <b v="1"/>
    <n v="335"/>
    <b v="1"/>
    <s v="photography/photobooks"/>
    <x v="8"/>
    <s v="photobooks"/>
  </r>
  <r>
    <n v="8000"/>
    <n v="12001.5"/>
    <x v="0"/>
    <s v="GB"/>
    <s v="GBP"/>
    <x v="1513"/>
    <d v="2014-07-16T07:17:46"/>
    <n v="1405523866"/>
    <n v="1402931866"/>
    <b v="1"/>
    <n v="215"/>
    <b v="1"/>
    <s v="photography/photobooks"/>
    <x v="8"/>
    <s v="photobooks"/>
  </r>
  <r>
    <n v="25000"/>
    <n v="26619"/>
    <x v="0"/>
    <s v="US"/>
    <s v="USD"/>
    <x v="1514"/>
    <d v="2015-09-27T06:20:40"/>
    <n v="1443363640"/>
    <n v="1439907640"/>
    <b v="1"/>
    <n v="176"/>
    <b v="1"/>
    <s v="photography/photobooks"/>
    <x v="8"/>
    <s v="photobooks"/>
  </r>
  <r>
    <n v="300000"/>
    <n v="471567"/>
    <x v="0"/>
    <s v="NO"/>
    <s v="NOK"/>
    <x v="1515"/>
    <d v="2016-03-15T21:04:57"/>
    <n v="1458104697"/>
    <n v="1455516297"/>
    <b v="1"/>
    <n v="555"/>
    <b v="1"/>
    <s v="photography/photobooks"/>
    <x v="8"/>
    <s v="photobooks"/>
  </r>
  <r>
    <n v="17000"/>
    <n v="18472"/>
    <x v="0"/>
    <s v="US"/>
    <s v="USD"/>
    <x v="1516"/>
    <d v="2016-10-06T06:00:00"/>
    <n v="1475762400"/>
    <n v="1473160292"/>
    <b v="1"/>
    <n v="116"/>
    <b v="1"/>
    <s v="photography/photobooks"/>
    <x v="8"/>
    <s v="photobooks"/>
  </r>
  <r>
    <n v="15000"/>
    <n v="24297"/>
    <x v="0"/>
    <s v="US"/>
    <s v="USD"/>
    <x v="1517"/>
    <d v="2014-12-05T22:00:00"/>
    <n v="1417845600"/>
    <n v="1415194553"/>
    <b v="1"/>
    <n v="615"/>
    <b v="1"/>
    <s v="photography/photobooks"/>
    <x v="8"/>
    <s v="photobooks"/>
  </r>
  <r>
    <n v="15000"/>
    <n v="30805"/>
    <x v="0"/>
    <s v="US"/>
    <s v="USD"/>
    <x v="1518"/>
    <d v="2014-05-31T11:40:52"/>
    <n v="1401565252"/>
    <n v="1398973252"/>
    <b v="1"/>
    <n v="236"/>
    <b v="1"/>
    <s v="photography/photobooks"/>
    <x v="8"/>
    <s v="photobooks"/>
  </r>
  <r>
    <n v="9000"/>
    <n v="9302.75"/>
    <x v="0"/>
    <s v="US"/>
    <s v="USD"/>
    <x v="1519"/>
    <d v="2014-06-20T13:59:00"/>
    <n v="1403301540"/>
    <n v="1400867283"/>
    <b v="1"/>
    <n v="145"/>
    <b v="1"/>
    <s v="photography/photobooks"/>
    <x v="8"/>
    <s v="photobooks"/>
  </r>
  <r>
    <n v="18000"/>
    <n v="18625"/>
    <x v="0"/>
    <s v="US"/>
    <s v="USD"/>
    <x v="1520"/>
    <d v="2014-12-18T20:00:00"/>
    <n v="1418961600"/>
    <n v="1415824513"/>
    <b v="1"/>
    <n v="167"/>
    <b v="1"/>
    <s v="photography/photobooks"/>
    <x v="8"/>
    <s v="photobooks"/>
  </r>
  <r>
    <n v="37500"/>
    <n v="40055"/>
    <x v="0"/>
    <s v="US"/>
    <s v="USD"/>
    <x v="1521"/>
    <d v="2016-06-06T20:01:31"/>
    <n v="1465272091"/>
    <n v="1462248091"/>
    <b v="1"/>
    <n v="235"/>
    <b v="1"/>
    <s v="photography/photobooks"/>
    <x v="8"/>
    <s v="photobooks"/>
  </r>
  <r>
    <n v="43500"/>
    <n v="60450.1"/>
    <x v="0"/>
    <s v="US"/>
    <s v="USD"/>
    <x v="1522"/>
    <d v="2014-10-17T11:55:39"/>
    <n v="1413575739"/>
    <n v="1410983739"/>
    <b v="1"/>
    <n v="452"/>
    <b v="1"/>
    <s v="photography/photobooks"/>
    <x v="8"/>
    <s v="photobooks"/>
  </r>
  <r>
    <n v="18500"/>
    <n v="23096"/>
    <x v="0"/>
    <s v="US"/>
    <s v="USD"/>
    <x v="1523"/>
    <d v="2014-12-22T16:00:00"/>
    <n v="1419292800"/>
    <n v="1416592916"/>
    <b v="1"/>
    <n v="241"/>
    <b v="1"/>
    <s v="photography/photobooks"/>
    <x v="8"/>
    <s v="photobooks"/>
  </r>
  <r>
    <n v="3000"/>
    <n v="6210"/>
    <x v="0"/>
    <s v="SE"/>
    <s v="SEK"/>
    <x v="1524"/>
    <d v="2017-02-20T04:01:30"/>
    <n v="1487592090"/>
    <n v="1485000090"/>
    <b v="1"/>
    <n v="28"/>
    <b v="1"/>
    <s v="photography/photobooks"/>
    <x v="8"/>
    <s v="photobooks"/>
  </r>
  <r>
    <n v="2600"/>
    <n v="4524.1499999999996"/>
    <x v="0"/>
    <s v="US"/>
    <s v="USD"/>
    <x v="1525"/>
    <d v="2016-08-18T08:52:18"/>
    <n v="1471539138"/>
    <n v="1468947138"/>
    <b v="1"/>
    <n v="140"/>
    <b v="1"/>
    <s v="photography/photobooks"/>
    <x v="8"/>
    <s v="photobooks"/>
  </r>
  <r>
    <n v="23000"/>
    <n v="27675"/>
    <x v="0"/>
    <s v="US"/>
    <s v="USD"/>
    <x v="1526"/>
    <d v="2016-01-18T22:37:27"/>
    <n v="1453185447"/>
    <n v="1448951847"/>
    <b v="1"/>
    <n v="280"/>
    <b v="1"/>
    <s v="photography/photobooks"/>
    <x v="8"/>
    <s v="photobooks"/>
  </r>
  <r>
    <n v="3500"/>
    <n v="3865.55"/>
    <x v="0"/>
    <s v="US"/>
    <s v="USD"/>
    <x v="1527"/>
    <d v="2017-03-14T05:24:46"/>
    <n v="1489497886"/>
    <n v="1487082286"/>
    <b v="1"/>
    <n v="70"/>
    <b v="1"/>
    <s v="photography/photobooks"/>
    <x v="8"/>
    <s v="photobooks"/>
  </r>
  <r>
    <n v="3000"/>
    <n v="8447"/>
    <x v="0"/>
    <s v="US"/>
    <s v="USD"/>
    <x v="1528"/>
    <d v="2017-01-31T16:00:00"/>
    <n v="1485907200"/>
    <n v="1483292122"/>
    <b v="1"/>
    <n v="160"/>
    <b v="1"/>
    <s v="photography/photobooks"/>
    <x v="8"/>
    <s v="photobooks"/>
  </r>
  <r>
    <n v="19000"/>
    <n v="19129"/>
    <x v="0"/>
    <s v="US"/>
    <s v="USD"/>
    <x v="1529"/>
    <d v="2015-03-19T06:05:20"/>
    <n v="1426773920"/>
    <n v="1424185520"/>
    <b v="1"/>
    <n v="141"/>
    <b v="1"/>
    <s v="photography/photobooks"/>
    <x v="8"/>
    <s v="photobooks"/>
  </r>
  <r>
    <n v="35000"/>
    <n v="47189"/>
    <x v="0"/>
    <s v="US"/>
    <s v="USD"/>
    <x v="1530"/>
    <d v="2015-10-23T10:24:55"/>
    <n v="1445624695"/>
    <n v="1443464695"/>
    <b v="1"/>
    <n v="874"/>
    <b v="1"/>
    <s v="photography/photobooks"/>
    <x v="8"/>
    <s v="photobooks"/>
  </r>
  <r>
    <n v="2350"/>
    <n v="4135"/>
    <x v="0"/>
    <s v="US"/>
    <s v="USD"/>
    <x v="1531"/>
    <d v="2014-11-30T19:00:00"/>
    <n v="1417402800"/>
    <n v="1414610126"/>
    <b v="1"/>
    <n v="73"/>
    <b v="1"/>
    <s v="photography/photobooks"/>
    <x v="8"/>
    <s v="photobooks"/>
  </r>
  <r>
    <n v="5000"/>
    <n v="24201"/>
    <x v="0"/>
    <s v="AU"/>
    <s v="AUD"/>
    <x v="1532"/>
    <d v="2016-02-15T07:00:00"/>
    <n v="1455548400"/>
    <n v="1453461865"/>
    <b v="1"/>
    <n v="294"/>
    <b v="1"/>
    <s v="photography/photobooks"/>
    <x v="8"/>
    <s v="photobooks"/>
  </r>
  <r>
    <n v="45000"/>
    <n v="65313"/>
    <x v="0"/>
    <s v="US"/>
    <s v="USD"/>
    <x v="1533"/>
    <d v="2016-05-01T19:59:00"/>
    <n v="1462161540"/>
    <n v="1457913777"/>
    <b v="1"/>
    <n v="740"/>
    <b v="1"/>
    <s v="photography/photobooks"/>
    <x v="8"/>
    <s v="photobooks"/>
  </r>
  <r>
    <n v="7500"/>
    <n v="31330"/>
    <x v="0"/>
    <s v="US"/>
    <s v="USD"/>
    <x v="1534"/>
    <d v="2015-09-04T08:11:02"/>
    <n v="1441383062"/>
    <n v="1438791062"/>
    <b v="1"/>
    <n v="369"/>
    <b v="1"/>
    <s v="photography/photobooks"/>
    <x v="8"/>
    <s v="photobooks"/>
  </r>
  <r>
    <n v="4000"/>
    <n v="5297"/>
    <x v="0"/>
    <s v="US"/>
    <s v="USD"/>
    <x v="1535"/>
    <d v="2016-05-23T14:00:00"/>
    <n v="1464040800"/>
    <n v="1461527631"/>
    <b v="1"/>
    <n v="110"/>
    <b v="1"/>
    <s v="photography/photobooks"/>
    <x v="8"/>
    <s v="photobooks"/>
  </r>
  <r>
    <n v="12000"/>
    <n v="30037.01"/>
    <x v="0"/>
    <s v="US"/>
    <s v="USD"/>
    <x v="1536"/>
    <d v="2015-08-27T11:15:10"/>
    <n v="1440702910"/>
    <n v="1438110910"/>
    <b v="1"/>
    <n v="455"/>
    <b v="1"/>
    <s v="photography/photobooks"/>
    <x v="8"/>
    <s v="photobooks"/>
  </r>
  <r>
    <n v="12000"/>
    <n v="21588"/>
    <x v="0"/>
    <s v="DE"/>
    <s v="EUR"/>
    <x v="1537"/>
    <d v="2016-08-06T10:00:00"/>
    <n v="1470506400"/>
    <n v="1467358427"/>
    <b v="1"/>
    <n v="224"/>
    <b v="1"/>
    <s v="photography/photobooks"/>
    <x v="8"/>
    <s v="photobooks"/>
  </r>
  <r>
    <n v="7000"/>
    <n v="7184"/>
    <x v="0"/>
    <s v="US"/>
    <s v="USD"/>
    <x v="1538"/>
    <d v="2015-01-22T10:46:10"/>
    <n v="1421952370"/>
    <n v="1418064370"/>
    <b v="1"/>
    <n v="46"/>
    <b v="1"/>
    <s v="photography/photobooks"/>
    <x v="8"/>
    <s v="photobooks"/>
  </r>
  <r>
    <n v="20000"/>
    <n v="27197.22"/>
    <x v="0"/>
    <s v="US"/>
    <s v="USD"/>
    <x v="1539"/>
    <d v="2017-01-03T14:03:39"/>
    <n v="1483481019"/>
    <n v="1480629819"/>
    <b v="0"/>
    <n v="284"/>
    <b v="1"/>
    <s v="photography/photobooks"/>
    <x v="8"/>
    <s v="photobooks"/>
  </r>
  <r>
    <n v="15000"/>
    <n v="17680"/>
    <x v="0"/>
    <s v="US"/>
    <s v="USD"/>
    <x v="1540"/>
    <d v="2014-11-25T17:15:00"/>
    <n v="1416964500"/>
    <n v="1414368616"/>
    <b v="1"/>
    <n v="98"/>
    <b v="1"/>
    <s v="photography/photobooks"/>
    <x v="8"/>
    <s v="photobooks"/>
  </r>
  <r>
    <n v="18000"/>
    <n v="6"/>
    <x v="2"/>
    <s v="US"/>
    <s v="USD"/>
    <x v="1541"/>
    <d v="2014-12-31T09:05:38"/>
    <n v="1420045538"/>
    <n v="1417453538"/>
    <b v="0"/>
    <n v="2"/>
    <b v="0"/>
    <s v="photography/nature"/>
    <x v="8"/>
    <s v="nature"/>
  </r>
  <r>
    <n v="500"/>
    <n v="20"/>
    <x v="2"/>
    <s v="CA"/>
    <s v="CAD"/>
    <x v="1542"/>
    <d v="2015-06-30T15:55:00"/>
    <n v="1435708500"/>
    <n v="1434412500"/>
    <b v="0"/>
    <n v="1"/>
    <b v="0"/>
    <s v="photography/nature"/>
    <x v="8"/>
    <s v="nature"/>
  </r>
  <r>
    <n v="2250"/>
    <n v="10"/>
    <x v="2"/>
    <s v="US"/>
    <s v="USD"/>
    <x v="1543"/>
    <d v="2014-11-22T05:13:54"/>
    <n v="1416662034"/>
    <n v="1414066434"/>
    <b v="0"/>
    <n v="1"/>
    <b v="0"/>
    <s v="photography/nature"/>
    <x v="8"/>
    <s v="nature"/>
  </r>
  <r>
    <n v="1000"/>
    <n v="0"/>
    <x v="2"/>
    <s v="US"/>
    <s v="USD"/>
    <x v="1544"/>
    <d v="2015-03-31T16:18:00"/>
    <n v="1427847480"/>
    <n v="1424222024"/>
    <b v="0"/>
    <n v="0"/>
    <b v="0"/>
    <s v="photography/nature"/>
    <x v="8"/>
    <s v="nature"/>
  </r>
  <r>
    <n v="3000"/>
    <n v="1"/>
    <x v="2"/>
    <s v="US"/>
    <s v="USD"/>
    <x v="1545"/>
    <d v="2015-03-02T13:16:00"/>
    <n v="1425330960"/>
    <n v="1422393234"/>
    <b v="0"/>
    <n v="1"/>
    <b v="0"/>
    <s v="photography/nature"/>
    <x v="8"/>
    <s v="nature"/>
  </r>
  <r>
    <n v="1000"/>
    <n v="289"/>
    <x v="2"/>
    <s v="GB"/>
    <s v="GBP"/>
    <x v="1546"/>
    <d v="2014-09-16T21:06:39"/>
    <n v="1410930399"/>
    <n v="1405746399"/>
    <b v="0"/>
    <n v="11"/>
    <b v="0"/>
    <s v="photography/nature"/>
    <x v="8"/>
    <s v="nature"/>
  </r>
  <r>
    <n v="20"/>
    <n v="0"/>
    <x v="2"/>
    <s v="US"/>
    <s v="USD"/>
    <x v="1547"/>
    <d v="2017-02-23T02:14:42"/>
    <n v="1487844882"/>
    <n v="1487240082"/>
    <b v="0"/>
    <n v="0"/>
    <b v="0"/>
    <s v="photography/nature"/>
    <x v="8"/>
    <s v="nature"/>
  </r>
  <r>
    <n v="700"/>
    <n v="60"/>
    <x v="2"/>
    <s v="US"/>
    <s v="USD"/>
    <x v="1548"/>
    <d v="2015-11-08T14:10:20"/>
    <n v="1447020620"/>
    <n v="1444425020"/>
    <b v="0"/>
    <n v="1"/>
    <b v="0"/>
    <s v="photography/nature"/>
    <x v="8"/>
    <s v="nature"/>
  </r>
  <r>
    <n v="500"/>
    <n v="170"/>
    <x v="2"/>
    <s v="US"/>
    <s v="USD"/>
    <x v="1549"/>
    <d v="2015-11-02T20:15:59"/>
    <n v="1446524159"/>
    <n v="1443928559"/>
    <b v="0"/>
    <n v="6"/>
    <b v="0"/>
    <s v="photography/nature"/>
    <x v="8"/>
    <s v="nature"/>
  </r>
  <r>
    <n v="750"/>
    <n v="101"/>
    <x v="2"/>
    <s v="GB"/>
    <s v="GBP"/>
    <x v="1550"/>
    <d v="2016-05-12T02:47:14"/>
    <n v="1463050034"/>
    <n v="1460458034"/>
    <b v="0"/>
    <n v="7"/>
    <b v="0"/>
    <s v="photography/nature"/>
    <x v="8"/>
    <s v="nature"/>
  </r>
  <r>
    <n v="3500"/>
    <n v="0"/>
    <x v="2"/>
    <s v="US"/>
    <s v="USD"/>
    <x v="1551"/>
    <d v="2015-05-27T11:47:19"/>
    <n v="1432756039"/>
    <n v="1430164039"/>
    <b v="0"/>
    <n v="0"/>
    <b v="0"/>
    <s v="photography/nature"/>
    <x v="8"/>
    <s v="nature"/>
  </r>
  <r>
    <n v="4300"/>
    <n v="2115"/>
    <x v="2"/>
    <s v="US"/>
    <s v="USD"/>
    <x v="1552"/>
    <d v="2014-09-30T19:59:00"/>
    <n v="1412135940"/>
    <n v="1410366708"/>
    <b v="0"/>
    <n v="16"/>
    <b v="0"/>
    <s v="photography/nature"/>
    <x v="8"/>
    <s v="nature"/>
  </r>
  <r>
    <n v="6000"/>
    <n v="0"/>
    <x v="2"/>
    <s v="US"/>
    <s v="USD"/>
    <x v="1553"/>
    <d v="2015-09-01T22:47:27"/>
    <n v="1441176447"/>
    <n v="1438584447"/>
    <b v="0"/>
    <n v="0"/>
    <b v="0"/>
    <s v="photography/nature"/>
    <x v="8"/>
    <s v="nature"/>
  </r>
  <r>
    <n v="20000"/>
    <n v="0"/>
    <x v="2"/>
    <s v="AU"/>
    <s v="AUD"/>
    <x v="1554"/>
    <d v="2015-08-01T22:03:10"/>
    <n v="1438495390"/>
    <n v="1435903390"/>
    <b v="0"/>
    <n v="0"/>
    <b v="0"/>
    <s v="photography/nature"/>
    <x v="8"/>
    <s v="nature"/>
  </r>
  <r>
    <n v="750"/>
    <n v="0"/>
    <x v="2"/>
    <s v="US"/>
    <s v="USD"/>
    <x v="1555"/>
    <d v="2015-09-17T09:00:00"/>
    <n v="1442509200"/>
    <n v="1440513832"/>
    <b v="0"/>
    <n v="0"/>
    <b v="0"/>
    <s v="photography/nature"/>
    <x v="8"/>
    <s v="nature"/>
  </r>
  <r>
    <n v="1500"/>
    <n v="677"/>
    <x v="2"/>
    <s v="CA"/>
    <s v="CAD"/>
    <x v="1556"/>
    <d v="2016-07-03T19:40:24"/>
    <n v="1467603624"/>
    <n v="1465011624"/>
    <b v="0"/>
    <n v="12"/>
    <b v="0"/>
    <s v="photography/nature"/>
    <x v="8"/>
    <s v="nature"/>
  </r>
  <r>
    <n v="2500"/>
    <n v="100"/>
    <x v="2"/>
    <s v="US"/>
    <s v="USD"/>
    <x v="1557"/>
    <d v="2014-09-20T07:40:33"/>
    <n v="1411227633"/>
    <n v="1408549233"/>
    <b v="0"/>
    <n v="1"/>
    <b v="0"/>
    <s v="photography/nature"/>
    <x v="8"/>
    <s v="nature"/>
  </r>
  <r>
    <n v="750"/>
    <n v="35"/>
    <x v="2"/>
    <s v="GB"/>
    <s v="GBP"/>
    <x v="1558"/>
    <d v="2015-08-28T04:12:00"/>
    <n v="1440763920"/>
    <n v="1435656759"/>
    <b v="0"/>
    <n v="3"/>
    <b v="0"/>
    <s v="photography/nature"/>
    <x v="8"/>
    <s v="nature"/>
  </r>
  <r>
    <n v="15000"/>
    <n v="50"/>
    <x v="2"/>
    <s v="US"/>
    <s v="USD"/>
    <x v="1559"/>
    <d v="2015-04-28T17:16:39"/>
    <n v="1430270199"/>
    <n v="1428974199"/>
    <b v="0"/>
    <n v="1"/>
    <b v="0"/>
    <s v="photography/nature"/>
    <x v="8"/>
    <s v="nature"/>
  </r>
  <r>
    <n v="2500"/>
    <n v="94"/>
    <x v="2"/>
    <s v="US"/>
    <s v="USD"/>
    <x v="1560"/>
    <d v="2014-11-12T17:29:53"/>
    <n v="1415842193"/>
    <n v="1414110593"/>
    <b v="0"/>
    <n v="4"/>
    <b v="0"/>
    <s v="photography/nature"/>
    <x v="8"/>
    <s v="nature"/>
  </r>
  <r>
    <n v="10000"/>
    <n v="67"/>
    <x v="1"/>
    <s v="US"/>
    <s v="USD"/>
    <x v="1561"/>
    <d v="2013-11-06T18:00:03"/>
    <n v="1383789603"/>
    <n v="1381194003"/>
    <b v="0"/>
    <n v="1"/>
    <b v="0"/>
    <s v="publishing/art books"/>
    <x v="3"/>
    <s v="art books"/>
  </r>
  <r>
    <n v="4000"/>
    <n v="0"/>
    <x v="1"/>
    <s v="US"/>
    <s v="USD"/>
    <x v="1562"/>
    <d v="2009-12-01T16:50:00"/>
    <n v="1259715000"/>
    <n v="1253712916"/>
    <b v="0"/>
    <n v="0"/>
    <b v="0"/>
    <s v="publishing/art books"/>
    <x v="3"/>
    <s v="art books"/>
  </r>
  <r>
    <n v="6000"/>
    <n v="85"/>
    <x v="1"/>
    <s v="GB"/>
    <s v="GBP"/>
    <x v="1563"/>
    <d v="2014-03-14T08:49:11"/>
    <n v="1394815751"/>
    <n v="1389635351"/>
    <b v="0"/>
    <n v="2"/>
    <b v="0"/>
    <s v="publishing/art books"/>
    <x v="3"/>
    <s v="art books"/>
  </r>
  <r>
    <n v="10000"/>
    <n v="10"/>
    <x v="1"/>
    <s v="US"/>
    <s v="USD"/>
    <x v="1564"/>
    <d v="2015-05-28T12:05:00"/>
    <n v="1432843500"/>
    <n v="1430124509"/>
    <b v="0"/>
    <n v="1"/>
    <b v="0"/>
    <s v="publishing/art books"/>
    <x v="3"/>
    <s v="art books"/>
  </r>
  <r>
    <n v="4000"/>
    <n v="100"/>
    <x v="1"/>
    <s v="US"/>
    <s v="USD"/>
    <x v="1565"/>
    <d v="2011-06-08T09:31:01"/>
    <n v="1307554261"/>
    <n v="1304962261"/>
    <b v="0"/>
    <n v="1"/>
    <b v="0"/>
    <s v="publishing/art books"/>
    <x v="3"/>
    <s v="art books"/>
  </r>
  <r>
    <n v="30000"/>
    <n v="6375"/>
    <x v="1"/>
    <s v="US"/>
    <s v="USD"/>
    <x v="1566"/>
    <d v="2016-07-27T14:00:00"/>
    <n v="1469656800"/>
    <n v="1467151204"/>
    <b v="0"/>
    <n v="59"/>
    <b v="0"/>
    <s v="publishing/art books"/>
    <x v="3"/>
    <s v="art books"/>
  </r>
  <r>
    <n v="8500"/>
    <n v="350"/>
    <x v="1"/>
    <s v="US"/>
    <s v="USD"/>
    <x v="1567"/>
    <d v="2014-02-16T16:00:00"/>
    <n v="1392595200"/>
    <n v="1391293745"/>
    <b v="0"/>
    <n v="13"/>
    <b v="0"/>
    <s v="publishing/art books"/>
    <x v="3"/>
    <s v="art books"/>
  </r>
  <r>
    <n v="25000"/>
    <n v="3410"/>
    <x v="1"/>
    <s v="US"/>
    <s v="USD"/>
    <x v="1568"/>
    <d v="2014-12-23T17:29:45"/>
    <n v="1419384585"/>
    <n v="1416360585"/>
    <b v="0"/>
    <n v="22"/>
    <b v="0"/>
    <s v="publishing/art books"/>
    <x v="3"/>
    <s v="art books"/>
  </r>
  <r>
    <n v="30000"/>
    <n v="0"/>
    <x v="1"/>
    <s v="US"/>
    <s v="USD"/>
    <x v="1569"/>
    <d v="2013-05-25T08:18:34"/>
    <n v="1369498714"/>
    <n v="1366906714"/>
    <b v="0"/>
    <n v="0"/>
    <b v="0"/>
    <s v="publishing/art books"/>
    <x v="3"/>
    <s v="art books"/>
  </r>
  <r>
    <n v="6000"/>
    <n v="2484"/>
    <x v="1"/>
    <s v="US"/>
    <s v="USD"/>
    <x v="1570"/>
    <d v="2016-04-08T10:31:22"/>
    <n v="1460140282"/>
    <n v="1457551882"/>
    <b v="0"/>
    <n v="52"/>
    <b v="0"/>
    <s v="publishing/art books"/>
    <x v="3"/>
    <s v="art books"/>
  </r>
  <r>
    <n v="12100"/>
    <n v="80"/>
    <x v="1"/>
    <s v="GB"/>
    <s v="GBP"/>
    <x v="1571"/>
    <d v="2015-06-19T10:28:03"/>
    <n v="1434738483"/>
    <n v="1432146483"/>
    <b v="0"/>
    <n v="4"/>
    <b v="0"/>
    <s v="publishing/art books"/>
    <x v="3"/>
    <s v="art books"/>
  </r>
  <r>
    <n v="2500"/>
    <n v="125"/>
    <x v="1"/>
    <s v="GB"/>
    <s v="GBP"/>
    <x v="1572"/>
    <d v="2016-02-28T15:59:00"/>
    <n v="1456703940"/>
    <n v="1454546859"/>
    <b v="0"/>
    <n v="3"/>
    <b v="0"/>
    <s v="publishing/art books"/>
    <x v="3"/>
    <s v="art books"/>
  </r>
  <r>
    <n v="9000"/>
    <n v="223"/>
    <x v="1"/>
    <s v="CA"/>
    <s v="CAD"/>
    <x v="1573"/>
    <d v="2017-03-31T19:59:00"/>
    <n v="1491019140"/>
    <n v="1487548802"/>
    <b v="0"/>
    <n v="3"/>
    <b v="0"/>
    <s v="publishing/art books"/>
    <x v="3"/>
    <s v="art books"/>
  </r>
  <r>
    <n v="10000"/>
    <n v="506"/>
    <x v="1"/>
    <s v="US"/>
    <s v="USD"/>
    <x v="1574"/>
    <d v="2015-02-17T14:15:29"/>
    <n v="1424211329"/>
    <n v="1421187329"/>
    <b v="0"/>
    <n v="6"/>
    <b v="0"/>
    <s v="publishing/art books"/>
    <x v="3"/>
    <s v="art books"/>
  </r>
  <r>
    <n v="10000"/>
    <n v="2291"/>
    <x v="1"/>
    <s v="US"/>
    <s v="USD"/>
    <x v="1575"/>
    <d v="2014-07-09T04:34:56"/>
    <n v="1404909296"/>
    <n v="1402317296"/>
    <b v="0"/>
    <n v="35"/>
    <b v="0"/>
    <s v="publishing/art books"/>
    <x v="3"/>
    <s v="art books"/>
  </r>
  <r>
    <n v="5000"/>
    <n v="650"/>
    <x v="1"/>
    <s v="US"/>
    <s v="USD"/>
    <x v="1576"/>
    <d v="2015-06-30T13:06:08"/>
    <n v="1435698368"/>
    <n v="1431810368"/>
    <b v="0"/>
    <n v="10"/>
    <b v="0"/>
    <s v="publishing/art books"/>
    <x v="3"/>
    <s v="art books"/>
  </r>
  <r>
    <n v="10000"/>
    <n v="55"/>
    <x v="1"/>
    <s v="US"/>
    <s v="USD"/>
    <x v="1577"/>
    <d v="2012-07-24T12:20:48"/>
    <n v="1343161248"/>
    <n v="1337977248"/>
    <b v="0"/>
    <n v="2"/>
    <b v="0"/>
    <s v="publishing/art books"/>
    <x v="3"/>
    <s v="art books"/>
  </r>
  <r>
    <n v="1897"/>
    <n v="205"/>
    <x v="1"/>
    <s v="US"/>
    <s v="USD"/>
    <x v="1578"/>
    <d v="2010-09-01T18:00:00"/>
    <n v="1283392800"/>
    <n v="1281317691"/>
    <b v="0"/>
    <n v="4"/>
    <b v="0"/>
    <s v="publishing/art books"/>
    <x v="3"/>
    <s v="art books"/>
  </r>
  <r>
    <n v="3333"/>
    <n v="28"/>
    <x v="1"/>
    <s v="US"/>
    <s v="USD"/>
    <x v="1579"/>
    <d v="2013-08-28T15:54:51"/>
    <n v="1377734091"/>
    <n v="1374882891"/>
    <b v="0"/>
    <n v="2"/>
    <b v="0"/>
    <s v="publishing/art books"/>
    <x v="3"/>
    <s v="art books"/>
  </r>
  <r>
    <n v="1750"/>
    <n v="0"/>
    <x v="1"/>
    <s v="US"/>
    <s v="USD"/>
    <x v="1580"/>
    <d v="2012-05-20T17:12:06"/>
    <n v="1337562726"/>
    <n v="1332378726"/>
    <b v="0"/>
    <n v="0"/>
    <b v="0"/>
    <s v="publishing/art books"/>
    <x v="3"/>
    <s v="art books"/>
  </r>
  <r>
    <n v="1000"/>
    <n v="5"/>
    <x v="2"/>
    <s v="GB"/>
    <s v="GBP"/>
    <x v="1581"/>
    <d v="2015-12-19T02:46:30"/>
    <n v="1450521990"/>
    <n v="1447757190"/>
    <b v="0"/>
    <n v="1"/>
    <b v="0"/>
    <s v="photography/places"/>
    <x v="8"/>
    <s v="places"/>
  </r>
  <r>
    <n v="1000"/>
    <n v="93"/>
    <x v="2"/>
    <s v="US"/>
    <s v="USD"/>
    <x v="1582"/>
    <d v="2015-10-26T13:20:00"/>
    <n v="1445894400"/>
    <n v="1440961053"/>
    <b v="0"/>
    <n v="3"/>
    <b v="0"/>
    <s v="photography/places"/>
    <x v="8"/>
    <s v="places"/>
  </r>
  <r>
    <n v="20000"/>
    <n v="15"/>
    <x v="2"/>
    <s v="GB"/>
    <s v="GBP"/>
    <x v="1583"/>
    <d v="2014-09-25T13:43:11"/>
    <n v="1411681391"/>
    <n v="1409089391"/>
    <b v="0"/>
    <n v="1"/>
    <b v="0"/>
    <s v="photography/places"/>
    <x v="8"/>
    <s v="places"/>
  </r>
  <r>
    <n v="1200"/>
    <n v="0"/>
    <x v="2"/>
    <s v="US"/>
    <s v="USD"/>
    <x v="1584"/>
    <d v="2014-05-30T07:35:01"/>
    <n v="1401464101"/>
    <n v="1400600101"/>
    <b v="0"/>
    <n v="0"/>
    <b v="0"/>
    <s v="photography/places"/>
    <x v="8"/>
    <s v="places"/>
  </r>
  <r>
    <n v="2000"/>
    <n v="1580"/>
    <x v="2"/>
    <s v="CA"/>
    <s v="CAD"/>
    <x v="1585"/>
    <d v="2016-12-25T03:00:00"/>
    <n v="1482663600"/>
    <n v="1480800568"/>
    <b v="0"/>
    <n v="12"/>
    <b v="0"/>
    <s v="photography/places"/>
    <x v="8"/>
    <s v="places"/>
  </r>
  <r>
    <n v="1500"/>
    <n v="0"/>
    <x v="2"/>
    <s v="US"/>
    <s v="USD"/>
    <x v="1586"/>
    <d v="2015-04-04T17:30:22"/>
    <n v="1428197422"/>
    <n v="1425609022"/>
    <b v="0"/>
    <n v="0"/>
    <b v="0"/>
    <s v="photography/places"/>
    <x v="8"/>
    <s v="places"/>
  </r>
  <r>
    <n v="7500"/>
    <n v="1"/>
    <x v="2"/>
    <s v="US"/>
    <s v="USD"/>
    <x v="1587"/>
    <d v="2014-12-13T14:49:25"/>
    <n v="1418510965"/>
    <n v="1415918965"/>
    <b v="0"/>
    <n v="1"/>
    <b v="0"/>
    <s v="photography/places"/>
    <x v="8"/>
    <s v="places"/>
  </r>
  <r>
    <n v="516"/>
    <n v="0"/>
    <x v="2"/>
    <s v="US"/>
    <s v="USD"/>
    <x v="1588"/>
    <d v="2015-01-31T12:12:00"/>
    <n v="1422735120"/>
    <n v="1420091999"/>
    <b v="0"/>
    <n v="0"/>
    <b v="0"/>
    <s v="photography/places"/>
    <x v="8"/>
    <s v="places"/>
  </r>
  <r>
    <n v="1200"/>
    <n v="0"/>
    <x v="2"/>
    <s v="US"/>
    <s v="USD"/>
    <x v="1589"/>
    <d v="2015-10-09T15:38:06"/>
    <n v="1444433886"/>
    <n v="1441841886"/>
    <b v="0"/>
    <n v="0"/>
    <b v="0"/>
    <s v="photography/places"/>
    <x v="8"/>
    <s v="places"/>
  </r>
  <r>
    <n v="60000"/>
    <n v="1020"/>
    <x v="2"/>
    <s v="IT"/>
    <s v="EUR"/>
    <x v="1590"/>
    <d v="2015-09-23T12:34:24"/>
    <n v="1443040464"/>
    <n v="1440448464"/>
    <b v="0"/>
    <n v="2"/>
    <b v="0"/>
    <s v="photography/places"/>
    <x v="8"/>
    <s v="places"/>
  </r>
  <r>
    <n v="14000"/>
    <n v="4092"/>
    <x v="2"/>
    <s v="GB"/>
    <s v="GBP"/>
    <x v="1591"/>
    <d v="2016-04-03T08:25:41"/>
    <n v="1459700741"/>
    <n v="1457112341"/>
    <b v="0"/>
    <n v="92"/>
    <b v="0"/>
    <s v="photography/places"/>
    <x v="8"/>
    <s v="places"/>
  </r>
  <r>
    <n v="25"/>
    <n v="0"/>
    <x v="2"/>
    <s v="US"/>
    <s v="USD"/>
    <x v="1592"/>
    <d v="2015-03-27T16:44:45"/>
    <n v="1427503485"/>
    <n v="1423619085"/>
    <b v="0"/>
    <n v="0"/>
    <b v="0"/>
    <s v="photography/places"/>
    <x v="8"/>
    <s v="places"/>
  </r>
  <r>
    <n v="22000"/>
    <n v="3"/>
    <x v="2"/>
    <s v="US"/>
    <s v="USD"/>
    <x v="1593"/>
    <d v="2015-02-28T12:17:35"/>
    <n v="1425154655"/>
    <n v="1422562655"/>
    <b v="0"/>
    <n v="3"/>
    <b v="0"/>
    <s v="photography/places"/>
    <x v="8"/>
    <s v="places"/>
  </r>
  <r>
    <n v="1000"/>
    <n v="205"/>
    <x v="2"/>
    <s v="US"/>
    <s v="USD"/>
    <x v="1594"/>
    <d v="2016-05-15T08:21:00"/>
    <n v="1463329260"/>
    <n v="1458147982"/>
    <b v="0"/>
    <n v="10"/>
    <b v="0"/>
    <s v="photography/places"/>
    <x v="8"/>
    <s v="places"/>
  </r>
  <r>
    <n v="100000"/>
    <n v="280"/>
    <x v="2"/>
    <s v="US"/>
    <s v="USD"/>
    <x v="1595"/>
    <d v="2014-06-18T12:13:00"/>
    <n v="1403122380"/>
    <n v="1400634728"/>
    <b v="0"/>
    <n v="7"/>
    <b v="0"/>
    <s v="photography/places"/>
    <x v="8"/>
    <s v="places"/>
  </r>
  <r>
    <n v="3250"/>
    <n v="75"/>
    <x v="2"/>
    <s v="GB"/>
    <s v="GBP"/>
    <x v="1596"/>
    <d v="2014-12-13T03:19:29"/>
    <n v="1418469569"/>
    <n v="1414577969"/>
    <b v="0"/>
    <n v="3"/>
    <b v="0"/>
    <s v="photography/places"/>
    <x v="8"/>
    <s v="places"/>
  </r>
  <r>
    <n v="15000"/>
    <n v="0"/>
    <x v="2"/>
    <s v="US"/>
    <s v="USD"/>
    <x v="1597"/>
    <d v="2016-09-20T00:29:57"/>
    <n v="1474360197"/>
    <n v="1471768197"/>
    <b v="0"/>
    <n v="0"/>
    <b v="0"/>
    <s v="photography/places"/>
    <x v="8"/>
    <s v="places"/>
  </r>
  <r>
    <n v="800"/>
    <n v="1"/>
    <x v="2"/>
    <s v="US"/>
    <s v="USD"/>
    <x v="1598"/>
    <d v="2015-07-26T08:00:58"/>
    <n v="1437926458"/>
    <n v="1432742458"/>
    <b v="0"/>
    <n v="1"/>
    <b v="0"/>
    <s v="photography/places"/>
    <x v="8"/>
    <s v="places"/>
  </r>
  <r>
    <n v="500"/>
    <n v="0"/>
    <x v="2"/>
    <s v="GB"/>
    <s v="GBP"/>
    <x v="1599"/>
    <d v="2016-04-08T03:56:16"/>
    <n v="1460116576"/>
    <n v="1457528176"/>
    <b v="0"/>
    <n v="0"/>
    <b v="0"/>
    <s v="photography/places"/>
    <x v="8"/>
    <s v="places"/>
  </r>
  <r>
    <n v="5000"/>
    <n v="367"/>
    <x v="2"/>
    <s v="US"/>
    <s v="USD"/>
    <x v="1600"/>
    <d v="2014-07-14T21:11:00"/>
    <n v="1405401060"/>
    <n v="1401585752"/>
    <b v="0"/>
    <n v="9"/>
    <b v="0"/>
    <s v="photography/places"/>
    <x v="8"/>
    <s v="places"/>
  </r>
  <r>
    <n v="2500"/>
    <n v="2706.23"/>
    <x v="0"/>
    <s v="US"/>
    <s v="USD"/>
    <x v="1601"/>
    <d v="2011-05-04T18:13:53"/>
    <n v="1304561633"/>
    <n v="1301969633"/>
    <b v="0"/>
    <n v="56"/>
    <b v="1"/>
    <s v="music/rock"/>
    <x v="4"/>
    <s v="rock"/>
  </r>
  <r>
    <n v="1500"/>
    <n v="1502.5"/>
    <x v="0"/>
    <s v="US"/>
    <s v="USD"/>
    <x v="1602"/>
    <d v="2011-10-14T15:00:00"/>
    <n v="1318633200"/>
    <n v="1314947317"/>
    <b v="0"/>
    <n v="32"/>
    <b v="1"/>
    <s v="music/rock"/>
    <x v="4"/>
    <s v="rock"/>
  </r>
  <r>
    <n v="2000"/>
    <n v="2000.66"/>
    <x v="0"/>
    <s v="US"/>
    <s v="USD"/>
    <x v="1603"/>
    <d v="2012-01-27T20:04:19"/>
    <n v="1327723459"/>
    <n v="1322539459"/>
    <b v="0"/>
    <n v="30"/>
    <b v="1"/>
    <s v="music/rock"/>
    <x v="4"/>
    <s v="rock"/>
  </r>
  <r>
    <n v="2800"/>
    <n v="3419"/>
    <x v="0"/>
    <s v="US"/>
    <s v="USD"/>
    <x v="1604"/>
    <d v="2012-03-17T11:17:15"/>
    <n v="1332011835"/>
    <n v="1328559435"/>
    <b v="0"/>
    <n v="70"/>
    <b v="1"/>
    <s v="music/rock"/>
    <x v="4"/>
    <s v="rock"/>
  </r>
  <r>
    <n v="6000"/>
    <n v="6041.6"/>
    <x v="0"/>
    <s v="US"/>
    <s v="USD"/>
    <x v="1605"/>
    <d v="2011-07-31T23:00:00"/>
    <n v="1312182000"/>
    <n v="1311380313"/>
    <b v="0"/>
    <n v="44"/>
    <b v="1"/>
    <s v="music/rock"/>
    <x v="4"/>
    <s v="rock"/>
  </r>
  <r>
    <n v="8000"/>
    <n v="8080.33"/>
    <x v="0"/>
    <s v="US"/>
    <s v="USD"/>
    <x v="1606"/>
    <d v="2011-03-23T17:40:38"/>
    <n v="1300930838"/>
    <n v="1293158438"/>
    <b v="0"/>
    <n v="92"/>
    <b v="1"/>
    <s v="music/rock"/>
    <x v="4"/>
    <s v="rock"/>
  </r>
  <r>
    <n v="10000"/>
    <n v="14511"/>
    <x v="0"/>
    <s v="US"/>
    <s v="USD"/>
    <x v="1607"/>
    <d v="2012-06-14T11:24:11"/>
    <n v="1339701851"/>
    <n v="1337887451"/>
    <b v="0"/>
    <n v="205"/>
    <b v="1"/>
    <s v="music/rock"/>
    <x v="4"/>
    <s v="rock"/>
  </r>
  <r>
    <n v="1200"/>
    <n v="1215"/>
    <x v="0"/>
    <s v="US"/>
    <s v="USD"/>
    <x v="1608"/>
    <d v="2013-12-31T21:26:00"/>
    <n v="1388553960"/>
    <n v="1385754986"/>
    <b v="0"/>
    <n v="23"/>
    <b v="1"/>
    <s v="music/rock"/>
    <x v="4"/>
    <s v="rock"/>
  </r>
  <r>
    <n v="1500"/>
    <n v="1775"/>
    <x v="0"/>
    <s v="US"/>
    <s v="USD"/>
    <x v="1609"/>
    <d v="2011-11-02T00:00:00"/>
    <n v="1320220800"/>
    <n v="1315612909"/>
    <b v="0"/>
    <n v="4"/>
    <b v="1"/>
    <s v="music/rock"/>
    <x v="4"/>
    <s v="rock"/>
  </r>
  <r>
    <n v="2000"/>
    <n v="5437"/>
    <x v="0"/>
    <s v="US"/>
    <s v="USD"/>
    <x v="1610"/>
    <d v="2012-12-15T14:11:50"/>
    <n v="1355609510"/>
    <n v="1353017510"/>
    <b v="0"/>
    <n v="112"/>
    <b v="1"/>
    <s v="music/rock"/>
    <x v="4"/>
    <s v="rock"/>
  </r>
  <r>
    <n v="800"/>
    <n v="1001"/>
    <x v="0"/>
    <s v="US"/>
    <s v="USD"/>
    <x v="1611"/>
    <d v="2013-06-04T16:00:32"/>
    <n v="1370390432"/>
    <n v="1368576032"/>
    <b v="0"/>
    <n v="27"/>
    <b v="1"/>
    <s v="music/rock"/>
    <x v="4"/>
    <s v="rock"/>
  </r>
  <r>
    <n v="500"/>
    <n v="550"/>
    <x v="0"/>
    <s v="US"/>
    <s v="USD"/>
    <x v="1612"/>
    <d v="2013-01-02T12:59:44"/>
    <n v="1357160384"/>
    <n v="1354568384"/>
    <b v="0"/>
    <n v="11"/>
    <b v="1"/>
    <s v="music/rock"/>
    <x v="4"/>
    <s v="rock"/>
  </r>
  <r>
    <n v="1000"/>
    <n v="1015"/>
    <x v="0"/>
    <s v="US"/>
    <s v="USD"/>
    <x v="1613"/>
    <d v="2012-07-21T17:40:02"/>
    <n v="1342921202"/>
    <n v="1340329202"/>
    <b v="0"/>
    <n v="26"/>
    <b v="1"/>
    <s v="music/rock"/>
    <x v="4"/>
    <s v="rock"/>
  </r>
  <r>
    <n v="5000"/>
    <n v="5135"/>
    <x v="0"/>
    <s v="US"/>
    <s v="USD"/>
    <x v="1614"/>
    <d v="2014-08-03T09:00:00"/>
    <n v="1407085200"/>
    <n v="1401924769"/>
    <b v="0"/>
    <n v="77"/>
    <b v="1"/>
    <s v="music/rock"/>
    <x v="4"/>
    <s v="rock"/>
  </r>
  <r>
    <n v="8000"/>
    <n v="9130"/>
    <x v="0"/>
    <s v="US"/>
    <s v="USD"/>
    <x v="1615"/>
    <d v="2011-12-12T18:13:16"/>
    <n v="1323742396"/>
    <n v="1319850796"/>
    <b v="0"/>
    <n v="136"/>
    <b v="1"/>
    <s v="music/rock"/>
    <x v="4"/>
    <s v="rock"/>
  </r>
  <r>
    <n v="10000"/>
    <n v="10420"/>
    <x v="0"/>
    <s v="US"/>
    <s v="USD"/>
    <x v="1616"/>
    <d v="2012-11-22T14:00:00"/>
    <n v="1353621600"/>
    <n v="1350061821"/>
    <b v="0"/>
    <n v="157"/>
    <b v="1"/>
    <s v="music/rock"/>
    <x v="4"/>
    <s v="rock"/>
  </r>
  <r>
    <n v="7000"/>
    <n v="10210"/>
    <x v="0"/>
    <s v="US"/>
    <s v="USD"/>
    <x v="1617"/>
    <d v="2013-11-01T11:00:00"/>
    <n v="1383332400"/>
    <n v="1380470188"/>
    <b v="0"/>
    <n v="158"/>
    <b v="1"/>
    <s v="music/rock"/>
    <x v="4"/>
    <s v="rock"/>
  </r>
  <r>
    <n v="1500"/>
    <n v="1576"/>
    <x v="0"/>
    <s v="US"/>
    <s v="USD"/>
    <x v="1618"/>
    <d v="2013-03-08T07:42:15"/>
    <n v="1362757335"/>
    <n v="1359301335"/>
    <b v="0"/>
    <n v="27"/>
    <b v="1"/>
    <s v="music/rock"/>
    <x v="4"/>
    <s v="rock"/>
  </r>
  <r>
    <n v="1500"/>
    <n v="2000"/>
    <x v="0"/>
    <s v="US"/>
    <s v="USD"/>
    <x v="1619"/>
    <d v="2014-09-14T20:28:06"/>
    <n v="1410755286"/>
    <n v="1408940886"/>
    <b v="0"/>
    <n v="23"/>
    <b v="1"/>
    <s v="music/rock"/>
    <x v="4"/>
    <s v="rock"/>
  </r>
  <r>
    <n v="1000"/>
    <n v="1130"/>
    <x v="0"/>
    <s v="US"/>
    <s v="USD"/>
    <x v="1620"/>
    <d v="2013-02-23T00:09:00"/>
    <n v="1361606940"/>
    <n v="1361002140"/>
    <b v="0"/>
    <n v="17"/>
    <b v="1"/>
    <s v="music/rock"/>
    <x v="4"/>
    <s v="rock"/>
  </r>
  <r>
    <n v="5000"/>
    <n v="6060"/>
    <x v="0"/>
    <s v="US"/>
    <s v="USD"/>
    <x v="1621"/>
    <d v="2012-05-27T19:59:00"/>
    <n v="1338177540"/>
    <n v="1333550015"/>
    <b v="0"/>
    <n v="37"/>
    <b v="1"/>
    <s v="music/rock"/>
    <x v="4"/>
    <s v="rock"/>
  </r>
  <r>
    <n v="6900"/>
    <n v="7019"/>
    <x v="0"/>
    <s v="US"/>
    <s v="USD"/>
    <x v="1622"/>
    <d v="2014-12-16T23:59:00"/>
    <n v="1418803140"/>
    <n v="1415343874"/>
    <b v="0"/>
    <n v="65"/>
    <b v="1"/>
    <s v="music/rock"/>
    <x v="4"/>
    <s v="rock"/>
  </r>
  <r>
    <n v="750"/>
    <n v="758"/>
    <x v="0"/>
    <s v="GB"/>
    <s v="GBP"/>
    <x v="1623"/>
    <d v="2013-08-27T08:31:29"/>
    <n v="1377621089"/>
    <n v="1372437089"/>
    <b v="0"/>
    <n v="18"/>
    <b v="1"/>
    <s v="music/rock"/>
    <x v="4"/>
    <s v="rock"/>
  </r>
  <r>
    <n v="1000"/>
    <n v="1180"/>
    <x v="0"/>
    <s v="US"/>
    <s v="USD"/>
    <x v="1624"/>
    <d v="2013-01-09T00:48:55"/>
    <n v="1357721335"/>
    <n v="1354265335"/>
    <b v="0"/>
    <n v="25"/>
    <b v="1"/>
    <s v="music/rock"/>
    <x v="4"/>
    <s v="rock"/>
  </r>
  <r>
    <n v="7500"/>
    <n v="11650"/>
    <x v="0"/>
    <s v="US"/>
    <s v="USD"/>
    <x v="1625"/>
    <d v="2012-09-11T08:47:33"/>
    <n v="1347382053"/>
    <n v="1344962853"/>
    <b v="0"/>
    <n v="104"/>
    <b v="1"/>
    <s v="music/rock"/>
    <x v="4"/>
    <s v="rock"/>
  </r>
  <r>
    <n v="8000"/>
    <n v="8095"/>
    <x v="0"/>
    <s v="US"/>
    <s v="USD"/>
    <x v="1626"/>
    <d v="2013-12-01T13:21:07"/>
    <n v="1385932867"/>
    <n v="1383337267"/>
    <b v="0"/>
    <n v="108"/>
    <b v="1"/>
    <s v="music/rock"/>
    <x v="4"/>
    <s v="rock"/>
  </r>
  <r>
    <n v="2000"/>
    <n v="2340"/>
    <x v="0"/>
    <s v="US"/>
    <s v="USD"/>
    <x v="1627"/>
    <d v="2012-11-25T20:59:00"/>
    <n v="1353905940"/>
    <n v="1351011489"/>
    <b v="0"/>
    <n v="38"/>
    <b v="1"/>
    <s v="music/rock"/>
    <x v="4"/>
    <s v="rock"/>
  </r>
  <r>
    <n v="4000"/>
    <n v="4037"/>
    <x v="0"/>
    <s v="US"/>
    <s v="USD"/>
    <x v="1628"/>
    <d v="2014-06-17T09:41:22"/>
    <n v="1403026882"/>
    <n v="1400175682"/>
    <b v="0"/>
    <n v="88"/>
    <b v="1"/>
    <s v="music/rock"/>
    <x v="4"/>
    <s v="rock"/>
  </r>
  <r>
    <n v="6000"/>
    <n v="6220"/>
    <x v="0"/>
    <s v="US"/>
    <s v="USD"/>
    <x v="1629"/>
    <d v="2014-02-20T12:48:53"/>
    <n v="1392929333"/>
    <n v="1389041333"/>
    <b v="0"/>
    <n v="82"/>
    <b v="1"/>
    <s v="music/rock"/>
    <x v="4"/>
    <s v="rock"/>
  </r>
  <r>
    <n v="4000"/>
    <n v="10610"/>
    <x v="0"/>
    <s v="US"/>
    <s v="USD"/>
    <x v="1630"/>
    <d v="2012-03-01T22:59:00"/>
    <n v="1330671540"/>
    <n v="1328040375"/>
    <b v="0"/>
    <n v="126"/>
    <b v="1"/>
    <s v="music/rock"/>
    <x v="4"/>
    <s v="rock"/>
  </r>
  <r>
    <n v="10000"/>
    <n v="15591"/>
    <x v="0"/>
    <s v="US"/>
    <s v="USD"/>
    <x v="1631"/>
    <d v="2012-10-12T12:37:41"/>
    <n v="1350074261"/>
    <n v="1347482261"/>
    <b v="0"/>
    <n v="133"/>
    <b v="1"/>
    <s v="music/rock"/>
    <x v="4"/>
    <s v="rock"/>
  </r>
  <r>
    <n v="4000"/>
    <n v="4065"/>
    <x v="0"/>
    <s v="US"/>
    <s v="USD"/>
    <x v="1632"/>
    <d v="2011-09-24T00:10:54"/>
    <n v="1316851854"/>
    <n v="1311667854"/>
    <b v="0"/>
    <n v="47"/>
    <b v="1"/>
    <s v="music/rock"/>
    <x v="4"/>
    <s v="rock"/>
  </r>
  <r>
    <n v="10000"/>
    <n v="10000"/>
    <x v="0"/>
    <s v="US"/>
    <s v="USD"/>
    <x v="1633"/>
    <d v="2012-01-15T21:00:00"/>
    <n v="1326690000"/>
    <n v="1324329156"/>
    <b v="0"/>
    <n v="58"/>
    <b v="1"/>
    <s v="music/rock"/>
    <x v="4"/>
    <s v="rock"/>
  </r>
  <r>
    <n v="2000"/>
    <n v="2010"/>
    <x v="0"/>
    <s v="US"/>
    <s v="USD"/>
    <x v="1634"/>
    <d v="2011-06-01T21:59:00"/>
    <n v="1306994340"/>
    <n v="1303706001"/>
    <b v="0"/>
    <n v="32"/>
    <b v="1"/>
    <s v="music/rock"/>
    <x v="4"/>
    <s v="rock"/>
  </r>
  <r>
    <n v="2000"/>
    <n v="2506"/>
    <x v="0"/>
    <s v="US"/>
    <s v="USD"/>
    <x v="1635"/>
    <d v="2016-07-11T12:51:01"/>
    <n v="1468270261"/>
    <n v="1463086261"/>
    <b v="0"/>
    <n v="37"/>
    <b v="1"/>
    <s v="music/rock"/>
    <x v="4"/>
    <s v="rock"/>
  </r>
  <r>
    <n v="4500"/>
    <n v="4660"/>
    <x v="0"/>
    <s v="US"/>
    <s v="USD"/>
    <x v="1636"/>
    <d v="2011-06-11T20:00:00"/>
    <n v="1307851200"/>
    <n v="1304129088"/>
    <b v="0"/>
    <n v="87"/>
    <b v="1"/>
    <s v="music/rock"/>
    <x v="4"/>
    <s v="rock"/>
  </r>
  <r>
    <n v="500"/>
    <n v="519"/>
    <x v="0"/>
    <s v="US"/>
    <s v="USD"/>
    <x v="1637"/>
    <d v="2009-12-31T15:39:00"/>
    <n v="1262302740"/>
    <n v="1257444140"/>
    <b v="0"/>
    <n v="15"/>
    <b v="1"/>
    <s v="music/rock"/>
    <x v="4"/>
    <s v="rock"/>
  </r>
  <r>
    <n v="1000"/>
    <n v="1050"/>
    <x v="0"/>
    <s v="US"/>
    <s v="USD"/>
    <x v="1638"/>
    <d v="2013-02-28T13:25:00"/>
    <n v="1362086700"/>
    <n v="1358180968"/>
    <b v="0"/>
    <n v="27"/>
    <b v="1"/>
    <s v="music/rock"/>
    <x v="4"/>
    <s v="rock"/>
  </r>
  <r>
    <n v="1800"/>
    <n v="1800"/>
    <x v="0"/>
    <s v="US"/>
    <s v="USD"/>
    <x v="1639"/>
    <d v="2012-03-03T07:39:25"/>
    <n v="1330789165"/>
    <n v="1328197165"/>
    <b v="0"/>
    <n v="19"/>
    <b v="1"/>
    <s v="music/rock"/>
    <x v="4"/>
    <s v="rock"/>
  </r>
  <r>
    <n v="400"/>
    <n v="679.44"/>
    <x v="0"/>
    <s v="US"/>
    <s v="USD"/>
    <x v="1640"/>
    <d v="2010-08-02T17:59:00"/>
    <n v="1280800740"/>
    <n v="1279603955"/>
    <b v="0"/>
    <n v="17"/>
    <b v="1"/>
    <s v="music/rock"/>
    <x v="4"/>
    <s v="rock"/>
  </r>
  <r>
    <n v="2500"/>
    <n v="2535"/>
    <x v="0"/>
    <s v="US"/>
    <s v="USD"/>
    <x v="1641"/>
    <d v="2014-12-19T06:19:04"/>
    <n v="1418998744"/>
    <n v="1416406744"/>
    <b v="0"/>
    <n v="26"/>
    <b v="1"/>
    <s v="music/pop"/>
    <x v="4"/>
    <s v="pop"/>
  </r>
  <r>
    <n v="1200"/>
    <n v="1200"/>
    <x v="0"/>
    <s v="US"/>
    <s v="USD"/>
    <x v="1642"/>
    <d v="2011-06-13T16:35:27"/>
    <n v="1308011727"/>
    <n v="1306283727"/>
    <b v="0"/>
    <n v="28"/>
    <b v="1"/>
    <s v="music/pop"/>
    <x v="4"/>
    <s v="pop"/>
  </r>
  <r>
    <n v="5000"/>
    <n v="6235"/>
    <x v="0"/>
    <s v="US"/>
    <s v="USD"/>
    <x v="1643"/>
    <d v="2012-09-24T11:46:52"/>
    <n v="1348516012"/>
    <n v="1345924012"/>
    <b v="0"/>
    <n v="37"/>
    <b v="1"/>
    <s v="music/pop"/>
    <x v="4"/>
    <s v="pop"/>
  </r>
  <r>
    <n v="10000"/>
    <n v="10950"/>
    <x v="0"/>
    <s v="US"/>
    <s v="USD"/>
    <x v="1644"/>
    <d v="2012-11-21T18:26:00"/>
    <n v="1353551160"/>
    <n v="1348363560"/>
    <b v="0"/>
    <n v="128"/>
    <b v="1"/>
    <s v="music/pop"/>
    <x v="4"/>
    <s v="pop"/>
  </r>
  <r>
    <n v="5000"/>
    <n v="5540"/>
    <x v="0"/>
    <s v="US"/>
    <s v="USD"/>
    <x v="1645"/>
    <d v="2013-09-18T06:49:00"/>
    <n v="1379515740"/>
    <n v="1378306140"/>
    <b v="0"/>
    <n v="10"/>
    <b v="1"/>
    <s v="music/pop"/>
    <x v="4"/>
    <s v="pop"/>
  </r>
  <r>
    <n v="2000"/>
    <n v="2204"/>
    <x v="0"/>
    <s v="GB"/>
    <s v="GBP"/>
    <x v="1646"/>
    <d v="2014-08-14T10:11:00"/>
    <n v="1408039860"/>
    <n v="1405248503"/>
    <b v="0"/>
    <n v="83"/>
    <b v="1"/>
    <s v="music/pop"/>
    <x v="4"/>
    <s v="pop"/>
  </r>
  <r>
    <n v="5000"/>
    <n v="5236"/>
    <x v="0"/>
    <s v="US"/>
    <s v="USD"/>
    <x v="1647"/>
    <d v="2012-06-09T01:49:37"/>
    <n v="1339235377"/>
    <n v="1336643377"/>
    <b v="0"/>
    <n v="46"/>
    <b v="1"/>
    <s v="music/pop"/>
    <x v="4"/>
    <s v="pop"/>
  </r>
  <r>
    <n v="2300"/>
    <n v="2881"/>
    <x v="0"/>
    <s v="US"/>
    <s v="USD"/>
    <x v="1648"/>
    <d v="2011-03-20T07:54:42"/>
    <n v="1300636482"/>
    <n v="1298048082"/>
    <b v="0"/>
    <n v="90"/>
    <b v="1"/>
    <s v="music/pop"/>
    <x v="4"/>
    <s v="pop"/>
  </r>
  <r>
    <n v="3800"/>
    <n v="3822.33"/>
    <x v="0"/>
    <s v="US"/>
    <s v="USD"/>
    <x v="1649"/>
    <d v="2014-05-23T08:25:55"/>
    <n v="1400862355"/>
    <n v="1396974355"/>
    <b v="0"/>
    <n v="81"/>
    <b v="1"/>
    <s v="music/pop"/>
    <x v="4"/>
    <s v="pop"/>
  </r>
  <r>
    <n v="2000"/>
    <n v="2831"/>
    <x v="0"/>
    <s v="US"/>
    <s v="USD"/>
    <x v="1650"/>
    <d v="2013-10-09T02:27:17"/>
    <n v="1381314437"/>
    <n v="1378722437"/>
    <b v="0"/>
    <n v="32"/>
    <b v="1"/>
    <s v="music/pop"/>
    <x v="4"/>
    <s v="pop"/>
  </r>
  <r>
    <n v="2000"/>
    <n v="2015"/>
    <x v="0"/>
    <s v="US"/>
    <s v="USD"/>
    <x v="1651"/>
    <d v="2011-04-25T22:59:00"/>
    <n v="1303801140"/>
    <n v="1300916220"/>
    <b v="0"/>
    <n v="20"/>
    <b v="1"/>
    <s v="music/pop"/>
    <x v="4"/>
    <s v="pop"/>
  </r>
  <r>
    <n v="4500"/>
    <n v="4530"/>
    <x v="0"/>
    <s v="US"/>
    <s v="USD"/>
    <x v="1652"/>
    <d v="2013-11-24T04:49:53"/>
    <n v="1385297393"/>
    <n v="1382701793"/>
    <b v="0"/>
    <n v="70"/>
    <b v="1"/>
    <s v="music/pop"/>
    <x v="4"/>
    <s v="pop"/>
  </r>
  <r>
    <n v="5000"/>
    <n v="8711.52"/>
    <x v="0"/>
    <s v="US"/>
    <s v="USD"/>
    <x v="1653"/>
    <d v="2011-04-24T12:01:36"/>
    <n v="1303675296"/>
    <n v="1300996896"/>
    <b v="0"/>
    <n v="168"/>
    <b v="1"/>
    <s v="music/pop"/>
    <x v="4"/>
    <s v="pop"/>
  </r>
  <r>
    <n v="1100"/>
    <n v="1319"/>
    <x v="0"/>
    <s v="US"/>
    <s v="USD"/>
    <x v="1654"/>
    <d v="2012-04-18T13:22:40"/>
    <n v="1334784160"/>
    <n v="1332192160"/>
    <b v="0"/>
    <n v="34"/>
    <b v="1"/>
    <s v="music/pop"/>
    <x v="4"/>
    <s v="pop"/>
  </r>
  <r>
    <n v="1500"/>
    <n v="2143"/>
    <x v="0"/>
    <s v="US"/>
    <s v="USD"/>
    <x v="1655"/>
    <d v="2012-04-05T10:00:20"/>
    <n v="1333648820"/>
    <n v="1331060420"/>
    <b v="0"/>
    <n v="48"/>
    <b v="1"/>
    <s v="music/pop"/>
    <x v="4"/>
    <s v="pop"/>
  </r>
  <r>
    <n v="7500"/>
    <n v="7525.12"/>
    <x v="0"/>
    <s v="US"/>
    <s v="USD"/>
    <x v="1656"/>
    <d v="2012-12-13T14:17:32"/>
    <n v="1355437052"/>
    <n v="1352845052"/>
    <b v="0"/>
    <n v="48"/>
    <b v="1"/>
    <s v="music/pop"/>
    <x v="4"/>
    <s v="pop"/>
  </r>
  <r>
    <n v="25000"/>
    <n v="26233.45"/>
    <x v="0"/>
    <s v="US"/>
    <s v="USD"/>
    <x v="1657"/>
    <d v="2012-05-24T10:46:08"/>
    <n v="1337885168"/>
    <n v="1335293168"/>
    <b v="0"/>
    <n v="221"/>
    <b v="1"/>
    <s v="music/pop"/>
    <x v="4"/>
    <s v="pop"/>
  </r>
  <r>
    <n v="6000"/>
    <n v="7934"/>
    <x v="0"/>
    <s v="US"/>
    <s v="USD"/>
    <x v="1658"/>
    <d v="2012-12-18T06:20:00"/>
    <n v="1355840400"/>
    <n v="1352524767"/>
    <b v="0"/>
    <n v="107"/>
    <b v="1"/>
    <s v="music/pop"/>
    <x v="4"/>
    <s v="pop"/>
  </r>
  <r>
    <n v="500"/>
    <n v="564"/>
    <x v="0"/>
    <s v="GB"/>
    <s v="GBP"/>
    <x v="1659"/>
    <d v="2013-12-17T04:00:00"/>
    <n v="1387281600"/>
    <n v="1384811721"/>
    <b v="0"/>
    <n v="45"/>
    <b v="1"/>
    <s v="music/pop"/>
    <x v="4"/>
    <s v="pop"/>
  </r>
  <r>
    <n v="80"/>
    <n v="1003"/>
    <x v="0"/>
    <s v="IT"/>
    <s v="EUR"/>
    <x v="1660"/>
    <d v="2016-04-30T13:59:00"/>
    <n v="1462053540"/>
    <n v="1459355950"/>
    <b v="0"/>
    <n v="36"/>
    <b v="1"/>
    <s v="music/pop"/>
    <x v="4"/>
    <s v="pop"/>
  </r>
  <r>
    <n v="7900"/>
    <n v="8098"/>
    <x v="0"/>
    <s v="AT"/>
    <s v="EUR"/>
    <x v="1661"/>
    <d v="2016-01-17T13:00:00"/>
    <n v="1453064400"/>
    <n v="1449359831"/>
    <b v="0"/>
    <n v="101"/>
    <b v="1"/>
    <s v="music/pop"/>
    <x v="4"/>
    <s v="pop"/>
  </r>
  <r>
    <n v="8000"/>
    <n v="8211"/>
    <x v="0"/>
    <s v="US"/>
    <s v="USD"/>
    <x v="1662"/>
    <d v="2011-12-30T21:45:36"/>
    <n v="1325310336"/>
    <n v="1320122736"/>
    <b v="0"/>
    <n v="62"/>
    <b v="1"/>
    <s v="music/pop"/>
    <x v="4"/>
    <s v="pop"/>
  </r>
  <r>
    <n v="1000"/>
    <n v="1080"/>
    <x v="0"/>
    <s v="US"/>
    <s v="USD"/>
    <x v="1663"/>
    <d v="2015-01-31T16:31:47"/>
    <n v="1422750707"/>
    <n v="1420158707"/>
    <b v="0"/>
    <n v="32"/>
    <b v="1"/>
    <s v="music/pop"/>
    <x v="4"/>
    <s v="pop"/>
  </r>
  <r>
    <n v="2500"/>
    <n v="3060.22"/>
    <x v="0"/>
    <s v="US"/>
    <s v="USD"/>
    <x v="1664"/>
    <d v="2012-03-15T19:59:00"/>
    <n v="1331870340"/>
    <n v="1328033818"/>
    <b v="0"/>
    <n v="89"/>
    <b v="1"/>
    <s v="music/pop"/>
    <x v="4"/>
    <s v="pop"/>
  </r>
  <r>
    <n v="3500"/>
    <n v="4181"/>
    <x v="0"/>
    <s v="US"/>
    <s v="USD"/>
    <x v="1665"/>
    <d v="2011-02-21T19:00:00"/>
    <n v="1298343600"/>
    <n v="1295624113"/>
    <b v="0"/>
    <n v="93"/>
    <b v="1"/>
    <s v="music/pop"/>
    <x v="4"/>
    <s v="pop"/>
  </r>
  <r>
    <n v="2500"/>
    <n v="4022"/>
    <x v="0"/>
    <s v="US"/>
    <s v="USD"/>
    <x v="1666"/>
    <d v="2013-03-27T21:04:33"/>
    <n v="1364447073"/>
    <n v="1361858673"/>
    <b v="0"/>
    <n v="98"/>
    <b v="1"/>
    <s v="music/pop"/>
    <x v="4"/>
    <s v="pop"/>
  </r>
  <r>
    <n v="3400"/>
    <n v="4313"/>
    <x v="0"/>
    <s v="US"/>
    <s v="USD"/>
    <x v="1667"/>
    <d v="2014-03-10T22:59:00"/>
    <n v="1394521140"/>
    <n v="1392169298"/>
    <b v="0"/>
    <n v="82"/>
    <b v="1"/>
    <s v="music/pop"/>
    <x v="4"/>
    <s v="pop"/>
  </r>
  <r>
    <n v="8000"/>
    <n v="8211"/>
    <x v="0"/>
    <s v="US"/>
    <s v="USD"/>
    <x v="1668"/>
    <d v="2011-11-27T20:35:39"/>
    <n v="1322454939"/>
    <n v="1319859339"/>
    <b v="0"/>
    <n v="116"/>
    <b v="1"/>
    <s v="music/pop"/>
    <x v="4"/>
    <s v="pop"/>
  </r>
  <r>
    <n v="2000"/>
    <n v="2795"/>
    <x v="0"/>
    <s v="US"/>
    <s v="USD"/>
    <x v="1669"/>
    <d v="2016-05-31T13:14:36"/>
    <n v="1464729276"/>
    <n v="1459545276"/>
    <b v="0"/>
    <n v="52"/>
    <b v="1"/>
    <s v="music/pop"/>
    <x v="4"/>
    <s v="pop"/>
  </r>
  <r>
    <n v="1000"/>
    <n v="1026"/>
    <x v="0"/>
    <s v="US"/>
    <s v="USD"/>
    <x v="1670"/>
    <d v="2010-07-04T20:00:00"/>
    <n v="1278302400"/>
    <n v="1273961999"/>
    <b v="0"/>
    <n v="23"/>
    <b v="1"/>
    <s v="music/pop"/>
    <x v="4"/>
    <s v="pop"/>
  </r>
  <r>
    <n v="2000"/>
    <n v="2013.47"/>
    <x v="0"/>
    <s v="US"/>
    <s v="USD"/>
    <x v="1671"/>
    <d v="2016-08-01T05:03:34"/>
    <n v="1470056614"/>
    <n v="1467464614"/>
    <b v="0"/>
    <n v="77"/>
    <b v="1"/>
    <s v="music/pop"/>
    <x v="4"/>
    <s v="pop"/>
  </r>
  <r>
    <n v="1700"/>
    <n v="1920"/>
    <x v="0"/>
    <s v="US"/>
    <s v="USD"/>
    <x v="1672"/>
    <d v="2012-06-04T07:45:30"/>
    <n v="1338824730"/>
    <n v="1336232730"/>
    <b v="0"/>
    <n v="49"/>
    <b v="1"/>
    <s v="music/pop"/>
    <x v="4"/>
    <s v="pop"/>
  </r>
  <r>
    <n v="2100"/>
    <n v="2690"/>
    <x v="0"/>
    <s v="US"/>
    <s v="USD"/>
    <x v="1673"/>
    <d v="2015-03-06T13:04:52"/>
    <n v="1425675892"/>
    <n v="1423083892"/>
    <b v="0"/>
    <n v="59"/>
    <b v="1"/>
    <s v="music/pop"/>
    <x v="4"/>
    <s v="pop"/>
  </r>
  <r>
    <n v="5000"/>
    <n v="10085"/>
    <x v="0"/>
    <s v="US"/>
    <s v="USD"/>
    <x v="1674"/>
    <d v="2016-08-17T22:59:00"/>
    <n v="1471503540"/>
    <n v="1468852306"/>
    <b v="0"/>
    <n v="113"/>
    <b v="1"/>
    <s v="music/pop"/>
    <x v="4"/>
    <s v="pop"/>
  </r>
  <r>
    <n v="1000"/>
    <n v="1374.16"/>
    <x v="0"/>
    <s v="US"/>
    <s v="USD"/>
    <x v="1675"/>
    <d v="2011-10-16T14:03:00"/>
    <n v="1318802580"/>
    <n v="1316194540"/>
    <b v="0"/>
    <n v="34"/>
    <b v="1"/>
    <s v="music/pop"/>
    <x v="4"/>
    <s v="pop"/>
  </r>
  <r>
    <n v="3000"/>
    <n v="3460"/>
    <x v="0"/>
    <s v="US"/>
    <s v="USD"/>
    <x v="1676"/>
    <d v="2012-04-20T19:59:00"/>
    <n v="1334980740"/>
    <n v="1330968347"/>
    <b v="0"/>
    <n v="42"/>
    <b v="1"/>
    <s v="music/pop"/>
    <x v="4"/>
    <s v="pop"/>
  </r>
  <r>
    <n v="6000"/>
    <n v="6700"/>
    <x v="0"/>
    <s v="ES"/>
    <s v="EUR"/>
    <x v="1677"/>
    <d v="2016-04-15T21:59:00"/>
    <n v="1460786340"/>
    <n v="1455615976"/>
    <b v="0"/>
    <n v="42"/>
    <b v="1"/>
    <s v="music/pop"/>
    <x v="4"/>
    <s v="pop"/>
  </r>
  <r>
    <n v="1500"/>
    <n v="1776"/>
    <x v="0"/>
    <s v="US"/>
    <s v="USD"/>
    <x v="1678"/>
    <d v="2014-02-06T12:31:11"/>
    <n v="1391718671"/>
    <n v="1390509071"/>
    <b v="0"/>
    <n v="49"/>
    <b v="1"/>
    <s v="music/pop"/>
    <x v="4"/>
    <s v="pop"/>
  </r>
  <r>
    <n v="2000"/>
    <n v="3500"/>
    <x v="0"/>
    <s v="US"/>
    <s v="USD"/>
    <x v="1679"/>
    <d v="2011-07-21T17:39:05"/>
    <n v="1311298745"/>
    <n v="1309311545"/>
    <b v="0"/>
    <n v="56"/>
    <b v="1"/>
    <s v="music/pop"/>
    <x v="4"/>
    <s v="pop"/>
  </r>
  <r>
    <n v="1000"/>
    <n v="1175"/>
    <x v="0"/>
    <s v="US"/>
    <s v="USD"/>
    <x v="1680"/>
    <d v="2014-07-12T10:11:07"/>
    <n v="1405188667"/>
    <n v="1402596667"/>
    <b v="0"/>
    <n v="25"/>
    <b v="1"/>
    <s v="music/pop"/>
    <x v="4"/>
    <s v="pop"/>
  </r>
  <r>
    <n v="65000"/>
    <n v="65924.38"/>
    <x v="3"/>
    <s v="US"/>
    <s v="USD"/>
    <x v="1681"/>
    <d v="2017-03-28T18:00:00"/>
    <n v="1490752800"/>
    <n v="1486522484"/>
    <b v="0"/>
    <n v="884"/>
    <b v="0"/>
    <s v="music/faith"/>
    <x v="4"/>
    <s v="faith"/>
  </r>
  <r>
    <n v="6000"/>
    <n v="0"/>
    <x v="3"/>
    <s v="US"/>
    <s v="USD"/>
    <x v="1682"/>
    <d v="2017-04-13T20:07:40"/>
    <n v="1492142860"/>
    <n v="1486962460"/>
    <b v="0"/>
    <n v="0"/>
    <b v="0"/>
    <s v="music/faith"/>
    <x v="4"/>
    <s v="faith"/>
  </r>
  <r>
    <n v="3500"/>
    <n v="760"/>
    <x v="3"/>
    <s v="FR"/>
    <s v="EUR"/>
    <x v="1683"/>
    <d v="2017-04-07T10:45:38"/>
    <n v="1491590738"/>
    <n v="1489517138"/>
    <b v="0"/>
    <n v="10"/>
    <b v="0"/>
    <s v="music/faith"/>
    <x v="4"/>
    <s v="faith"/>
  </r>
  <r>
    <n v="8000"/>
    <n v="8730"/>
    <x v="3"/>
    <s v="US"/>
    <s v="USD"/>
    <x v="1684"/>
    <d v="2017-03-17T10:34:01"/>
    <n v="1489775641"/>
    <n v="1487360041"/>
    <b v="0"/>
    <n v="101"/>
    <b v="0"/>
    <s v="music/faith"/>
    <x v="4"/>
    <s v="faith"/>
  </r>
  <r>
    <n v="350"/>
    <n v="360"/>
    <x v="3"/>
    <s v="US"/>
    <s v="USD"/>
    <x v="1685"/>
    <d v="2017-03-23T21:00:23"/>
    <n v="1490331623"/>
    <n v="1487743223"/>
    <b v="0"/>
    <n v="15"/>
    <b v="0"/>
    <s v="music/faith"/>
    <x v="4"/>
    <s v="faith"/>
  </r>
  <r>
    <n v="5000"/>
    <n v="18"/>
    <x v="3"/>
    <s v="CA"/>
    <s v="CAD"/>
    <x v="1686"/>
    <d v="2017-04-27T11:15:19"/>
    <n v="1493320519"/>
    <n v="1488140119"/>
    <b v="0"/>
    <n v="1"/>
    <b v="0"/>
    <s v="music/faith"/>
    <x v="4"/>
    <s v="faith"/>
  </r>
  <r>
    <n v="10000"/>
    <n v="3125"/>
    <x v="3"/>
    <s v="US"/>
    <s v="USD"/>
    <x v="1687"/>
    <d v="2017-04-10T12:15:00"/>
    <n v="1491855300"/>
    <n v="1488935245"/>
    <b v="0"/>
    <n v="39"/>
    <b v="0"/>
    <s v="music/faith"/>
    <x v="4"/>
    <s v="faith"/>
  </r>
  <r>
    <n v="4000"/>
    <n v="1772"/>
    <x v="3"/>
    <s v="US"/>
    <s v="USD"/>
    <x v="1688"/>
    <d v="2017-04-09T03:49:54"/>
    <n v="1491738594"/>
    <n v="1489150194"/>
    <b v="0"/>
    <n v="7"/>
    <b v="0"/>
    <s v="music/faith"/>
    <x v="4"/>
    <s v="faith"/>
  </r>
  <r>
    <n v="2400"/>
    <n v="2400"/>
    <x v="3"/>
    <s v="US"/>
    <s v="USD"/>
    <x v="1689"/>
    <d v="2017-03-16T13:37:10"/>
    <n v="1489700230"/>
    <n v="1487111830"/>
    <b v="0"/>
    <n v="14"/>
    <b v="0"/>
    <s v="music/faith"/>
    <x v="4"/>
    <s v="faith"/>
  </r>
  <r>
    <n v="2500"/>
    <n v="635"/>
    <x v="3"/>
    <s v="US"/>
    <s v="USD"/>
    <x v="1690"/>
    <d v="2017-04-06T01:20:42"/>
    <n v="1491470442"/>
    <n v="1488882042"/>
    <b v="0"/>
    <n v="11"/>
    <b v="0"/>
    <s v="music/faith"/>
    <x v="4"/>
    <s v="faith"/>
  </r>
  <r>
    <n v="30000"/>
    <n v="10042"/>
    <x v="3"/>
    <s v="US"/>
    <s v="USD"/>
    <x v="1691"/>
    <d v="2017-04-02T17:00:00"/>
    <n v="1491181200"/>
    <n v="1488387008"/>
    <b v="0"/>
    <n v="38"/>
    <b v="0"/>
    <s v="music/faith"/>
    <x v="4"/>
    <s v="faith"/>
  </r>
  <r>
    <n v="5000"/>
    <n v="2390"/>
    <x v="3"/>
    <s v="US"/>
    <s v="USD"/>
    <x v="1692"/>
    <d v="2017-03-26T15:59:00"/>
    <n v="1490572740"/>
    <n v="1487734667"/>
    <b v="0"/>
    <n v="15"/>
    <b v="0"/>
    <s v="music/faith"/>
    <x v="4"/>
    <s v="faith"/>
  </r>
  <r>
    <n v="3000"/>
    <n v="280"/>
    <x v="3"/>
    <s v="GB"/>
    <s v="GBP"/>
    <x v="1693"/>
    <d v="2017-04-09T12:00:00"/>
    <n v="1491768000"/>
    <n v="1489097112"/>
    <b v="0"/>
    <n v="8"/>
    <b v="0"/>
    <s v="music/faith"/>
    <x v="4"/>
    <s v="faith"/>
  </r>
  <r>
    <n v="10000"/>
    <n v="5"/>
    <x v="3"/>
    <s v="US"/>
    <s v="USD"/>
    <x v="1694"/>
    <d v="2017-03-26T20:36:00"/>
    <n v="1490589360"/>
    <n v="1488038674"/>
    <b v="0"/>
    <n v="1"/>
    <b v="0"/>
    <s v="music/faith"/>
    <x v="4"/>
    <s v="faith"/>
  </r>
  <r>
    <n v="12000"/>
    <n v="1405"/>
    <x v="3"/>
    <s v="US"/>
    <s v="USD"/>
    <x v="1695"/>
    <d v="2017-04-09T17:00:00"/>
    <n v="1491786000"/>
    <n v="1488847514"/>
    <b v="0"/>
    <n v="23"/>
    <b v="0"/>
    <s v="music/faith"/>
    <x v="4"/>
    <s v="faith"/>
  </r>
  <r>
    <n v="300000"/>
    <n v="0"/>
    <x v="3"/>
    <s v="US"/>
    <s v="USD"/>
    <x v="1696"/>
    <d v="2017-03-31T16:40:11"/>
    <n v="1491007211"/>
    <n v="1488418811"/>
    <b v="0"/>
    <n v="0"/>
    <b v="0"/>
    <s v="music/faith"/>
    <x v="4"/>
    <s v="faith"/>
  </r>
  <r>
    <n v="12500"/>
    <n v="2526"/>
    <x v="3"/>
    <s v="US"/>
    <s v="USD"/>
    <x v="1697"/>
    <d v="2017-04-09T15:47:28"/>
    <n v="1491781648"/>
    <n v="1489193248"/>
    <b v="0"/>
    <n v="22"/>
    <b v="0"/>
    <s v="music/faith"/>
    <x v="4"/>
    <s v="faith"/>
  </r>
  <r>
    <n v="125000"/>
    <n v="0"/>
    <x v="3"/>
    <s v="US"/>
    <s v="USD"/>
    <x v="1698"/>
    <d v="2017-03-25T19:33:00"/>
    <n v="1490499180"/>
    <n v="1488430760"/>
    <b v="0"/>
    <n v="0"/>
    <b v="0"/>
    <s v="music/faith"/>
    <x v="4"/>
    <s v="faith"/>
  </r>
  <r>
    <n v="5105"/>
    <n v="216"/>
    <x v="3"/>
    <s v="US"/>
    <s v="USD"/>
    <x v="1699"/>
    <d v="2017-04-11T12:44:05"/>
    <n v="1491943445"/>
    <n v="1489351445"/>
    <b v="0"/>
    <n v="4"/>
    <b v="0"/>
    <s v="music/faith"/>
    <x v="4"/>
    <s v="faith"/>
  </r>
  <r>
    <n v="20000"/>
    <n v="5212"/>
    <x v="3"/>
    <s v="US"/>
    <s v="USD"/>
    <x v="1700"/>
    <d v="2017-03-31T20:00:00"/>
    <n v="1491019200"/>
    <n v="1488418990"/>
    <b v="0"/>
    <n v="79"/>
    <b v="0"/>
    <s v="music/faith"/>
    <x v="4"/>
    <s v="faith"/>
  </r>
  <r>
    <n v="5050"/>
    <n v="10"/>
    <x v="2"/>
    <s v="US"/>
    <s v="USD"/>
    <x v="1701"/>
    <d v="2015-01-15T07:56:45"/>
    <n v="1421337405"/>
    <n v="1418745405"/>
    <b v="0"/>
    <n v="2"/>
    <b v="0"/>
    <s v="music/faith"/>
    <x v="4"/>
    <s v="faith"/>
  </r>
  <r>
    <n v="16500"/>
    <n v="1"/>
    <x v="2"/>
    <s v="US"/>
    <s v="USD"/>
    <x v="1702"/>
    <d v="2015-03-30T11:52:30"/>
    <n v="1427745150"/>
    <n v="1425156750"/>
    <b v="0"/>
    <n v="1"/>
    <b v="0"/>
    <s v="music/faith"/>
    <x v="4"/>
    <s v="faith"/>
  </r>
  <r>
    <n v="5000"/>
    <n v="51"/>
    <x v="2"/>
    <s v="US"/>
    <s v="USD"/>
    <x v="1703"/>
    <d v="2015-08-30T22:45:37"/>
    <n v="1441003537"/>
    <n v="1435819537"/>
    <b v="0"/>
    <n v="2"/>
    <b v="0"/>
    <s v="music/faith"/>
    <x v="4"/>
    <s v="faith"/>
  </r>
  <r>
    <n v="2000"/>
    <n v="1302"/>
    <x v="2"/>
    <s v="US"/>
    <s v="USD"/>
    <x v="1704"/>
    <d v="2015-02-15T19:21:13"/>
    <n v="1424056873"/>
    <n v="1421464873"/>
    <b v="0"/>
    <n v="11"/>
    <b v="0"/>
    <s v="music/faith"/>
    <x v="4"/>
    <s v="faith"/>
  </r>
  <r>
    <n v="2000"/>
    <n v="0"/>
    <x v="2"/>
    <s v="US"/>
    <s v="USD"/>
    <x v="1705"/>
    <d v="2015-09-09T08:00:00"/>
    <n v="1441814400"/>
    <n v="1440807846"/>
    <b v="0"/>
    <n v="0"/>
    <b v="0"/>
    <s v="music/faith"/>
    <x v="4"/>
    <s v="faith"/>
  </r>
  <r>
    <n v="5500"/>
    <n v="0"/>
    <x v="2"/>
    <s v="DE"/>
    <s v="EUR"/>
    <x v="1706"/>
    <d v="2015-08-22T23:21:12"/>
    <n v="1440314472"/>
    <n v="1435130472"/>
    <b v="0"/>
    <n v="0"/>
    <b v="0"/>
    <s v="music/faith"/>
    <x v="4"/>
    <s v="faith"/>
  </r>
  <r>
    <n v="5000"/>
    <n v="487"/>
    <x v="2"/>
    <s v="US"/>
    <s v="USD"/>
    <x v="1707"/>
    <d v="2016-03-28T08:18:15"/>
    <n v="1459181895"/>
    <n v="1456593495"/>
    <b v="0"/>
    <n v="9"/>
    <b v="0"/>
    <s v="music/faith"/>
    <x v="4"/>
    <s v="faith"/>
  </r>
  <r>
    <n v="7000"/>
    <n v="0"/>
    <x v="2"/>
    <s v="US"/>
    <s v="USD"/>
    <x v="1708"/>
    <d v="2016-05-01T12:48:26"/>
    <n v="1462135706"/>
    <n v="1458679706"/>
    <b v="0"/>
    <n v="0"/>
    <b v="0"/>
    <s v="music/faith"/>
    <x v="4"/>
    <s v="faith"/>
  </r>
  <r>
    <n v="1750"/>
    <n v="85"/>
    <x v="2"/>
    <s v="US"/>
    <s v="USD"/>
    <x v="1709"/>
    <d v="2014-08-31T11:39:00"/>
    <n v="1409513940"/>
    <n v="1405949514"/>
    <b v="0"/>
    <n v="4"/>
    <b v="0"/>
    <s v="music/faith"/>
    <x v="4"/>
    <s v="faith"/>
  </r>
  <r>
    <n v="5000"/>
    <n v="34"/>
    <x v="2"/>
    <s v="DE"/>
    <s v="EUR"/>
    <x v="1710"/>
    <d v="2016-01-18T05:00:00"/>
    <n v="1453122000"/>
    <n v="1449151888"/>
    <b v="0"/>
    <n v="1"/>
    <b v="0"/>
    <s v="music/faith"/>
    <x v="4"/>
    <s v="faith"/>
  </r>
  <r>
    <n v="10000"/>
    <n v="1050"/>
    <x v="2"/>
    <s v="US"/>
    <s v="USD"/>
    <x v="1711"/>
    <d v="2014-09-01T07:30:34"/>
    <n v="1409585434"/>
    <n v="1406907034"/>
    <b v="0"/>
    <n v="2"/>
    <b v="0"/>
    <s v="music/faith"/>
    <x v="4"/>
    <s v="faith"/>
  </r>
  <r>
    <n v="5000"/>
    <n v="0"/>
    <x v="2"/>
    <s v="US"/>
    <s v="USD"/>
    <x v="1712"/>
    <d v="2015-06-30T13:55:53"/>
    <n v="1435701353"/>
    <n v="1430517353"/>
    <b v="0"/>
    <n v="0"/>
    <b v="0"/>
    <s v="music/faith"/>
    <x v="4"/>
    <s v="faith"/>
  </r>
  <r>
    <n v="3000"/>
    <n v="50"/>
    <x v="2"/>
    <s v="US"/>
    <s v="USD"/>
    <x v="1713"/>
    <d v="2014-10-05T11:13:32"/>
    <n v="1412536412"/>
    <n v="1409944412"/>
    <b v="0"/>
    <n v="1"/>
    <b v="0"/>
    <s v="music/faith"/>
    <x v="4"/>
    <s v="faith"/>
  </r>
  <r>
    <n v="25000"/>
    <n v="1967"/>
    <x v="2"/>
    <s v="US"/>
    <s v="USD"/>
    <x v="1714"/>
    <d v="2015-05-01T14:02:41"/>
    <n v="1430517761"/>
    <n v="1427925761"/>
    <b v="0"/>
    <n v="17"/>
    <b v="0"/>
    <s v="music/faith"/>
    <x v="4"/>
    <s v="faith"/>
  </r>
  <r>
    <n v="5000"/>
    <n v="11"/>
    <x v="2"/>
    <s v="US"/>
    <s v="USD"/>
    <x v="1715"/>
    <d v="2015-03-30T19:22:00"/>
    <n v="1427772120"/>
    <n v="1425186785"/>
    <b v="0"/>
    <n v="2"/>
    <b v="0"/>
    <s v="music/faith"/>
    <x v="4"/>
    <s v="faith"/>
  </r>
  <r>
    <n v="2000"/>
    <n v="150"/>
    <x v="2"/>
    <s v="US"/>
    <s v="USD"/>
    <x v="1716"/>
    <d v="2016-12-09T06:51:39"/>
    <n v="1481295099"/>
    <n v="1477835499"/>
    <b v="0"/>
    <n v="3"/>
    <b v="0"/>
    <s v="music/faith"/>
    <x v="4"/>
    <s v="faith"/>
  </r>
  <r>
    <n v="3265"/>
    <n v="1395"/>
    <x v="2"/>
    <s v="US"/>
    <s v="USD"/>
    <x v="1717"/>
    <d v="2016-04-20T20:00:00"/>
    <n v="1461211200"/>
    <n v="1459467238"/>
    <b v="0"/>
    <n v="41"/>
    <b v="0"/>
    <s v="music/faith"/>
    <x v="4"/>
    <s v="faith"/>
  </r>
  <r>
    <n v="35000"/>
    <n v="75"/>
    <x v="2"/>
    <s v="US"/>
    <s v="USD"/>
    <x v="1718"/>
    <d v="2016-05-13T20:59:00"/>
    <n v="1463201940"/>
    <n v="1459435149"/>
    <b v="0"/>
    <n v="2"/>
    <b v="0"/>
    <s v="music/faith"/>
    <x v="4"/>
    <s v="faith"/>
  </r>
  <r>
    <n v="4000"/>
    <n v="35"/>
    <x v="2"/>
    <s v="US"/>
    <s v="USD"/>
    <x v="1719"/>
    <d v="2014-09-17T04:49:51"/>
    <n v="1410958191"/>
    <n v="1408366191"/>
    <b v="0"/>
    <n v="3"/>
    <b v="0"/>
    <s v="music/faith"/>
    <x v="4"/>
    <s v="faith"/>
  </r>
  <r>
    <n v="4000"/>
    <n v="225"/>
    <x v="2"/>
    <s v="US"/>
    <s v="USD"/>
    <x v="1720"/>
    <d v="2014-11-09T11:47:51"/>
    <n v="1415562471"/>
    <n v="1412966871"/>
    <b v="0"/>
    <n v="8"/>
    <b v="0"/>
    <s v="music/faith"/>
    <x v="4"/>
    <s v="faith"/>
  </r>
  <r>
    <n v="5000"/>
    <n v="0"/>
    <x v="2"/>
    <s v="US"/>
    <s v="USD"/>
    <x v="1721"/>
    <d v="2015-12-11T03:04:23"/>
    <n v="1449831863"/>
    <n v="1447239863"/>
    <b v="0"/>
    <n v="0"/>
    <b v="0"/>
    <s v="music/faith"/>
    <x v="4"/>
    <s v="faith"/>
  </r>
  <r>
    <n v="2880"/>
    <n v="1"/>
    <x v="2"/>
    <s v="US"/>
    <s v="USD"/>
    <x v="1722"/>
    <d v="2016-04-02T16:10:00"/>
    <n v="1459642200"/>
    <n v="1456441429"/>
    <b v="0"/>
    <n v="1"/>
    <b v="0"/>
    <s v="music/faith"/>
    <x v="4"/>
    <s v="faith"/>
  </r>
  <r>
    <n v="10000"/>
    <n v="650"/>
    <x v="2"/>
    <s v="US"/>
    <s v="USD"/>
    <x v="1723"/>
    <d v="2015-06-30T22:00:00"/>
    <n v="1435730400"/>
    <n v="1430855315"/>
    <b v="0"/>
    <n v="3"/>
    <b v="0"/>
    <s v="music/faith"/>
    <x v="4"/>
    <s v="faith"/>
  </r>
  <r>
    <n v="6000"/>
    <n v="35"/>
    <x v="2"/>
    <s v="US"/>
    <s v="USD"/>
    <x v="1724"/>
    <d v="2014-10-30T14:22:42"/>
    <n v="1414707762"/>
    <n v="1412115762"/>
    <b v="0"/>
    <n v="4"/>
    <b v="0"/>
    <s v="music/faith"/>
    <x v="4"/>
    <s v="faith"/>
  </r>
  <r>
    <n v="5500"/>
    <n v="560"/>
    <x v="2"/>
    <s v="US"/>
    <s v="USD"/>
    <x v="1725"/>
    <d v="2014-08-24T15:14:09"/>
    <n v="1408922049"/>
    <n v="1406330049"/>
    <b v="0"/>
    <n v="9"/>
    <b v="0"/>
    <s v="music/faith"/>
    <x v="4"/>
    <s v="faith"/>
  </r>
  <r>
    <n v="6500"/>
    <n v="2196"/>
    <x v="2"/>
    <s v="US"/>
    <s v="USD"/>
    <x v="1726"/>
    <d v="2014-06-27T14:04:24"/>
    <n v="1403906664"/>
    <n v="1401401064"/>
    <b v="0"/>
    <n v="16"/>
    <b v="0"/>
    <s v="music/faith"/>
    <x v="4"/>
    <s v="faith"/>
  </r>
  <r>
    <n v="3000"/>
    <n v="1"/>
    <x v="2"/>
    <s v="GB"/>
    <s v="GBP"/>
    <x v="1727"/>
    <d v="2015-04-05T03:00:00"/>
    <n v="1428231600"/>
    <n v="1423520177"/>
    <b v="0"/>
    <n v="1"/>
    <b v="0"/>
    <s v="music/faith"/>
    <x v="4"/>
    <s v="faith"/>
  </r>
  <r>
    <n v="1250"/>
    <n v="855"/>
    <x v="2"/>
    <s v="US"/>
    <s v="USD"/>
    <x v="1728"/>
    <d v="2015-10-21T07:01:14"/>
    <n v="1445439674"/>
    <n v="1442847674"/>
    <b v="0"/>
    <n v="7"/>
    <b v="0"/>
    <s v="music/faith"/>
    <x v="4"/>
    <s v="faith"/>
  </r>
  <r>
    <n v="10000"/>
    <n v="0"/>
    <x v="2"/>
    <s v="US"/>
    <s v="USD"/>
    <x v="1729"/>
    <d v="2016-06-09T17:15:06"/>
    <n v="1465521306"/>
    <n v="1460337306"/>
    <b v="0"/>
    <n v="0"/>
    <b v="0"/>
    <s v="music/faith"/>
    <x v="4"/>
    <s v="faith"/>
  </r>
  <r>
    <n v="3000"/>
    <n v="0"/>
    <x v="2"/>
    <s v="US"/>
    <s v="USD"/>
    <x v="1730"/>
    <d v="2015-10-24T18:06:23"/>
    <n v="1445738783"/>
    <n v="1443146783"/>
    <b v="0"/>
    <n v="0"/>
    <b v="0"/>
    <s v="music/faith"/>
    <x v="4"/>
    <s v="faith"/>
  </r>
  <r>
    <n v="1000"/>
    <n v="0"/>
    <x v="2"/>
    <s v="US"/>
    <s v="USD"/>
    <x v="1731"/>
    <d v="2015-06-11T07:00:00"/>
    <n v="1434034800"/>
    <n v="1432849552"/>
    <b v="0"/>
    <n v="0"/>
    <b v="0"/>
    <s v="music/faith"/>
    <x v="4"/>
    <s v="faith"/>
  </r>
  <r>
    <n v="4000"/>
    <n v="0"/>
    <x v="2"/>
    <s v="US"/>
    <s v="USD"/>
    <x v="1732"/>
    <d v="2016-01-15T21:00:00"/>
    <n v="1452920400"/>
    <n v="1447777481"/>
    <b v="0"/>
    <n v="0"/>
    <b v="0"/>
    <s v="music/faith"/>
    <x v="4"/>
    <s v="faith"/>
  </r>
  <r>
    <n v="10000"/>
    <n v="0"/>
    <x v="2"/>
    <s v="US"/>
    <s v="USD"/>
    <x v="1733"/>
    <d v="2016-09-13T13:30:00"/>
    <n v="1473802200"/>
    <n v="1472746374"/>
    <b v="0"/>
    <n v="0"/>
    <b v="0"/>
    <s v="music/faith"/>
    <x v="4"/>
    <s v="faith"/>
  </r>
  <r>
    <n v="4500"/>
    <n v="1"/>
    <x v="2"/>
    <s v="US"/>
    <s v="USD"/>
    <x v="1734"/>
    <d v="2015-05-07T16:52:36"/>
    <n v="1431046356"/>
    <n v="1428454356"/>
    <b v="0"/>
    <n v="1"/>
    <b v="0"/>
    <s v="music/faith"/>
    <x v="4"/>
    <s v="faith"/>
  </r>
  <r>
    <n v="1000"/>
    <n v="110"/>
    <x v="2"/>
    <s v="US"/>
    <s v="USD"/>
    <x v="1735"/>
    <d v="2016-08-07T11:32:25"/>
    <n v="1470598345"/>
    <n v="1468006345"/>
    <b v="0"/>
    <n v="2"/>
    <b v="0"/>
    <s v="music/faith"/>
    <x v="4"/>
    <s v="faith"/>
  </r>
  <r>
    <n v="3000"/>
    <n v="22"/>
    <x v="2"/>
    <s v="US"/>
    <s v="USD"/>
    <x v="1736"/>
    <d v="2015-11-08T13:40:33"/>
    <n v="1447018833"/>
    <n v="1444423233"/>
    <b v="0"/>
    <n v="1"/>
    <b v="0"/>
    <s v="music/faith"/>
    <x v="4"/>
    <s v="faith"/>
  </r>
  <r>
    <n v="4000"/>
    <n v="850"/>
    <x v="2"/>
    <s v="US"/>
    <s v="USD"/>
    <x v="1737"/>
    <d v="2015-07-20T14:46:32"/>
    <n v="1437432392"/>
    <n v="1434840392"/>
    <b v="0"/>
    <n v="15"/>
    <b v="0"/>
    <s v="music/faith"/>
    <x v="4"/>
    <s v="faith"/>
  </r>
  <r>
    <n v="5000"/>
    <n v="20"/>
    <x v="2"/>
    <s v="US"/>
    <s v="USD"/>
    <x v="1738"/>
    <d v="2014-10-02T12:59:02"/>
    <n v="1412283542"/>
    <n v="1409691542"/>
    <b v="0"/>
    <n v="1"/>
    <b v="0"/>
    <s v="music/faith"/>
    <x v="4"/>
    <s v="faith"/>
  </r>
  <r>
    <n v="1000"/>
    <n v="1"/>
    <x v="2"/>
    <s v="US"/>
    <s v="USD"/>
    <x v="1739"/>
    <d v="2016-05-04T11:58:52"/>
    <n v="1462391932"/>
    <n v="1457297932"/>
    <b v="0"/>
    <n v="1"/>
    <b v="0"/>
    <s v="music/faith"/>
    <x v="4"/>
    <s v="faith"/>
  </r>
  <r>
    <n v="3000"/>
    <n v="0"/>
    <x v="2"/>
    <s v="US"/>
    <s v="USD"/>
    <x v="1740"/>
    <d v="2015-07-16T11:37:02"/>
    <n v="1437075422"/>
    <n v="1434483422"/>
    <b v="0"/>
    <n v="0"/>
    <b v="0"/>
    <s v="music/faith"/>
    <x v="4"/>
    <s v="faith"/>
  </r>
  <r>
    <n v="1200"/>
    <n v="1330"/>
    <x v="0"/>
    <s v="GB"/>
    <s v="GBP"/>
    <x v="1741"/>
    <d v="2015-06-10T07:04:31"/>
    <n v="1433948671"/>
    <n v="1430060671"/>
    <b v="0"/>
    <n v="52"/>
    <b v="1"/>
    <s v="photography/photobooks"/>
    <x v="8"/>
    <s v="photobooks"/>
  </r>
  <r>
    <n v="2000"/>
    <n v="2175"/>
    <x v="0"/>
    <s v="US"/>
    <s v="USD"/>
    <x v="1742"/>
    <d v="2017-01-07T13:00:00"/>
    <n v="1483822800"/>
    <n v="1481058170"/>
    <b v="0"/>
    <n v="34"/>
    <b v="1"/>
    <s v="photography/photobooks"/>
    <x v="8"/>
    <s v="photobooks"/>
  </r>
  <r>
    <n v="6000"/>
    <n v="6025"/>
    <x v="0"/>
    <s v="US"/>
    <s v="USD"/>
    <x v="1743"/>
    <d v="2016-08-26T19:59:00"/>
    <n v="1472270340"/>
    <n v="1470348775"/>
    <b v="0"/>
    <n v="67"/>
    <b v="1"/>
    <s v="photography/photobooks"/>
    <x v="8"/>
    <s v="photobooks"/>
  </r>
  <r>
    <n v="5500"/>
    <n v="6515"/>
    <x v="0"/>
    <s v="GB"/>
    <s v="GBP"/>
    <x v="1744"/>
    <d v="2015-03-08T05:31:17"/>
    <n v="1425821477"/>
    <n v="1421937077"/>
    <b v="0"/>
    <n v="70"/>
    <b v="1"/>
    <s v="photography/photobooks"/>
    <x v="8"/>
    <s v="photobooks"/>
  </r>
  <r>
    <n v="7000"/>
    <n v="7981"/>
    <x v="0"/>
    <s v="US"/>
    <s v="USD"/>
    <x v="1745"/>
    <d v="2016-12-21T18:00:00"/>
    <n v="1482372000"/>
    <n v="1479276838"/>
    <b v="0"/>
    <n v="89"/>
    <b v="1"/>
    <s v="photography/photobooks"/>
    <x v="8"/>
    <s v="photobooks"/>
  </r>
  <r>
    <n v="15000"/>
    <n v="22215"/>
    <x v="0"/>
    <s v="US"/>
    <s v="USD"/>
    <x v="1746"/>
    <d v="2016-11-23T18:00:00"/>
    <n v="1479952800"/>
    <n v="1477368867"/>
    <b v="0"/>
    <n v="107"/>
    <b v="1"/>
    <s v="photography/photobooks"/>
    <x v="8"/>
    <s v="photobooks"/>
  </r>
  <r>
    <n v="9000"/>
    <n v="9446"/>
    <x v="0"/>
    <s v="GB"/>
    <s v="GBP"/>
    <x v="1747"/>
    <d v="2015-11-13T07:00:00"/>
    <n v="1447426800"/>
    <n v="1444904830"/>
    <b v="0"/>
    <n v="159"/>
    <b v="1"/>
    <s v="photography/photobooks"/>
    <x v="8"/>
    <s v="photobooks"/>
  </r>
  <r>
    <n v="50000"/>
    <n v="64974"/>
    <x v="0"/>
    <s v="CA"/>
    <s v="CAD"/>
    <x v="1748"/>
    <d v="2015-09-02T14:49:03"/>
    <n v="1441234143"/>
    <n v="1438642143"/>
    <b v="0"/>
    <n v="181"/>
    <b v="1"/>
    <s v="photography/photobooks"/>
    <x v="8"/>
    <s v="photobooks"/>
  </r>
  <r>
    <n v="10050"/>
    <n v="12410.5"/>
    <x v="0"/>
    <s v="LU"/>
    <s v="EUR"/>
    <x v="1749"/>
    <d v="2017-03-01T11:00:00"/>
    <n v="1488394800"/>
    <n v="1485213921"/>
    <b v="0"/>
    <n v="131"/>
    <b v="1"/>
    <s v="photography/photobooks"/>
    <x v="8"/>
    <s v="photobooks"/>
  </r>
  <r>
    <n v="5000"/>
    <n v="10081"/>
    <x v="0"/>
    <s v="US"/>
    <s v="USD"/>
    <x v="1750"/>
    <d v="2016-04-19T12:05:04"/>
    <n v="1461096304"/>
    <n v="1458936304"/>
    <b v="0"/>
    <n v="125"/>
    <b v="1"/>
    <s v="photography/photobooks"/>
    <x v="8"/>
    <s v="photobooks"/>
  </r>
  <r>
    <n v="10000"/>
    <n v="10290"/>
    <x v="0"/>
    <s v="US"/>
    <s v="USD"/>
    <x v="1751"/>
    <d v="2015-03-19T09:45:23"/>
    <n v="1426787123"/>
    <n v="1424198723"/>
    <b v="0"/>
    <n v="61"/>
    <b v="1"/>
    <s v="photography/photobooks"/>
    <x v="8"/>
    <s v="photobooks"/>
  </r>
  <r>
    <n v="1200"/>
    <n v="3122"/>
    <x v="0"/>
    <s v="GB"/>
    <s v="GBP"/>
    <x v="1752"/>
    <d v="2016-10-13T22:04:42"/>
    <n v="1476425082"/>
    <n v="1473833082"/>
    <b v="0"/>
    <n v="90"/>
    <b v="1"/>
    <s v="photography/photobooks"/>
    <x v="8"/>
    <s v="photobooks"/>
  </r>
  <r>
    <n v="15000"/>
    <n v="16200"/>
    <x v="0"/>
    <s v="DK"/>
    <s v="DKK"/>
    <x v="1753"/>
    <d v="2016-03-21T08:59:28"/>
    <n v="1458579568"/>
    <n v="1455991168"/>
    <b v="0"/>
    <n v="35"/>
    <b v="1"/>
    <s v="photography/photobooks"/>
    <x v="8"/>
    <s v="photobooks"/>
  </r>
  <r>
    <n v="8500"/>
    <n v="9395"/>
    <x v="0"/>
    <s v="CA"/>
    <s v="CAD"/>
    <x v="1754"/>
    <d v="2015-04-03T12:02:33"/>
    <n v="1428091353"/>
    <n v="1425502953"/>
    <b v="0"/>
    <n v="90"/>
    <b v="1"/>
    <s v="photography/photobooks"/>
    <x v="8"/>
    <s v="photobooks"/>
  </r>
  <r>
    <n v="25"/>
    <n v="30"/>
    <x v="0"/>
    <s v="US"/>
    <s v="USD"/>
    <x v="1755"/>
    <d v="2015-10-05T10:56:01"/>
    <n v="1444071361"/>
    <n v="1441479361"/>
    <b v="0"/>
    <n v="4"/>
    <b v="1"/>
    <s v="photography/photobooks"/>
    <x v="8"/>
    <s v="photobooks"/>
  </r>
  <r>
    <n v="5500"/>
    <n v="5655.6"/>
    <x v="0"/>
    <s v="US"/>
    <s v="USD"/>
    <x v="1756"/>
    <d v="2016-08-28T20:01:09"/>
    <n v="1472443269"/>
    <n v="1468987269"/>
    <b v="0"/>
    <n v="120"/>
    <b v="1"/>
    <s v="photography/photobooks"/>
    <x v="8"/>
    <s v="photobooks"/>
  </r>
  <r>
    <n v="5000"/>
    <n v="5800"/>
    <x v="0"/>
    <s v="US"/>
    <s v="USD"/>
    <x v="1757"/>
    <d v="2017-01-28T11:29:00"/>
    <n v="1485631740"/>
    <n v="1483041083"/>
    <b v="0"/>
    <n v="14"/>
    <b v="1"/>
    <s v="photography/photobooks"/>
    <x v="8"/>
    <s v="photobooks"/>
  </r>
  <r>
    <n v="1000"/>
    <n v="1147"/>
    <x v="0"/>
    <s v="US"/>
    <s v="USD"/>
    <x v="1758"/>
    <d v="2016-07-14T14:56:32"/>
    <n v="1468536992"/>
    <n v="1463352992"/>
    <b v="0"/>
    <n v="27"/>
    <b v="1"/>
    <s v="photography/photobooks"/>
    <x v="8"/>
    <s v="photobooks"/>
  </r>
  <r>
    <n v="5000"/>
    <n v="5330"/>
    <x v="0"/>
    <s v="US"/>
    <s v="USD"/>
    <x v="1759"/>
    <d v="2015-03-25T10:53:49"/>
    <n v="1427309629"/>
    <n v="1425585229"/>
    <b v="0"/>
    <n v="49"/>
    <b v="1"/>
    <s v="photography/photobooks"/>
    <x v="8"/>
    <s v="photobooks"/>
  </r>
  <r>
    <n v="5000"/>
    <n v="8272"/>
    <x v="0"/>
    <s v="US"/>
    <s v="USD"/>
    <x v="1760"/>
    <d v="2016-02-25T08:08:33"/>
    <n v="1456416513"/>
    <n v="1454688513"/>
    <b v="0"/>
    <n v="102"/>
    <b v="1"/>
    <s v="photography/photobooks"/>
    <x v="8"/>
    <s v="photobooks"/>
  </r>
  <r>
    <n v="100"/>
    <n v="155"/>
    <x v="0"/>
    <s v="GB"/>
    <s v="GBP"/>
    <x v="1761"/>
    <d v="2015-09-12T05:37:40"/>
    <n v="1442065060"/>
    <n v="1437745060"/>
    <b v="0"/>
    <n v="3"/>
    <b v="1"/>
    <s v="photography/photobooks"/>
    <x v="8"/>
    <s v="photobooks"/>
  </r>
  <r>
    <n v="100"/>
    <n v="885"/>
    <x v="0"/>
    <s v="US"/>
    <s v="USD"/>
    <x v="1762"/>
    <d v="2016-03-11T15:34:05"/>
    <n v="1457739245"/>
    <n v="1455147245"/>
    <b v="0"/>
    <n v="25"/>
    <b v="1"/>
    <s v="photography/photobooks"/>
    <x v="8"/>
    <s v="photobooks"/>
  </r>
  <r>
    <n v="12000"/>
    <n v="12229"/>
    <x v="0"/>
    <s v="US"/>
    <s v="USD"/>
    <x v="1763"/>
    <d v="2016-10-23T12:50:40"/>
    <n v="1477255840"/>
    <n v="1474663840"/>
    <b v="0"/>
    <n v="118"/>
    <b v="1"/>
    <s v="photography/photobooks"/>
    <x v="8"/>
    <s v="photobooks"/>
  </r>
  <r>
    <n v="11000"/>
    <n v="2156"/>
    <x v="2"/>
    <s v="GB"/>
    <s v="GBP"/>
    <x v="1764"/>
    <d v="2014-08-03T03:39:39"/>
    <n v="1407065979"/>
    <n v="1404560379"/>
    <b v="1"/>
    <n v="39"/>
    <b v="0"/>
    <s v="photography/photobooks"/>
    <x v="8"/>
    <s v="photobooks"/>
  </r>
  <r>
    <n v="12500"/>
    <n v="7433.48"/>
    <x v="2"/>
    <s v="US"/>
    <s v="USD"/>
    <x v="1765"/>
    <d v="2014-08-13T15:31:52"/>
    <n v="1407972712"/>
    <n v="1405380712"/>
    <b v="1"/>
    <n v="103"/>
    <b v="0"/>
    <s v="photography/photobooks"/>
    <x v="8"/>
    <s v="photobooks"/>
  </r>
  <r>
    <n v="1500"/>
    <n v="0"/>
    <x v="2"/>
    <s v="AU"/>
    <s v="AUD"/>
    <x v="1766"/>
    <d v="2014-08-25T12:38:08"/>
    <n v="1408999088"/>
    <n v="1407184688"/>
    <b v="1"/>
    <n v="0"/>
    <b v="0"/>
    <s v="photography/photobooks"/>
    <x v="8"/>
    <s v="photobooks"/>
  </r>
  <r>
    <n v="5000"/>
    <n v="2286"/>
    <x v="2"/>
    <s v="US"/>
    <s v="USD"/>
    <x v="1767"/>
    <d v="2014-08-03T07:48:04"/>
    <n v="1407080884"/>
    <n v="1404488884"/>
    <b v="1"/>
    <n v="39"/>
    <b v="0"/>
    <s v="photography/photobooks"/>
    <x v="8"/>
    <s v="photobooks"/>
  </r>
  <r>
    <n v="5000"/>
    <n v="187"/>
    <x v="2"/>
    <s v="US"/>
    <s v="USD"/>
    <x v="1768"/>
    <d v="2014-09-27T05:27:24"/>
    <n v="1411824444"/>
    <n v="1406640444"/>
    <b v="1"/>
    <n v="15"/>
    <b v="0"/>
    <s v="photography/photobooks"/>
    <x v="8"/>
    <s v="photobooks"/>
  </r>
  <r>
    <n v="40000"/>
    <n v="1081"/>
    <x v="2"/>
    <s v="US"/>
    <s v="USD"/>
    <x v="1769"/>
    <d v="2015-01-13T11:39:19"/>
    <n v="1421177959"/>
    <n v="1418585959"/>
    <b v="1"/>
    <n v="22"/>
    <b v="0"/>
    <s v="photography/photobooks"/>
    <x v="8"/>
    <s v="photobooks"/>
  </r>
  <r>
    <n v="24500"/>
    <n v="13846"/>
    <x v="2"/>
    <s v="US"/>
    <s v="USD"/>
    <x v="1770"/>
    <d v="2014-10-14T10:43:14"/>
    <n v="1413312194"/>
    <n v="1410288194"/>
    <b v="1"/>
    <n v="92"/>
    <b v="0"/>
    <s v="photography/photobooks"/>
    <x v="8"/>
    <s v="photobooks"/>
  </r>
  <r>
    <n v="4200"/>
    <n v="895"/>
    <x v="2"/>
    <s v="GB"/>
    <s v="GBP"/>
    <x v="1771"/>
    <d v="2014-10-23T15:30:40"/>
    <n v="1414107040"/>
    <n v="1411515040"/>
    <b v="1"/>
    <n v="25"/>
    <b v="0"/>
    <s v="photography/photobooks"/>
    <x v="8"/>
    <s v="photobooks"/>
  </r>
  <r>
    <n v="5500"/>
    <n v="858"/>
    <x v="2"/>
    <s v="GB"/>
    <s v="GBP"/>
    <x v="1772"/>
    <d v="2014-07-06T09:13:56"/>
    <n v="1404666836"/>
    <n v="1399482836"/>
    <b v="1"/>
    <n v="19"/>
    <b v="0"/>
    <s v="photography/photobooks"/>
    <x v="8"/>
    <s v="photobooks"/>
  </r>
  <r>
    <n v="30000"/>
    <n v="1877"/>
    <x v="2"/>
    <s v="US"/>
    <s v="USD"/>
    <x v="1773"/>
    <d v="2015-01-19T10:14:58"/>
    <n v="1421691298"/>
    <n v="1417803298"/>
    <b v="1"/>
    <n v="19"/>
    <b v="0"/>
    <s v="photography/photobooks"/>
    <x v="8"/>
    <s v="photobooks"/>
  </r>
  <r>
    <n v="2500"/>
    <n v="1148"/>
    <x v="2"/>
    <s v="US"/>
    <s v="USD"/>
    <x v="1774"/>
    <d v="2014-11-29T06:59:00"/>
    <n v="1417273140"/>
    <n v="1413609292"/>
    <b v="1"/>
    <n v="13"/>
    <b v="0"/>
    <s v="photography/photobooks"/>
    <x v="8"/>
    <s v="photobooks"/>
  </r>
  <r>
    <n v="32500"/>
    <n v="21158"/>
    <x v="2"/>
    <s v="US"/>
    <s v="USD"/>
    <x v="1775"/>
    <d v="2014-10-24T15:26:00"/>
    <n v="1414193160"/>
    <n v="1410305160"/>
    <b v="1"/>
    <n v="124"/>
    <b v="0"/>
    <s v="photography/photobooks"/>
    <x v="8"/>
    <s v="photobooks"/>
  </r>
  <r>
    <n v="5000"/>
    <n v="335"/>
    <x v="2"/>
    <s v="GB"/>
    <s v="GBP"/>
    <x v="1776"/>
    <d v="2014-10-29T14:57:51"/>
    <n v="1414623471"/>
    <n v="1411513071"/>
    <b v="1"/>
    <n v="4"/>
    <b v="0"/>
    <s v="photography/photobooks"/>
    <x v="8"/>
    <s v="photobooks"/>
  </r>
  <r>
    <n v="4800"/>
    <n v="651"/>
    <x v="2"/>
    <s v="NL"/>
    <s v="EUR"/>
    <x v="1777"/>
    <d v="2015-02-20T00:34:13"/>
    <n v="1424421253"/>
    <n v="1421829253"/>
    <b v="1"/>
    <n v="10"/>
    <b v="0"/>
    <s v="photography/photobooks"/>
    <x v="8"/>
    <s v="photobooks"/>
  </r>
  <r>
    <n v="50000"/>
    <n v="995"/>
    <x v="2"/>
    <s v="US"/>
    <s v="USD"/>
    <x v="1778"/>
    <d v="2015-03-27T11:43:15"/>
    <n v="1427485395"/>
    <n v="1423600995"/>
    <b v="1"/>
    <n v="15"/>
    <b v="0"/>
    <s v="photography/photobooks"/>
    <x v="8"/>
    <s v="photobooks"/>
  </r>
  <r>
    <n v="11000"/>
    <n v="3986"/>
    <x v="2"/>
    <s v="US"/>
    <s v="USD"/>
    <x v="1779"/>
    <d v="2016-09-02T08:36:20"/>
    <n v="1472834180"/>
    <n v="1470242180"/>
    <b v="1"/>
    <n v="38"/>
    <b v="0"/>
    <s v="photography/photobooks"/>
    <x v="8"/>
    <s v="photobooks"/>
  </r>
  <r>
    <n v="30000"/>
    <n v="11923"/>
    <x v="2"/>
    <s v="US"/>
    <s v="USD"/>
    <x v="1780"/>
    <d v="2016-07-02T06:25:10"/>
    <n v="1467469510"/>
    <n v="1462285510"/>
    <b v="1"/>
    <n v="152"/>
    <b v="0"/>
    <s v="photography/photobooks"/>
    <x v="8"/>
    <s v="photobooks"/>
  </r>
  <r>
    <n v="5500"/>
    <n v="1417"/>
    <x v="2"/>
    <s v="US"/>
    <s v="USD"/>
    <x v="1781"/>
    <d v="2016-09-15T06:49:05"/>
    <n v="1473950945"/>
    <n v="1471272545"/>
    <b v="1"/>
    <n v="24"/>
    <b v="0"/>
    <s v="photography/photobooks"/>
    <x v="8"/>
    <s v="photobooks"/>
  </r>
  <r>
    <n v="35000"/>
    <n v="5422"/>
    <x v="2"/>
    <s v="US"/>
    <s v="USD"/>
    <x v="1782"/>
    <d v="2016-02-21T05:48:09"/>
    <n v="1456062489"/>
    <n v="1453211289"/>
    <b v="1"/>
    <n v="76"/>
    <b v="0"/>
    <s v="photography/photobooks"/>
    <x v="8"/>
    <s v="photobooks"/>
  </r>
  <r>
    <n v="40000"/>
    <n v="9477"/>
    <x v="2"/>
    <s v="US"/>
    <s v="USD"/>
    <x v="1783"/>
    <d v="2015-05-21T14:47:58"/>
    <n v="1432248478"/>
    <n v="1429656478"/>
    <b v="1"/>
    <n v="185"/>
    <b v="0"/>
    <s v="photography/photobooks"/>
    <x v="8"/>
    <s v="photobooks"/>
  </r>
  <r>
    <n v="5000"/>
    <n v="1988"/>
    <x v="2"/>
    <s v="US"/>
    <s v="USD"/>
    <x v="1784"/>
    <d v="2015-01-30T19:25:00"/>
    <n v="1422674700"/>
    <n v="1419954240"/>
    <b v="1"/>
    <n v="33"/>
    <b v="0"/>
    <s v="photography/photobooks"/>
    <x v="8"/>
    <s v="photobooks"/>
  </r>
  <r>
    <n v="24000"/>
    <n v="4853"/>
    <x v="2"/>
    <s v="US"/>
    <s v="USD"/>
    <x v="1785"/>
    <d v="2014-10-15T16:00:00"/>
    <n v="1413417600"/>
    <n v="1410750855"/>
    <b v="1"/>
    <n v="108"/>
    <b v="0"/>
    <s v="photography/photobooks"/>
    <x v="8"/>
    <s v="photobooks"/>
  </r>
  <r>
    <n v="1900"/>
    <n v="905"/>
    <x v="2"/>
    <s v="NL"/>
    <s v="EUR"/>
    <x v="1786"/>
    <d v="2014-12-15T05:12:57"/>
    <n v="1418649177"/>
    <n v="1416057177"/>
    <b v="1"/>
    <n v="29"/>
    <b v="0"/>
    <s v="photography/photobooks"/>
    <x v="8"/>
    <s v="photobooks"/>
  </r>
  <r>
    <n v="10000"/>
    <n v="1533"/>
    <x v="2"/>
    <s v="US"/>
    <s v="USD"/>
    <x v="1787"/>
    <d v="2015-04-04T06:43:57"/>
    <n v="1428158637"/>
    <n v="1425570237"/>
    <b v="1"/>
    <n v="24"/>
    <b v="0"/>
    <s v="photography/photobooks"/>
    <x v="8"/>
    <s v="photobooks"/>
  </r>
  <r>
    <n v="5500"/>
    <n v="76"/>
    <x v="2"/>
    <s v="GB"/>
    <s v="GBP"/>
    <x v="1788"/>
    <d v="2014-10-31T14:45:42"/>
    <n v="1414795542"/>
    <n v="1412203542"/>
    <b v="1"/>
    <n v="4"/>
    <b v="0"/>
    <s v="photography/photobooks"/>
    <x v="8"/>
    <s v="photobooks"/>
  </r>
  <r>
    <n v="8000"/>
    <n v="40"/>
    <x v="2"/>
    <s v="US"/>
    <s v="USD"/>
    <x v="1789"/>
    <d v="2015-01-11T22:00:03"/>
    <n v="1421042403"/>
    <n v="1415858403"/>
    <b v="1"/>
    <n v="4"/>
    <b v="0"/>
    <s v="photography/photobooks"/>
    <x v="8"/>
    <s v="photobooks"/>
  </r>
  <r>
    <n v="33000"/>
    <n v="1636"/>
    <x v="2"/>
    <s v="US"/>
    <s v="USD"/>
    <x v="1790"/>
    <d v="2015-02-05T08:11:18"/>
    <n v="1423152678"/>
    <n v="1420560678"/>
    <b v="1"/>
    <n v="15"/>
    <b v="0"/>
    <s v="photography/photobooks"/>
    <x v="8"/>
    <s v="photobooks"/>
  </r>
  <r>
    <n v="3000"/>
    <n v="107"/>
    <x v="2"/>
    <s v="GB"/>
    <s v="GBP"/>
    <x v="1791"/>
    <d v="2015-01-29T09:46:05"/>
    <n v="1422553565"/>
    <n v="1417369565"/>
    <b v="1"/>
    <n v="4"/>
    <b v="0"/>
    <s v="photography/photobooks"/>
    <x v="8"/>
    <s v="photobooks"/>
  </r>
  <r>
    <n v="25000"/>
    <n v="15281"/>
    <x v="2"/>
    <s v="US"/>
    <s v="USD"/>
    <x v="1792"/>
    <d v="2015-08-09T22:59:00"/>
    <n v="1439189940"/>
    <n v="1435970682"/>
    <b v="1"/>
    <n v="139"/>
    <b v="0"/>
    <s v="photography/photobooks"/>
    <x v="8"/>
    <s v="photobooks"/>
  </r>
  <r>
    <n v="3000"/>
    <n v="40"/>
    <x v="2"/>
    <s v="AU"/>
    <s v="AUD"/>
    <x v="1793"/>
    <d v="2014-11-27T14:24:00"/>
    <n v="1417127040"/>
    <n v="1414531440"/>
    <b v="1"/>
    <n v="2"/>
    <b v="0"/>
    <s v="photography/photobooks"/>
    <x v="8"/>
    <s v="photobooks"/>
  </r>
  <r>
    <n v="9000"/>
    <n v="997"/>
    <x v="2"/>
    <s v="US"/>
    <s v="USD"/>
    <x v="1794"/>
    <d v="2015-02-11T05:13:42"/>
    <n v="1423660422"/>
    <n v="1420636422"/>
    <b v="1"/>
    <n v="18"/>
    <b v="0"/>
    <s v="photography/photobooks"/>
    <x v="8"/>
    <s v="photobooks"/>
  </r>
  <r>
    <n v="28000"/>
    <n v="10846"/>
    <x v="2"/>
    <s v="DE"/>
    <s v="EUR"/>
    <x v="1795"/>
    <d v="2016-10-14T08:00:00"/>
    <n v="1476460800"/>
    <n v="1473922541"/>
    <b v="1"/>
    <n v="81"/>
    <b v="0"/>
    <s v="photography/photobooks"/>
    <x v="8"/>
    <s v="photobooks"/>
  </r>
  <r>
    <n v="19000"/>
    <n v="4190"/>
    <x v="2"/>
    <s v="GB"/>
    <s v="GBP"/>
    <x v="1796"/>
    <d v="2016-07-24T02:32:46"/>
    <n v="1469356366"/>
    <n v="1464172366"/>
    <b v="1"/>
    <n v="86"/>
    <b v="0"/>
    <s v="photography/photobooks"/>
    <x v="8"/>
    <s v="photobooks"/>
  </r>
  <r>
    <n v="10000"/>
    <n v="6755"/>
    <x v="2"/>
    <s v="US"/>
    <s v="USD"/>
    <x v="1797"/>
    <d v="2016-12-15T05:39:49"/>
    <n v="1481809189"/>
    <n v="1479217189"/>
    <b v="1"/>
    <n v="140"/>
    <b v="0"/>
    <s v="photography/photobooks"/>
    <x v="8"/>
    <s v="photobooks"/>
  </r>
  <r>
    <n v="16000"/>
    <n v="2182"/>
    <x v="2"/>
    <s v="US"/>
    <s v="USD"/>
    <x v="1798"/>
    <d v="2016-02-03T23:50:33"/>
    <n v="1454572233"/>
    <n v="1449388233"/>
    <b v="1"/>
    <n v="37"/>
    <b v="0"/>
    <s v="photography/photobooks"/>
    <x v="8"/>
    <s v="photobooks"/>
  </r>
  <r>
    <n v="4000"/>
    <n v="69.83"/>
    <x v="2"/>
    <s v="GB"/>
    <s v="GBP"/>
    <x v="1799"/>
    <d v="2014-11-11T13:13:28"/>
    <n v="1415740408"/>
    <n v="1414008808"/>
    <b v="1"/>
    <n v="6"/>
    <b v="0"/>
    <s v="photography/photobooks"/>
    <x v="8"/>
    <s v="photobooks"/>
  </r>
  <r>
    <n v="46260"/>
    <n v="9460"/>
    <x v="2"/>
    <s v="GB"/>
    <s v="GBP"/>
    <x v="1800"/>
    <d v="2016-10-10T06:32:50"/>
    <n v="1476109970"/>
    <n v="1473517970"/>
    <b v="1"/>
    <n v="113"/>
    <b v="0"/>
    <s v="photography/photobooks"/>
    <x v="8"/>
    <s v="photobooks"/>
  </r>
  <r>
    <n v="17000"/>
    <n v="2355"/>
    <x v="2"/>
    <s v="GB"/>
    <s v="GBP"/>
    <x v="1801"/>
    <d v="2015-12-15T04:10:00"/>
    <n v="1450181400"/>
    <n v="1447429868"/>
    <b v="1"/>
    <n v="37"/>
    <b v="0"/>
    <s v="photography/photobooks"/>
    <x v="8"/>
    <s v="photobooks"/>
  </r>
  <r>
    <n v="3500"/>
    <n v="1697"/>
    <x v="2"/>
    <s v="DE"/>
    <s v="EUR"/>
    <x v="1802"/>
    <d v="2015-06-27T13:59:00"/>
    <n v="1435442340"/>
    <n v="1433416830"/>
    <b v="1"/>
    <n v="18"/>
    <b v="0"/>
    <s v="photography/photobooks"/>
    <x v="8"/>
    <s v="photobooks"/>
  </r>
  <r>
    <n v="17500"/>
    <n v="5390"/>
    <x v="2"/>
    <s v="US"/>
    <s v="USD"/>
    <x v="1803"/>
    <d v="2015-02-13T17:43:02"/>
    <n v="1423878182"/>
    <n v="1421199782"/>
    <b v="1"/>
    <n v="75"/>
    <b v="0"/>
    <s v="photography/photobooks"/>
    <x v="8"/>
    <s v="photobooks"/>
  </r>
  <r>
    <n v="15500"/>
    <n v="5452"/>
    <x v="2"/>
    <s v="US"/>
    <s v="USD"/>
    <x v="1804"/>
    <d v="2015-11-14T09:16:44"/>
    <n v="1447521404"/>
    <n v="1444061804"/>
    <b v="1"/>
    <n v="52"/>
    <b v="0"/>
    <s v="photography/photobooks"/>
    <x v="8"/>
    <s v="photobooks"/>
  </r>
  <r>
    <n v="22500"/>
    <n v="8191"/>
    <x v="2"/>
    <s v="DE"/>
    <s v="EUR"/>
    <x v="1805"/>
    <d v="2015-10-02T10:00:00"/>
    <n v="1443808800"/>
    <n v="1441048658"/>
    <b v="1"/>
    <n v="122"/>
    <b v="0"/>
    <s v="photography/photobooks"/>
    <x v="8"/>
    <s v="photobooks"/>
  </r>
  <r>
    <n v="20000"/>
    <n v="591"/>
    <x v="2"/>
    <s v="GB"/>
    <s v="GBP"/>
    <x v="1806"/>
    <d v="2014-09-30T07:19:09"/>
    <n v="1412090349"/>
    <n v="1409066349"/>
    <b v="1"/>
    <n v="8"/>
    <b v="0"/>
    <s v="photography/photobooks"/>
    <x v="8"/>
    <s v="photobooks"/>
  </r>
  <r>
    <n v="5000"/>
    <n v="553"/>
    <x v="2"/>
    <s v="US"/>
    <s v="USD"/>
    <x v="1807"/>
    <d v="2014-09-27T17:38:33"/>
    <n v="1411868313"/>
    <n v="1409276313"/>
    <b v="1"/>
    <n v="8"/>
    <b v="0"/>
    <s v="photography/photobooks"/>
    <x v="8"/>
    <s v="photobooks"/>
  </r>
  <r>
    <n v="28000"/>
    <n v="11594"/>
    <x v="2"/>
    <s v="US"/>
    <s v="USD"/>
    <x v="1808"/>
    <d v="2017-02-11T08:20:30"/>
    <n v="1486830030"/>
    <n v="1483806030"/>
    <b v="1"/>
    <n v="96"/>
    <b v="0"/>
    <s v="photography/photobooks"/>
    <x v="8"/>
    <s v="photobooks"/>
  </r>
  <r>
    <n v="3500"/>
    <n v="380"/>
    <x v="2"/>
    <s v="CA"/>
    <s v="CAD"/>
    <x v="1809"/>
    <d v="2015-03-01T13:47:19"/>
    <n v="1425246439"/>
    <n v="1422222439"/>
    <b v="1"/>
    <n v="9"/>
    <b v="0"/>
    <s v="photography/photobooks"/>
    <x v="8"/>
    <s v="photobooks"/>
  </r>
  <r>
    <n v="450"/>
    <n v="15"/>
    <x v="2"/>
    <s v="US"/>
    <s v="USD"/>
    <x v="1810"/>
    <d v="2014-08-21T13:50:26"/>
    <n v="1408657826"/>
    <n v="1407621026"/>
    <b v="0"/>
    <n v="2"/>
    <b v="0"/>
    <s v="photography/photobooks"/>
    <x v="8"/>
    <s v="photobooks"/>
  </r>
  <r>
    <n v="54000"/>
    <n v="40"/>
    <x v="2"/>
    <s v="US"/>
    <s v="USD"/>
    <x v="1811"/>
    <d v="2014-10-23T20:00:00"/>
    <n v="1414123200"/>
    <n v="1408962270"/>
    <b v="0"/>
    <n v="26"/>
    <b v="0"/>
    <s v="photography/photobooks"/>
    <x v="8"/>
    <s v="photobooks"/>
  </r>
  <r>
    <n v="6500"/>
    <n v="865"/>
    <x v="2"/>
    <s v="GB"/>
    <s v="GBP"/>
    <x v="1812"/>
    <d v="2016-07-02T23:38:56"/>
    <n v="1467531536"/>
    <n v="1464939536"/>
    <b v="0"/>
    <n v="23"/>
    <b v="0"/>
    <s v="photography/photobooks"/>
    <x v="8"/>
    <s v="photobooks"/>
  </r>
  <r>
    <n v="8750"/>
    <n v="0"/>
    <x v="2"/>
    <s v="GB"/>
    <s v="GBP"/>
    <x v="1813"/>
    <d v="2014-08-08T13:20:12"/>
    <n v="1407532812"/>
    <n v="1404940812"/>
    <b v="0"/>
    <n v="0"/>
    <b v="0"/>
    <s v="photography/photobooks"/>
    <x v="8"/>
    <s v="photobooks"/>
  </r>
  <r>
    <n v="12000"/>
    <n v="5902"/>
    <x v="2"/>
    <s v="GB"/>
    <s v="GBP"/>
    <x v="1814"/>
    <d v="2015-02-27T23:32:16"/>
    <n v="1425108736"/>
    <n v="1422516736"/>
    <b v="0"/>
    <n v="140"/>
    <b v="0"/>
    <s v="photography/photobooks"/>
    <x v="8"/>
    <s v="photobooks"/>
  </r>
  <r>
    <n v="3000"/>
    <n v="0"/>
    <x v="2"/>
    <s v="US"/>
    <s v="USD"/>
    <x v="1815"/>
    <d v="2015-07-01T13:45:37"/>
    <n v="1435787137"/>
    <n v="1434577537"/>
    <b v="0"/>
    <n v="0"/>
    <b v="0"/>
    <s v="photography/photobooks"/>
    <x v="8"/>
    <s v="photobooks"/>
  </r>
  <r>
    <n v="25000"/>
    <n v="509"/>
    <x v="2"/>
    <s v="CH"/>
    <s v="CHF"/>
    <x v="1816"/>
    <d v="2016-07-25T11:00:00"/>
    <n v="1469473200"/>
    <n v="1467061303"/>
    <b v="0"/>
    <n v="6"/>
    <b v="0"/>
    <s v="photography/photobooks"/>
    <x v="8"/>
    <s v="photobooks"/>
  </r>
  <r>
    <n v="18000"/>
    <n v="9419"/>
    <x v="2"/>
    <s v="US"/>
    <s v="USD"/>
    <x v="1817"/>
    <d v="2017-01-29T22:59:00"/>
    <n v="1485759540"/>
    <n v="1480607607"/>
    <b v="0"/>
    <n v="100"/>
    <b v="0"/>
    <s v="photography/photobooks"/>
    <x v="8"/>
    <s v="photobooks"/>
  </r>
  <r>
    <n v="15000"/>
    <n v="0"/>
    <x v="2"/>
    <s v="US"/>
    <s v="USD"/>
    <x v="1818"/>
    <d v="2015-04-02T20:37:30"/>
    <n v="1428035850"/>
    <n v="1425447450"/>
    <b v="0"/>
    <n v="0"/>
    <b v="0"/>
    <s v="photography/photobooks"/>
    <x v="8"/>
    <s v="photobooks"/>
  </r>
  <r>
    <n v="1200"/>
    <n v="25"/>
    <x v="2"/>
    <s v="US"/>
    <s v="USD"/>
    <x v="1819"/>
    <d v="2014-07-30T10:03:16"/>
    <n v="1406743396"/>
    <n v="1404151396"/>
    <b v="0"/>
    <n v="4"/>
    <b v="0"/>
    <s v="photography/photobooks"/>
    <x v="8"/>
    <s v="photobooks"/>
  </r>
  <r>
    <n v="26000"/>
    <n v="1707"/>
    <x v="2"/>
    <s v="US"/>
    <s v="USD"/>
    <x v="1820"/>
    <d v="2015-03-31T17:01:30"/>
    <n v="1427850090"/>
    <n v="1425261690"/>
    <b v="0"/>
    <n v="8"/>
    <b v="0"/>
    <s v="photography/photobooks"/>
    <x v="8"/>
    <s v="photobooks"/>
  </r>
  <r>
    <n v="2500"/>
    <n v="3372.25"/>
    <x v="0"/>
    <s v="US"/>
    <s v="USD"/>
    <x v="1821"/>
    <d v="2012-03-02T23:39:27"/>
    <n v="1330760367"/>
    <n v="1326872367"/>
    <b v="0"/>
    <n v="57"/>
    <b v="1"/>
    <s v="music/rock"/>
    <x v="4"/>
    <s v="rock"/>
  </r>
  <r>
    <n v="300"/>
    <n v="300"/>
    <x v="0"/>
    <s v="CA"/>
    <s v="CAD"/>
    <x v="1822"/>
    <d v="2014-01-31T11:01:00"/>
    <n v="1391194860"/>
    <n v="1388084862"/>
    <b v="0"/>
    <n v="11"/>
    <b v="1"/>
    <s v="music/rock"/>
    <x v="4"/>
    <s v="rock"/>
  </r>
  <r>
    <n v="700"/>
    <n v="811"/>
    <x v="0"/>
    <s v="US"/>
    <s v="USD"/>
    <x v="1823"/>
    <d v="2012-10-24T08:26:16"/>
    <n v="1351095976"/>
    <n v="1348503976"/>
    <b v="0"/>
    <n v="33"/>
    <b v="1"/>
    <s v="music/rock"/>
    <x v="4"/>
    <s v="rock"/>
  </r>
  <r>
    <n v="3000"/>
    <n v="3002"/>
    <x v="0"/>
    <s v="US"/>
    <s v="USD"/>
    <x v="1824"/>
    <d v="2014-01-07T18:08:00"/>
    <n v="1389146880"/>
    <n v="1387403967"/>
    <b v="0"/>
    <n v="40"/>
    <b v="1"/>
    <s v="music/rock"/>
    <x v="4"/>
    <s v="rock"/>
  </r>
  <r>
    <n v="2000"/>
    <n v="2101"/>
    <x v="0"/>
    <s v="US"/>
    <s v="USD"/>
    <x v="1825"/>
    <d v="2013-07-11T12:01:43"/>
    <n v="1373572903"/>
    <n v="1371585703"/>
    <b v="0"/>
    <n v="50"/>
    <b v="1"/>
    <s v="music/rock"/>
    <x v="4"/>
    <s v="rock"/>
  </r>
  <r>
    <n v="2000"/>
    <n v="2020"/>
    <x v="0"/>
    <s v="US"/>
    <s v="USD"/>
    <x v="1826"/>
    <d v="2014-02-17T14:10:17"/>
    <n v="1392675017"/>
    <n v="1390083017"/>
    <b v="0"/>
    <n v="38"/>
    <b v="1"/>
    <s v="music/rock"/>
    <x v="4"/>
    <s v="rock"/>
  </r>
  <r>
    <n v="8000"/>
    <n v="8053"/>
    <x v="0"/>
    <s v="US"/>
    <s v="USD"/>
    <x v="1827"/>
    <d v="2011-03-02T23:49:21"/>
    <n v="1299138561"/>
    <n v="1294818561"/>
    <b v="0"/>
    <n v="96"/>
    <b v="1"/>
    <s v="music/rock"/>
    <x v="4"/>
    <s v="rock"/>
  </r>
  <r>
    <n v="20000"/>
    <n v="20032"/>
    <x v="0"/>
    <s v="US"/>
    <s v="USD"/>
    <x v="1828"/>
    <d v="2014-05-09T14:00:00"/>
    <n v="1399672800"/>
    <n v="1396906530"/>
    <b v="0"/>
    <n v="48"/>
    <b v="1"/>
    <s v="music/rock"/>
    <x v="4"/>
    <s v="rock"/>
  </r>
  <r>
    <n v="1500"/>
    <n v="2500.25"/>
    <x v="0"/>
    <s v="US"/>
    <s v="USD"/>
    <x v="1829"/>
    <d v="2011-01-21T14:00:00"/>
    <n v="1295647200"/>
    <n v="1291428371"/>
    <b v="0"/>
    <n v="33"/>
    <b v="1"/>
    <s v="music/rock"/>
    <x v="4"/>
    <s v="rock"/>
  </r>
  <r>
    <n v="15000"/>
    <n v="15230"/>
    <x v="0"/>
    <s v="US"/>
    <s v="USD"/>
    <x v="1830"/>
    <d v="2014-02-24T08:25:07"/>
    <n v="1393259107"/>
    <n v="1390667107"/>
    <b v="0"/>
    <n v="226"/>
    <b v="1"/>
    <s v="music/rock"/>
    <x v="4"/>
    <s v="rock"/>
  </r>
  <r>
    <n v="1000"/>
    <n v="1030"/>
    <x v="0"/>
    <s v="US"/>
    <s v="USD"/>
    <x v="1831"/>
    <d v="2012-05-12T15:54:23"/>
    <n v="1336866863"/>
    <n v="1335570863"/>
    <b v="0"/>
    <n v="14"/>
    <b v="1"/>
    <s v="music/rock"/>
    <x v="4"/>
    <s v="rock"/>
  </r>
  <r>
    <n v="350"/>
    <n v="500"/>
    <x v="0"/>
    <s v="US"/>
    <s v="USD"/>
    <x v="1832"/>
    <d v="2011-03-04T04:57:07"/>
    <n v="1299243427"/>
    <n v="1296651427"/>
    <b v="0"/>
    <n v="20"/>
    <b v="1"/>
    <s v="music/rock"/>
    <x v="4"/>
    <s v="rock"/>
  </r>
  <r>
    <n v="400"/>
    <n v="1050"/>
    <x v="0"/>
    <s v="US"/>
    <s v="USD"/>
    <x v="1833"/>
    <d v="2013-03-01T23:59:00"/>
    <n v="1362211140"/>
    <n v="1359421403"/>
    <b v="0"/>
    <n v="25"/>
    <b v="1"/>
    <s v="music/rock"/>
    <x v="4"/>
    <s v="rock"/>
  </r>
  <r>
    <n v="10000"/>
    <n v="11805"/>
    <x v="0"/>
    <s v="US"/>
    <s v="USD"/>
    <x v="1834"/>
    <d v="2015-01-24T15:08:15"/>
    <n v="1422140895"/>
    <n v="1418684895"/>
    <b v="0"/>
    <n v="90"/>
    <b v="1"/>
    <s v="music/rock"/>
    <x v="4"/>
    <s v="rock"/>
  </r>
  <r>
    <n v="500"/>
    <n v="520"/>
    <x v="0"/>
    <s v="GB"/>
    <s v="GBP"/>
    <x v="1835"/>
    <d v="2016-03-31T07:51:11"/>
    <n v="1459439471"/>
    <n v="1456851071"/>
    <b v="0"/>
    <n v="11"/>
    <b v="1"/>
    <s v="music/rock"/>
    <x v="4"/>
    <s v="rock"/>
  </r>
  <r>
    <n v="5000"/>
    <n v="10017"/>
    <x v="0"/>
    <s v="US"/>
    <s v="USD"/>
    <x v="1836"/>
    <d v="2013-02-17T11:25:29"/>
    <n v="1361129129"/>
    <n v="1359660329"/>
    <b v="0"/>
    <n v="55"/>
    <b v="1"/>
    <s v="music/rock"/>
    <x v="4"/>
    <s v="rock"/>
  </r>
  <r>
    <n v="600"/>
    <n v="1841"/>
    <x v="0"/>
    <s v="US"/>
    <s v="USD"/>
    <x v="1837"/>
    <d v="2012-03-17T16:08:55"/>
    <n v="1332029335"/>
    <n v="1326848935"/>
    <b v="0"/>
    <n v="30"/>
    <b v="1"/>
    <s v="music/rock"/>
    <x v="4"/>
    <s v="rock"/>
  </r>
  <r>
    <n v="1000"/>
    <n v="1001.49"/>
    <x v="0"/>
    <s v="US"/>
    <s v="USD"/>
    <x v="1838"/>
    <d v="2011-09-30T19:00:00"/>
    <n v="1317438000"/>
    <n v="1314989557"/>
    <b v="0"/>
    <n v="28"/>
    <b v="1"/>
    <s v="music/rock"/>
    <x v="4"/>
    <s v="rock"/>
  </r>
  <r>
    <n v="1000"/>
    <n v="2053"/>
    <x v="0"/>
    <s v="US"/>
    <s v="USD"/>
    <x v="1839"/>
    <d v="2016-10-01T09:19:42"/>
    <n v="1475342382"/>
    <n v="1472750382"/>
    <b v="0"/>
    <n v="45"/>
    <b v="1"/>
    <s v="music/rock"/>
    <x v="4"/>
    <s v="rock"/>
  </r>
  <r>
    <n v="900"/>
    <n v="980"/>
    <x v="0"/>
    <s v="US"/>
    <s v="USD"/>
    <x v="1840"/>
    <d v="2013-05-06T20:59:00"/>
    <n v="1367902740"/>
    <n v="1366251510"/>
    <b v="0"/>
    <n v="13"/>
    <b v="1"/>
    <s v="music/rock"/>
    <x v="4"/>
    <s v="rock"/>
  </r>
  <r>
    <n v="2000"/>
    <n v="2035"/>
    <x v="0"/>
    <s v="US"/>
    <s v="USD"/>
    <x v="1841"/>
    <d v="2014-05-19T20:59:00"/>
    <n v="1400561940"/>
    <n v="1397679445"/>
    <b v="0"/>
    <n v="40"/>
    <b v="1"/>
    <s v="music/rock"/>
    <x v="4"/>
    <s v="rock"/>
  </r>
  <r>
    <n v="2000"/>
    <n v="2505"/>
    <x v="0"/>
    <s v="US"/>
    <s v="USD"/>
    <x v="1842"/>
    <d v="2015-03-01T21:59:00"/>
    <n v="1425275940"/>
    <n v="1422371381"/>
    <b v="0"/>
    <n v="21"/>
    <b v="1"/>
    <s v="music/rock"/>
    <x v="4"/>
    <s v="rock"/>
  </r>
  <r>
    <n v="10000"/>
    <n v="12400.61"/>
    <x v="0"/>
    <s v="US"/>
    <s v="USD"/>
    <x v="1843"/>
    <d v="2011-02-20T15:52:34"/>
    <n v="1298245954"/>
    <n v="1295653954"/>
    <b v="0"/>
    <n v="134"/>
    <b v="1"/>
    <s v="music/rock"/>
    <x v="4"/>
    <s v="rock"/>
  </r>
  <r>
    <n v="1500"/>
    <n v="1521"/>
    <x v="0"/>
    <s v="US"/>
    <s v="USD"/>
    <x v="1844"/>
    <d v="2011-06-10T19:00:00"/>
    <n v="1307761200"/>
    <n v="1304464914"/>
    <b v="0"/>
    <n v="20"/>
    <b v="1"/>
    <s v="music/rock"/>
    <x v="4"/>
    <s v="rock"/>
  </r>
  <r>
    <n v="1000"/>
    <n v="1000"/>
    <x v="0"/>
    <s v="US"/>
    <s v="USD"/>
    <x v="1845"/>
    <d v="2016-06-16T20:55:00"/>
    <n v="1466139300"/>
    <n v="1464854398"/>
    <b v="0"/>
    <n v="19"/>
    <b v="1"/>
    <s v="music/rock"/>
    <x v="4"/>
    <s v="rock"/>
  </r>
  <r>
    <n v="15000"/>
    <n v="20689"/>
    <x v="0"/>
    <s v="US"/>
    <s v="USD"/>
    <x v="1846"/>
    <d v="2012-12-15T07:36:17"/>
    <n v="1355585777"/>
    <n v="1352993777"/>
    <b v="0"/>
    <n v="209"/>
    <b v="1"/>
    <s v="music/rock"/>
    <x v="4"/>
    <s v="rock"/>
  </r>
  <r>
    <n v="2500"/>
    <n v="3022"/>
    <x v="0"/>
    <s v="US"/>
    <s v="USD"/>
    <x v="1847"/>
    <d v="2015-04-20T21:40:32"/>
    <n v="1429594832"/>
    <n v="1427780432"/>
    <b v="0"/>
    <n v="38"/>
    <b v="1"/>
    <s v="music/rock"/>
    <x v="4"/>
    <s v="rock"/>
  </r>
  <r>
    <n v="3000"/>
    <n v="3221"/>
    <x v="0"/>
    <s v="US"/>
    <s v="USD"/>
    <x v="1848"/>
    <d v="2011-07-30T22:59:00"/>
    <n v="1312095540"/>
    <n v="1306608888"/>
    <b v="0"/>
    <n v="24"/>
    <b v="1"/>
    <s v="music/rock"/>
    <x v="4"/>
    <s v="rock"/>
  </r>
  <r>
    <n v="300"/>
    <n v="301"/>
    <x v="0"/>
    <s v="US"/>
    <s v="USD"/>
    <x v="1849"/>
    <d v="2012-10-17T12:17:39"/>
    <n v="1350505059"/>
    <n v="1347913059"/>
    <b v="0"/>
    <n v="8"/>
    <b v="1"/>
    <s v="music/rock"/>
    <x v="4"/>
    <s v="rock"/>
  </r>
  <r>
    <n v="9000"/>
    <n v="9137"/>
    <x v="0"/>
    <s v="US"/>
    <s v="USD"/>
    <x v="1850"/>
    <d v="2014-07-10T15:01:40"/>
    <n v="1405033300"/>
    <n v="1402441300"/>
    <b v="0"/>
    <n v="179"/>
    <b v="1"/>
    <s v="music/rock"/>
    <x v="4"/>
    <s v="rock"/>
  </r>
  <r>
    <n v="1300"/>
    <n v="1301"/>
    <x v="0"/>
    <s v="US"/>
    <s v="USD"/>
    <x v="1851"/>
    <d v="2014-07-27T17:00:00"/>
    <n v="1406509200"/>
    <n v="1404769538"/>
    <b v="0"/>
    <n v="26"/>
    <b v="1"/>
    <s v="music/rock"/>
    <x v="4"/>
    <s v="rock"/>
  </r>
  <r>
    <n v="15000"/>
    <n v="17545"/>
    <x v="0"/>
    <s v="US"/>
    <s v="USD"/>
    <x v="1852"/>
    <d v="2015-04-24T16:00:00"/>
    <n v="1429920000"/>
    <n v="1426703452"/>
    <b v="0"/>
    <n v="131"/>
    <b v="1"/>
    <s v="music/rock"/>
    <x v="4"/>
    <s v="rock"/>
  </r>
  <r>
    <n v="800"/>
    <n v="815"/>
    <x v="0"/>
    <s v="US"/>
    <s v="USD"/>
    <x v="1853"/>
    <d v="2012-11-13T18:26:57"/>
    <n v="1352860017"/>
    <n v="1348536417"/>
    <b v="0"/>
    <n v="14"/>
    <b v="1"/>
    <s v="music/rock"/>
    <x v="4"/>
    <s v="rock"/>
  </r>
  <r>
    <n v="15000"/>
    <n v="15318.55"/>
    <x v="0"/>
    <s v="US"/>
    <s v="USD"/>
    <x v="1854"/>
    <d v="2013-05-23T16:30:37"/>
    <n v="1369355437"/>
    <n v="1366763437"/>
    <b v="0"/>
    <n v="174"/>
    <b v="1"/>
    <s v="music/rock"/>
    <x v="4"/>
    <s v="rock"/>
  </r>
  <r>
    <n v="8750"/>
    <n v="13480.16"/>
    <x v="0"/>
    <s v="CA"/>
    <s v="CAD"/>
    <x v="1855"/>
    <d v="2014-01-06T04:55:40"/>
    <n v="1389012940"/>
    <n v="1385124940"/>
    <b v="0"/>
    <n v="191"/>
    <b v="1"/>
    <s v="music/rock"/>
    <x v="4"/>
    <s v="rock"/>
  </r>
  <r>
    <n v="2000"/>
    <n v="2025"/>
    <x v="0"/>
    <s v="US"/>
    <s v="USD"/>
    <x v="1856"/>
    <d v="2014-07-18T12:31:12"/>
    <n v="1405715472"/>
    <n v="1403901072"/>
    <b v="0"/>
    <n v="38"/>
    <b v="1"/>
    <s v="music/rock"/>
    <x v="4"/>
    <s v="rock"/>
  </r>
  <r>
    <n v="3000"/>
    <n v="3000"/>
    <x v="0"/>
    <s v="US"/>
    <s v="USD"/>
    <x v="1857"/>
    <d v="2014-09-12T10:26:53"/>
    <n v="1410546413"/>
    <n v="1407954413"/>
    <b v="0"/>
    <n v="22"/>
    <b v="1"/>
    <s v="music/rock"/>
    <x v="4"/>
    <s v="rock"/>
  </r>
  <r>
    <n v="5555.55"/>
    <n v="6041.55"/>
    <x v="0"/>
    <s v="US"/>
    <s v="USD"/>
    <x v="1858"/>
    <d v="2011-12-15T21:48:41"/>
    <n v="1324014521"/>
    <n v="1318826921"/>
    <b v="0"/>
    <n v="149"/>
    <b v="1"/>
    <s v="music/rock"/>
    <x v="4"/>
    <s v="rock"/>
  </r>
  <r>
    <n v="3000"/>
    <n v="3955"/>
    <x v="0"/>
    <s v="US"/>
    <s v="USD"/>
    <x v="1859"/>
    <d v="2011-09-22T10:28:49"/>
    <n v="1316716129"/>
    <n v="1314124129"/>
    <b v="0"/>
    <n v="56"/>
    <b v="1"/>
    <s v="music/rock"/>
    <x v="4"/>
    <s v="rock"/>
  </r>
  <r>
    <n v="750"/>
    <n v="1001"/>
    <x v="0"/>
    <s v="US"/>
    <s v="USD"/>
    <x v="1860"/>
    <d v="2014-02-06T09:01:24"/>
    <n v="1391706084"/>
    <n v="1389891684"/>
    <b v="0"/>
    <n v="19"/>
    <b v="1"/>
    <s v="music/rock"/>
    <x v="4"/>
    <s v="rock"/>
  </r>
  <r>
    <n v="250000"/>
    <n v="0"/>
    <x v="2"/>
    <s v="GB"/>
    <s v="GBP"/>
    <x v="1861"/>
    <d v="2015-01-25T23:12:21"/>
    <n v="1422256341"/>
    <n v="1419664341"/>
    <b v="0"/>
    <n v="0"/>
    <b v="0"/>
    <s v="games/mobile games"/>
    <x v="6"/>
    <s v="mobile games"/>
  </r>
  <r>
    <n v="18000"/>
    <n v="1455"/>
    <x v="2"/>
    <s v="US"/>
    <s v="USD"/>
    <x v="1862"/>
    <d v="2017-03-07T23:30:00"/>
    <n v="1488958200"/>
    <n v="1484912974"/>
    <b v="0"/>
    <n v="16"/>
    <b v="0"/>
    <s v="games/mobile games"/>
    <x v="6"/>
    <s v="mobile games"/>
  </r>
  <r>
    <n v="2500"/>
    <n v="10"/>
    <x v="2"/>
    <s v="US"/>
    <s v="USD"/>
    <x v="1863"/>
    <d v="2014-06-12T11:08:05"/>
    <n v="1402600085"/>
    <n v="1400008085"/>
    <b v="0"/>
    <n v="2"/>
    <b v="0"/>
    <s v="games/mobile games"/>
    <x v="6"/>
    <s v="mobile games"/>
  </r>
  <r>
    <n v="6500"/>
    <n v="2788"/>
    <x v="2"/>
    <s v="US"/>
    <s v="USD"/>
    <x v="1864"/>
    <d v="2014-05-04T09:11:40"/>
    <n v="1399223500"/>
    <n v="1396631500"/>
    <b v="0"/>
    <n v="48"/>
    <b v="0"/>
    <s v="games/mobile games"/>
    <x v="6"/>
    <s v="mobile games"/>
  </r>
  <r>
    <n v="110000"/>
    <n v="4"/>
    <x v="2"/>
    <s v="GB"/>
    <s v="GBP"/>
    <x v="1865"/>
    <d v="2016-11-06T01:49:07"/>
    <n v="1478425747"/>
    <n v="1475398147"/>
    <b v="0"/>
    <n v="2"/>
    <b v="0"/>
    <s v="games/mobile games"/>
    <x v="6"/>
    <s v="mobile games"/>
  </r>
  <r>
    <n v="25000"/>
    <n v="125"/>
    <x v="2"/>
    <s v="US"/>
    <s v="USD"/>
    <x v="1866"/>
    <d v="2017-02-28T20:00:00"/>
    <n v="1488340800"/>
    <n v="1483768497"/>
    <b v="0"/>
    <n v="2"/>
    <b v="0"/>
    <s v="games/mobile games"/>
    <x v="6"/>
    <s v="mobile games"/>
  </r>
  <r>
    <n v="20000"/>
    <n v="10"/>
    <x v="2"/>
    <s v="US"/>
    <s v="USD"/>
    <x v="1867"/>
    <d v="2016-11-05T14:11:52"/>
    <n v="1478383912"/>
    <n v="1475791912"/>
    <b v="0"/>
    <n v="1"/>
    <b v="0"/>
    <s v="games/mobile games"/>
    <x v="6"/>
    <s v="mobile games"/>
  </r>
  <r>
    <n v="25000"/>
    <n v="1217"/>
    <x v="2"/>
    <s v="US"/>
    <s v="USD"/>
    <x v="1868"/>
    <d v="2015-12-14T23:59:00"/>
    <n v="1450166340"/>
    <n v="1448044925"/>
    <b v="0"/>
    <n v="17"/>
    <b v="0"/>
    <s v="games/mobile games"/>
    <x v="6"/>
    <s v="mobile games"/>
  </r>
  <r>
    <n v="10000"/>
    <n v="0"/>
    <x v="2"/>
    <s v="US"/>
    <s v="USD"/>
    <x v="1869"/>
    <d v="2017-01-03T16:04:09"/>
    <n v="1483488249"/>
    <n v="1480896249"/>
    <b v="0"/>
    <n v="0"/>
    <b v="0"/>
    <s v="games/mobile games"/>
    <x v="6"/>
    <s v="mobile games"/>
  </r>
  <r>
    <n v="3500"/>
    <n v="361"/>
    <x v="2"/>
    <s v="US"/>
    <s v="USD"/>
    <x v="1870"/>
    <d v="2016-01-30T20:17:00"/>
    <n v="1454213820"/>
    <n v="1451723535"/>
    <b v="0"/>
    <n v="11"/>
    <b v="0"/>
    <s v="games/mobile games"/>
    <x v="6"/>
    <s v="mobile games"/>
  </r>
  <r>
    <n v="6500"/>
    <n v="4666"/>
    <x v="2"/>
    <s v="US"/>
    <s v="USD"/>
    <x v="1871"/>
    <d v="2014-11-20T11:48:21"/>
    <n v="1416512901"/>
    <n v="1413053301"/>
    <b v="0"/>
    <n v="95"/>
    <b v="0"/>
    <s v="games/mobile games"/>
    <x v="6"/>
    <s v="mobile games"/>
  </r>
  <r>
    <n v="20000"/>
    <n v="212"/>
    <x v="2"/>
    <s v="US"/>
    <s v="USD"/>
    <x v="1872"/>
    <d v="2015-06-29T19:06:42"/>
    <n v="1435633602"/>
    <n v="1433041602"/>
    <b v="0"/>
    <n v="13"/>
    <b v="0"/>
    <s v="games/mobile games"/>
    <x v="6"/>
    <s v="mobile games"/>
  </r>
  <r>
    <n v="8000"/>
    <n v="36"/>
    <x v="2"/>
    <s v="CA"/>
    <s v="CAD"/>
    <x v="1873"/>
    <d v="2015-07-08T08:45:00"/>
    <n v="1436373900"/>
    <n v="1433861210"/>
    <b v="0"/>
    <n v="2"/>
    <b v="0"/>
    <s v="games/mobile games"/>
    <x v="6"/>
    <s v="mobile games"/>
  </r>
  <r>
    <n v="160000"/>
    <n v="26"/>
    <x v="2"/>
    <s v="US"/>
    <s v="USD"/>
    <x v="1874"/>
    <d v="2016-06-28T15:15:33"/>
    <n v="1467155733"/>
    <n v="1465427733"/>
    <b v="0"/>
    <n v="2"/>
    <b v="0"/>
    <s v="games/mobile games"/>
    <x v="6"/>
    <s v="mobile games"/>
  </r>
  <r>
    <n v="10000"/>
    <n v="51"/>
    <x v="2"/>
    <s v="US"/>
    <s v="USD"/>
    <x v="1875"/>
    <d v="2016-08-06T13:35:08"/>
    <n v="1470519308"/>
    <n v="1465335308"/>
    <b v="0"/>
    <n v="3"/>
    <b v="0"/>
    <s v="games/mobile games"/>
    <x v="6"/>
    <s v="mobile games"/>
  </r>
  <r>
    <n v="280"/>
    <n v="0"/>
    <x v="2"/>
    <s v="AU"/>
    <s v="AUD"/>
    <x v="1876"/>
    <d v="2014-06-15T22:50:05"/>
    <n v="1402901405"/>
    <n v="1400309405"/>
    <b v="0"/>
    <n v="0"/>
    <b v="0"/>
    <s v="games/mobile games"/>
    <x v="6"/>
    <s v="mobile games"/>
  </r>
  <r>
    <n v="60"/>
    <n v="0"/>
    <x v="2"/>
    <s v="US"/>
    <s v="USD"/>
    <x v="1877"/>
    <d v="2015-02-28T16:42:05"/>
    <n v="1425170525"/>
    <n v="1422664925"/>
    <b v="0"/>
    <n v="0"/>
    <b v="0"/>
    <s v="games/mobile games"/>
    <x v="6"/>
    <s v="mobile games"/>
  </r>
  <r>
    <n v="8000"/>
    <n v="0"/>
    <x v="2"/>
    <s v="AU"/>
    <s v="AUD"/>
    <x v="1878"/>
    <d v="2014-06-12T16:12:35"/>
    <n v="1402618355"/>
    <n v="1400026355"/>
    <b v="0"/>
    <n v="0"/>
    <b v="0"/>
    <s v="games/mobile games"/>
    <x v="6"/>
    <s v="mobile games"/>
  </r>
  <r>
    <n v="5000"/>
    <n v="6"/>
    <x v="2"/>
    <s v="ES"/>
    <s v="EUR"/>
    <x v="1879"/>
    <d v="2016-03-14T06:35:29"/>
    <n v="1457966129"/>
    <n v="1455377729"/>
    <b v="0"/>
    <n v="2"/>
    <b v="0"/>
    <s v="games/mobile games"/>
    <x v="6"/>
    <s v="mobile games"/>
  </r>
  <r>
    <n v="5000"/>
    <n v="1004"/>
    <x v="2"/>
    <s v="GB"/>
    <s v="GBP"/>
    <x v="1880"/>
    <d v="2016-03-30T04:36:20"/>
    <n v="1459341380"/>
    <n v="1456839380"/>
    <b v="0"/>
    <n v="24"/>
    <b v="0"/>
    <s v="games/mobile games"/>
    <x v="6"/>
    <s v="mobile games"/>
  </r>
  <r>
    <n v="2000"/>
    <n v="3453.69"/>
    <x v="0"/>
    <s v="US"/>
    <s v="USD"/>
    <x v="1881"/>
    <d v="2015-03-09T18:39:49"/>
    <n v="1425955189"/>
    <n v="1423366789"/>
    <b v="0"/>
    <n v="70"/>
    <b v="1"/>
    <s v="music/indie rock"/>
    <x v="4"/>
    <s v="indie rock"/>
  </r>
  <r>
    <n v="3350"/>
    <n v="3380"/>
    <x v="0"/>
    <s v="US"/>
    <s v="USD"/>
    <x v="1882"/>
    <d v="2012-07-10T15:48:00"/>
    <n v="1341964080"/>
    <n v="1339109212"/>
    <b v="0"/>
    <n v="81"/>
    <b v="1"/>
    <s v="music/indie rock"/>
    <x v="4"/>
    <s v="indie rock"/>
  </r>
  <r>
    <n v="999"/>
    <n v="1047"/>
    <x v="0"/>
    <s v="US"/>
    <s v="USD"/>
    <x v="1883"/>
    <d v="2012-04-08T13:45:08"/>
    <n v="1333921508"/>
    <n v="1331333108"/>
    <b v="0"/>
    <n v="32"/>
    <b v="1"/>
    <s v="music/indie rock"/>
    <x v="4"/>
    <s v="indie rock"/>
  </r>
  <r>
    <n v="1000"/>
    <n v="1351"/>
    <x v="0"/>
    <s v="US"/>
    <s v="USD"/>
    <x v="1884"/>
    <d v="2012-11-27T04:00:00"/>
    <n v="1354017600"/>
    <n v="1350967535"/>
    <b v="0"/>
    <n v="26"/>
    <b v="1"/>
    <s v="music/indie rock"/>
    <x v="4"/>
    <s v="indie rock"/>
  </r>
  <r>
    <n v="4575"/>
    <n v="5322"/>
    <x v="0"/>
    <s v="US"/>
    <s v="USD"/>
    <x v="1885"/>
    <d v="2012-08-10T14:00:00"/>
    <n v="1344636000"/>
    <n v="1341800110"/>
    <b v="0"/>
    <n v="105"/>
    <b v="1"/>
    <s v="music/indie rock"/>
    <x v="4"/>
    <s v="indie rock"/>
  </r>
  <r>
    <n v="1200"/>
    <n v="1225"/>
    <x v="0"/>
    <s v="US"/>
    <s v="USD"/>
    <x v="1886"/>
    <d v="2014-11-12T14:45:38"/>
    <n v="1415832338"/>
    <n v="1413236738"/>
    <b v="0"/>
    <n v="29"/>
    <b v="1"/>
    <s v="music/indie rock"/>
    <x v="4"/>
    <s v="indie rock"/>
  </r>
  <r>
    <n v="3000"/>
    <n v="3335"/>
    <x v="0"/>
    <s v="ES"/>
    <s v="EUR"/>
    <x v="1887"/>
    <d v="2015-12-03T13:30:00"/>
    <n v="1449178200"/>
    <n v="1447614732"/>
    <b v="0"/>
    <n v="8"/>
    <b v="1"/>
    <s v="music/indie rock"/>
    <x v="4"/>
    <s v="indie rock"/>
  </r>
  <r>
    <n v="2500"/>
    <n v="4152"/>
    <x v="0"/>
    <s v="US"/>
    <s v="USD"/>
    <x v="1888"/>
    <d v="2010-05-31T20:59:00"/>
    <n v="1275368340"/>
    <n v="1272692732"/>
    <b v="0"/>
    <n v="89"/>
    <b v="1"/>
    <s v="music/indie rock"/>
    <x v="4"/>
    <s v="indie rock"/>
  </r>
  <r>
    <n v="2000"/>
    <n v="2132"/>
    <x v="0"/>
    <s v="US"/>
    <s v="USD"/>
    <x v="1889"/>
    <d v="2013-03-11T10:02:26"/>
    <n v="1363024946"/>
    <n v="1359140546"/>
    <b v="0"/>
    <n v="44"/>
    <b v="1"/>
    <s v="music/indie rock"/>
    <x v="4"/>
    <s v="indie rock"/>
  </r>
  <r>
    <n v="12000"/>
    <n v="17350.13"/>
    <x v="0"/>
    <s v="US"/>
    <s v="USD"/>
    <x v="1890"/>
    <d v="2012-12-15T10:52:08"/>
    <n v="1355597528"/>
    <n v="1353005528"/>
    <b v="0"/>
    <n v="246"/>
    <b v="1"/>
    <s v="music/indie rock"/>
    <x v="4"/>
    <s v="indie rock"/>
  </r>
  <r>
    <n v="10000"/>
    <n v="10555"/>
    <x v="0"/>
    <s v="US"/>
    <s v="USD"/>
    <x v="1891"/>
    <d v="2010-07-21T22:00:00"/>
    <n v="1279778400"/>
    <n v="1275851354"/>
    <b v="0"/>
    <n v="120"/>
    <b v="1"/>
    <s v="music/indie rock"/>
    <x v="4"/>
    <s v="indie rock"/>
  </r>
  <r>
    <n v="500"/>
    <n v="683"/>
    <x v="0"/>
    <s v="US"/>
    <s v="USD"/>
    <x v="1892"/>
    <d v="2011-06-07T07:18:01"/>
    <n v="1307459881"/>
    <n v="1304867881"/>
    <b v="0"/>
    <n v="26"/>
    <b v="1"/>
    <s v="music/indie rock"/>
    <x v="4"/>
    <s v="indie rock"/>
  </r>
  <r>
    <n v="2500"/>
    <n v="2600"/>
    <x v="0"/>
    <s v="US"/>
    <s v="USD"/>
    <x v="1893"/>
    <d v="2011-04-15T19:59:00"/>
    <n v="1302926340"/>
    <n v="1301524585"/>
    <b v="0"/>
    <n v="45"/>
    <b v="1"/>
    <s v="music/indie rock"/>
    <x v="4"/>
    <s v="indie rock"/>
  </r>
  <r>
    <n v="1000"/>
    <n v="1145"/>
    <x v="0"/>
    <s v="US"/>
    <s v="USD"/>
    <x v="1894"/>
    <d v="2012-02-12T13:43:03"/>
    <n v="1329082983"/>
    <n v="1326404583"/>
    <b v="0"/>
    <n v="20"/>
    <b v="1"/>
    <s v="music/indie rock"/>
    <x v="4"/>
    <s v="indie rock"/>
  </r>
  <r>
    <n v="9072"/>
    <n v="9228"/>
    <x v="0"/>
    <s v="US"/>
    <s v="USD"/>
    <x v="1895"/>
    <d v="2015-10-20T09:55:22"/>
    <n v="1445363722"/>
    <n v="1442771722"/>
    <b v="0"/>
    <n v="47"/>
    <b v="1"/>
    <s v="music/indie rock"/>
    <x v="4"/>
    <s v="indie rock"/>
  </r>
  <r>
    <n v="451"/>
    <n v="559"/>
    <x v="0"/>
    <s v="US"/>
    <s v="USD"/>
    <x v="1896"/>
    <d v="2012-04-12T09:02:45"/>
    <n v="1334250165"/>
    <n v="1331658165"/>
    <b v="0"/>
    <n v="13"/>
    <b v="1"/>
    <s v="music/indie rock"/>
    <x v="4"/>
    <s v="indie rock"/>
  </r>
  <r>
    <n v="6350"/>
    <n v="6506"/>
    <x v="0"/>
    <s v="US"/>
    <s v="USD"/>
    <x v="1897"/>
    <d v="2014-03-04T13:00:00"/>
    <n v="1393966800"/>
    <n v="1392040806"/>
    <b v="0"/>
    <n v="183"/>
    <b v="1"/>
    <s v="music/indie rock"/>
    <x v="4"/>
    <s v="indie rock"/>
  </r>
  <r>
    <n v="1000"/>
    <n v="1445"/>
    <x v="0"/>
    <s v="US"/>
    <s v="USD"/>
    <x v="1898"/>
    <d v="2016-02-01T10:00:00"/>
    <n v="1454349600"/>
    <n v="1451277473"/>
    <b v="0"/>
    <n v="21"/>
    <b v="1"/>
    <s v="music/indie rock"/>
    <x v="4"/>
    <s v="indie rock"/>
  </r>
  <r>
    <n v="900"/>
    <n v="1200"/>
    <x v="0"/>
    <s v="US"/>
    <s v="USD"/>
    <x v="1899"/>
    <d v="2015-03-25T13:36:06"/>
    <n v="1427319366"/>
    <n v="1424730966"/>
    <b v="0"/>
    <n v="42"/>
    <b v="1"/>
    <s v="music/indie rock"/>
    <x v="4"/>
    <s v="indie rock"/>
  </r>
  <r>
    <n v="2500"/>
    <n v="2734.11"/>
    <x v="0"/>
    <s v="US"/>
    <s v="USD"/>
    <x v="1900"/>
    <d v="2012-10-06T01:59:00"/>
    <n v="1349517540"/>
    <n v="1347137731"/>
    <b v="0"/>
    <n v="54"/>
    <b v="1"/>
    <s v="music/indie rock"/>
    <x v="4"/>
    <s v="indie rock"/>
  </r>
  <r>
    <n v="99000"/>
    <n v="2670"/>
    <x v="2"/>
    <s v="GB"/>
    <s v="GBP"/>
    <x v="1901"/>
    <d v="2015-05-22T05:00:00"/>
    <n v="1432299600"/>
    <n v="1429707729"/>
    <b v="0"/>
    <n v="25"/>
    <b v="0"/>
    <s v="technology/gadgets"/>
    <x v="2"/>
    <s v="gadgets"/>
  </r>
  <r>
    <n v="1000"/>
    <n v="12"/>
    <x v="2"/>
    <s v="NL"/>
    <s v="EUR"/>
    <x v="1902"/>
    <d v="2015-03-04T10:57:27"/>
    <n v="1425495447"/>
    <n v="1422903447"/>
    <b v="0"/>
    <n v="3"/>
    <b v="0"/>
    <s v="technology/gadgets"/>
    <x v="2"/>
    <s v="gadgets"/>
  </r>
  <r>
    <n v="3000"/>
    <n v="1398"/>
    <x v="2"/>
    <s v="US"/>
    <s v="USD"/>
    <x v="1903"/>
    <d v="2017-01-27T10:29:51"/>
    <n v="1485541791"/>
    <n v="1480357791"/>
    <b v="0"/>
    <n v="41"/>
    <b v="0"/>
    <s v="technology/gadgets"/>
    <x v="2"/>
    <s v="gadgets"/>
  </r>
  <r>
    <n v="50000"/>
    <n v="50"/>
    <x v="2"/>
    <s v="US"/>
    <s v="USD"/>
    <x v="1904"/>
    <d v="2016-01-02T08:27:01"/>
    <n v="1451752021"/>
    <n v="1447864021"/>
    <b v="0"/>
    <n v="2"/>
    <b v="0"/>
    <s v="technology/gadgets"/>
    <x v="2"/>
    <s v="gadgets"/>
  </r>
  <r>
    <n v="25000"/>
    <n v="42"/>
    <x v="2"/>
    <s v="US"/>
    <s v="USD"/>
    <x v="1905"/>
    <d v="2014-09-07T14:13:14"/>
    <n v="1410127994"/>
    <n v="1407535994"/>
    <b v="0"/>
    <n v="4"/>
    <b v="0"/>
    <s v="technology/gadgets"/>
    <x v="2"/>
    <s v="gadgets"/>
  </r>
  <r>
    <n v="50000"/>
    <n v="21380"/>
    <x v="2"/>
    <s v="US"/>
    <s v="USD"/>
    <x v="1906"/>
    <d v="2016-06-23T08:06:23"/>
    <n v="1466697983"/>
    <n v="1464105983"/>
    <b v="0"/>
    <n v="99"/>
    <b v="0"/>
    <s v="technology/gadgets"/>
    <x v="2"/>
    <s v="gadgets"/>
  </r>
  <r>
    <n v="30000"/>
    <n v="85"/>
    <x v="2"/>
    <s v="US"/>
    <s v="USD"/>
    <x v="1907"/>
    <d v="2014-05-23T06:05:25"/>
    <n v="1400853925"/>
    <n v="1399557925"/>
    <b v="0"/>
    <n v="4"/>
    <b v="0"/>
    <s v="technology/gadgets"/>
    <x v="2"/>
    <s v="gadgets"/>
  </r>
  <r>
    <n v="25000"/>
    <n v="433"/>
    <x v="2"/>
    <s v="US"/>
    <s v="USD"/>
    <x v="1908"/>
    <d v="2016-12-29T14:01:40"/>
    <n v="1483048900"/>
    <n v="1480456900"/>
    <b v="0"/>
    <n v="4"/>
    <b v="0"/>
    <s v="technology/gadgets"/>
    <x v="2"/>
    <s v="gadgets"/>
  </r>
  <r>
    <n v="35000"/>
    <n v="4939"/>
    <x v="2"/>
    <s v="US"/>
    <s v="USD"/>
    <x v="1909"/>
    <d v="2014-10-23T02:17:59"/>
    <n v="1414059479"/>
    <n v="1411467479"/>
    <b v="0"/>
    <n v="38"/>
    <b v="0"/>
    <s v="technology/gadgets"/>
    <x v="2"/>
    <s v="gadgets"/>
  </r>
  <r>
    <n v="85000"/>
    <n v="33486"/>
    <x v="2"/>
    <s v="NL"/>
    <s v="EUR"/>
    <x v="1910"/>
    <d v="2015-10-31T14:45:00"/>
    <n v="1446331500"/>
    <n v="1442531217"/>
    <b v="0"/>
    <n v="285"/>
    <b v="0"/>
    <s v="technology/gadgets"/>
    <x v="2"/>
    <s v="gadgets"/>
  </r>
  <r>
    <n v="42500"/>
    <n v="10"/>
    <x v="2"/>
    <s v="NZ"/>
    <s v="NZD"/>
    <x v="1911"/>
    <d v="2014-08-08T16:48:54"/>
    <n v="1407545334"/>
    <n v="1404953334"/>
    <b v="0"/>
    <n v="1"/>
    <b v="0"/>
    <s v="technology/gadgets"/>
    <x v="2"/>
    <s v="gadgets"/>
  </r>
  <r>
    <n v="5000"/>
    <n v="2965"/>
    <x v="2"/>
    <s v="US"/>
    <s v="USD"/>
    <x v="1912"/>
    <d v="2015-06-03T21:26:00"/>
    <n v="1433395560"/>
    <n v="1430803560"/>
    <b v="0"/>
    <n v="42"/>
    <b v="0"/>
    <s v="technology/gadgets"/>
    <x v="2"/>
    <s v="gadgets"/>
  </r>
  <r>
    <n v="48000"/>
    <n v="637"/>
    <x v="2"/>
    <s v="GB"/>
    <s v="GBP"/>
    <x v="1913"/>
    <d v="2014-10-08T04:16:18"/>
    <n v="1412770578"/>
    <n v="1410178578"/>
    <b v="0"/>
    <n v="26"/>
    <b v="0"/>
    <s v="technology/gadgets"/>
    <x v="2"/>
    <s v="gadgets"/>
  </r>
  <r>
    <n v="666"/>
    <n v="60"/>
    <x v="2"/>
    <s v="US"/>
    <s v="USD"/>
    <x v="1914"/>
    <d v="2014-10-31T19:59:00"/>
    <n v="1414814340"/>
    <n v="1413519073"/>
    <b v="0"/>
    <n v="2"/>
    <b v="0"/>
    <s v="technology/gadgets"/>
    <x v="2"/>
    <s v="gadgets"/>
  </r>
  <r>
    <n v="500"/>
    <n v="8"/>
    <x v="2"/>
    <s v="US"/>
    <s v="USD"/>
    <x v="1915"/>
    <d v="2014-09-01T17:10:22"/>
    <n v="1409620222"/>
    <n v="1407892222"/>
    <b v="0"/>
    <n v="4"/>
    <b v="0"/>
    <s v="technology/gadgets"/>
    <x v="2"/>
    <s v="gadgets"/>
  </r>
  <r>
    <n v="20000"/>
    <n v="102"/>
    <x v="2"/>
    <s v="US"/>
    <s v="USD"/>
    <x v="1916"/>
    <d v="2016-11-07T10:12:55"/>
    <n v="1478542375"/>
    <n v="1476378775"/>
    <b v="0"/>
    <n v="6"/>
    <b v="0"/>
    <s v="technology/gadgets"/>
    <x v="2"/>
    <s v="gadgets"/>
  </r>
  <r>
    <n v="390000"/>
    <n v="205025"/>
    <x v="2"/>
    <s v="HK"/>
    <s v="HKD"/>
    <x v="1917"/>
    <d v="2017-02-09T22:28:53"/>
    <n v="1486708133"/>
    <n v="1484116133"/>
    <b v="0"/>
    <n v="70"/>
    <b v="0"/>
    <s v="technology/gadgets"/>
    <x v="2"/>
    <s v="gadgets"/>
  </r>
  <r>
    <n v="25000"/>
    <n v="260"/>
    <x v="2"/>
    <s v="US"/>
    <s v="USD"/>
    <x v="1918"/>
    <d v="2014-08-12T10:57:31"/>
    <n v="1407869851"/>
    <n v="1404845851"/>
    <b v="0"/>
    <n v="9"/>
    <b v="0"/>
    <s v="technology/gadgets"/>
    <x v="2"/>
    <s v="gadgets"/>
  </r>
  <r>
    <n v="500"/>
    <n v="237"/>
    <x v="2"/>
    <s v="US"/>
    <s v="USD"/>
    <x v="1919"/>
    <d v="2015-05-19T13:00:49"/>
    <n v="1432069249"/>
    <n v="1429477249"/>
    <b v="0"/>
    <n v="8"/>
    <b v="0"/>
    <s v="technology/gadgets"/>
    <x v="2"/>
    <s v="gadgets"/>
  </r>
  <r>
    <n v="10000"/>
    <n v="4303"/>
    <x v="2"/>
    <s v="GB"/>
    <s v="GBP"/>
    <x v="1920"/>
    <d v="2015-10-21T15:00:00"/>
    <n v="1445468400"/>
    <n v="1443042061"/>
    <b v="0"/>
    <n v="105"/>
    <b v="0"/>
    <s v="technology/gadgets"/>
    <x v="2"/>
    <s v="gadgets"/>
  </r>
  <r>
    <n v="1500"/>
    <n v="2052"/>
    <x v="0"/>
    <s v="US"/>
    <s v="USD"/>
    <x v="1921"/>
    <d v="2012-07-13T21:19:03"/>
    <n v="1342243143"/>
    <n v="1339651143"/>
    <b v="0"/>
    <n v="38"/>
    <b v="1"/>
    <s v="music/indie rock"/>
    <x v="4"/>
    <s v="indie rock"/>
  </r>
  <r>
    <n v="2000"/>
    <n v="2311"/>
    <x v="0"/>
    <s v="US"/>
    <s v="USD"/>
    <x v="1922"/>
    <d v="2013-12-11T22:08:27"/>
    <n v="1386828507"/>
    <n v="1384236507"/>
    <b v="0"/>
    <n v="64"/>
    <b v="1"/>
    <s v="music/indie rock"/>
    <x v="4"/>
    <s v="indie rock"/>
  </r>
  <r>
    <n v="125"/>
    <n v="301"/>
    <x v="0"/>
    <s v="US"/>
    <s v="USD"/>
    <x v="1923"/>
    <d v="2011-09-26T20:59:00"/>
    <n v="1317099540"/>
    <n v="1313612532"/>
    <b v="0"/>
    <n v="13"/>
    <b v="1"/>
    <s v="music/indie rock"/>
    <x v="4"/>
    <s v="indie rock"/>
  </r>
  <r>
    <n v="3000"/>
    <n v="3432"/>
    <x v="0"/>
    <s v="US"/>
    <s v="USD"/>
    <x v="1924"/>
    <d v="2014-01-15T11:33:00"/>
    <n v="1389814380"/>
    <n v="1387390555"/>
    <b v="0"/>
    <n v="33"/>
    <b v="1"/>
    <s v="music/indie rock"/>
    <x v="4"/>
    <s v="indie rock"/>
  </r>
  <r>
    <n v="1500"/>
    <n v="1655"/>
    <x v="0"/>
    <s v="US"/>
    <s v="USD"/>
    <x v="1925"/>
    <d v="2013-10-10T16:00:00"/>
    <n v="1381449600"/>
    <n v="1379540288"/>
    <b v="0"/>
    <n v="52"/>
    <b v="1"/>
    <s v="music/indie rock"/>
    <x v="4"/>
    <s v="indie rock"/>
  </r>
  <r>
    <n v="1500"/>
    <n v="2930.69"/>
    <x v="0"/>
    <s v="US"/>
    <s v="USD"/>
    <x v="1926"/>
    <d v="2010-11-01T16:26:00"/>
    <n v="1288657560"/>
    <n v="1286319256"/>
    <b v="0"/>
    <n v="107"/>
    <b v="1"/>
    <s v="music/indie rock"/>
    <x v="4"/>
    <s v="indie rock"/>
  </r>
  <r>
    <n v="600"/>
    <n v="620"/>
    <x v="0"/>
    <s v="US"/>
    <s v="USD"/>
    <x v="1927"/>
    <d v="2012-03-07T20:59:00"/>
    <n v="1331182740"/>
    <n v="1329856839"/>
    <b v="0"/>
    <n v="11"/>
    <b v="1"/>
    <s v="music/indie rock"/>
    <x v="4"/>
    <s v="indie rock"/>
  </r>
  <r>
    <n v="2550"/>
    <n v="2630"/>
    <x v="0"/>
    <s v="US"/>
    <s v="USD"/>
    <x v="1928"/>
    <d v="2013-05-07T07:33:14"/>
    <n v="1367940794"/>
    <n v="1365348794"/>
    <b v="0"/>
    <n v="34"/>
    <b v="1"/>
    <s v="music/indie rock"/>
    <x v="4"/>
    <s v="indie rock"/>
  </r>
  <r>
    <n v="3200"/>
    <n v="3210"/>
    <x v="0"/>
    <s v="US"/>
    <s v="USD"/>
    <x v="1929"/>
    <d v="2011-07-04T16:31:06"/>
    <n v="1309825866"/>
    <n v="1306197066"/>
    <b v="0"/>
    <n v="75"/>
    <b v="1"/>
    <s v="music/indie rock"/>
    <x v="4"/>
    <s v="indie rock"/>
  </r>
  <r>
    <n v="1000"/>
    <n v="1270"/>
    <x v="0"/>
    <s v="US"/>
    <s v="USD"/>
    <x v="1930"/>
    <d v="2013-07-07T05:24:42"/>
    <n v="1373203482"/>
    <n v="1368019482"/>
    <b v="0"/>
    <n v="26"/>
    <b v="1"/>
    <s v="music/indie rock"/>
    <x v="4"/>
    <s v="indie rock"/>
  </r>
  <r>
    <n v="2000"/>
    <n v="2412.02"/>
    <x v="0"/>
    <s v="US"/>
    <s v="USD"/>
    <x v="1931"/>
    <d v="2012-05-21T19:30:00"/>
    <n v="1337657400"/>
    <n v="1336512309"/>
    <b v="0"/>
    <n v="50"/>
    <b v="1"/>
    <s v="music/indie rock"/>
    <x v="4"/>
    <s v="indie rock"/>
  </r>
  <r>
    <n v="5250"/>
    <n v="5617"/>
    <x v="0"/>
    <s v="US"/>
    <s v="USD"/>
    <x v="1932"/>
    <d v="2012-01-24T11:26:13"/>
    <n v="1327433173"/>
    <n v="1325618773"/>
    <b v="0"/>
    <n v="80"/>
    <b v="1"/>
    <s v="music/indie rock"/>
    <x v="4"/>
    <s v="indie rock"/>
  </r>
  <r>
    <n v="6000"/>
    <n v="10346"/>
    <x v="0"/>
    <s v="US"/>
    <s v="USD"/>
    <x v="1933"/>
    <d v="2014-09-26T19:08:27"/>
    <n v="1411787307"/>
    <n v="1409195307"/>
    <b v="0"/>
    <n v="110"/>
    <b v="1"/>
    <s v="music/indie rock"/>
    <x v="4"/>
    <s v="indie rock"/>
  </r>
  <r>
    <n v="5000"/>
    <n v="6181"/>
    <x v="0"/>
    <s v="US"/>
    <s v="USD"/>
    <x v="1934"/>
    <d v="2011-12-24T21:00:00"/>
    <n v="1324789200"/>
    <n v="1321649321"/>
    <b v="0"/>
    <n v="77"/>
    <b v="1"/>
    <s v="music/indie rock"/>
    <x v="4"/>
    <s v="indie rock"/>
  </r>
  <r>
    <n v="2500"/>
    <n v="2710"/>
    <x v="0"/>
    <s v="US"/>
    <s v="USD"/>
    <x v="1935"/>
    <d v="2014-06-20T20:59:00"/>
    <n v="1403326740"/>
    <n v="1400106171"/>
    <b v="0"/>
    <n v="50"/>
    <b v="1"/>
    <s v="music/indie rock"/>
    <x v="4"/>
    <s v="indie rock"/>
  </r>
  <r>
    <n v="7500"/>
    <n v="8739.01"/>
    <x v="0"/>
    <s v="US"/>
    <s v="USD"/>
    <x v="1936"/>
    <d v="2011-12-05T21:59:00"/>
    <n v="1323151140"/>
    <n v="1320528070"/>
    <b v="0"/>
    <n v="145"/>
    <b v="1"/>
    <s v="music/indie rock"/>
    <x v="4"/>
    <s v="indie rock"/>
  </r>
  <r>
    <n v="600"/>
    <n v="1123.47"/>
    <x v="0"/>
    <s v="US"/>
    <s v="USD"/>
    <x v="1937"/>
    <d v="2012-06-14T19:59:00"/>
    <n v="1339732740"/>
    <n v="1338346281"/>
    <b v="0"/>
    <n v="29"/>
    <b v="1"/>
    <s v="music/indie rock"/>
    <x v="4"/>
    <s v="indie rock"/>
  </r>
  <r>
    <n v="15000"/>
    <n v="17390"/>
    <x v="0"/>
    <s v="US"/>
    <s v="USD"/>
    <x v="1938"/>
    <d v="2013-07-01T21:00:00"/>
    <n v="1372741200"/>
    <n v="1370067231"/>
    <b v="0"/>
    <n v="114"/>
    <b v="1"/>
    <s v="music/indie rock"/>
    <x v="4"/>
    <s v="indie rock"/>
  </r>
  <r>
    <n v="10000"/>
    <n v="11070"/>
    <x v="0"/>
    <s v="US"/>
    <s v="USD"/>
    <x v="1939"/>
    <d v="2013-03-10T14:38:28"/>
    <n v="1362955108"/>
    <n v="1360366708"/>
    <b v="0"/>
    <n v="96"/>
    <b v="1"/>
    <s v="music/indie rock"/>
    <x v="4"/>
    <s v="indie rock"/>
  </r>
  <r>
    <n v="650"/>
    <n v="1111"/>
    <x v="0"/>
    <s v="US"/>
    <s v="USD"/>
    <x v="1940"/>
    <d v="2011-06-14T19:59:00"/>
    <n v="1308110340"/>
    <n v="1304770233"/>
    <b v="0"/>
    <n v="31"/>
    <b v="1"/>
    <s v="music/indie rock"/>
    <x v="4"/>
    <s v="indie rock"/>
  </r>
  <r>
    <n v="250000"/>
    <n v="315295.89"/>
    <x v="0"/>
    <s v="US"/>
    <s v="USD"/>
    <x v="1941"/>
    <d v="2014-05-14T22:58:51"/>
    <n v="1400137131"/>
    <n v="1397545131"/>
    <b v="1"/>
    <n v="4883"/>
    <b v="1"/>
    <s v="technology/hardware"/>
    <x v="2"/>
    <s v="hardware"/>
  </r>
  <r>
    <n v="6000"/>
    <n v="8306.42"/>
    <x v="0"/>
    <s v="US"/>
    <s v="USD"/>
    <x v="1942"/>
    <d v="2011-07-04T11:52:20"/>
    <n v="1309809140"/>
    <n v="1302033140"/>
    <b v="1"/>
    <n v="95"/>
    <b v="1"/>
    <s v="technology/hardware"/>
    <x v="2"/>
    <s v="hardware"/>
  </r>
  <r>
    <n v="10000"/>
    <n v="170525"/>
    <x v="0"/>
    <s v="US"/>
    <s v="USD"/>
    <x v="1943"/>
    <d v="2016-08-10T22:28:36"/>
    <n v="1470896916"/>
    <n v="1467008916"/>
    <b v="1"/>
    <n v="2478"/>
    <b v="1"/>
    <s v="technology/hardware"/>
    <x v="2"/>
    <s v="hardware"/>
  </r>
  <r>
    <n v="40000"/>
    <n v="315222.2"/>
    <x v="0"/>
    <s v="US"/>
    <s v="USD"/>
    <x v="1944"/>
    <d v="2014-05-01T06:01:30"/>
    <n v="1398952890"/>
    <n v="1396360890"/>
    <b v="1"/>
    <n v="1789"/>
    <b v="1"/>
    <s v="technology/hardware"/>
    <x v="2"/>
    <s v="hardware"/>
  </r>
  <r>
    <n v="100000"/>
    <n v="348018"/>
    <x v="0"/>
    <s v="ES"/>
    <s v="EUR"/>
    <x v="1945"/>
    <d v="2015-07-11T22:02:38"/>
    <n v="1436680958"/>
    <n v="1433224958"/>
    <b v="1"/>
    <n v="680"/>
    <b v="1"/>
    <s v="technology/hardware"/>
    <x v="2"/>
    <s v="hardware"/>
  </r>
  <r>
    <n v="7500"/>
    <n v="11231"/>
    <x v="0"/>
    <s v="US"/>
    <s v="USD"/>
    <x v="1946"/>
    <d v="2014-04-19T18:36:01"/>
    <n v="1397961361"/>
    <n v="1392780961"/>
    <b v="1"/>
    <n v="70"/>
    <b v="1"/>
    <s v="technology/hardware"/>
    <x v="2"/>
    <s v="hardware"/>
  </r>
  <r>
    <n v="800"/>
    <n v="805.07"/>
    <x v="0"/>
    <s v="US"/>
    <s v="USD"/>
    <x v="1947"/>
    <d v="2009-11-22T21:59:00"/>
    <n v="1258955940"/>
    <n v="1255730520"/>
    <b v="1"/>
    <n v="23"/>
    <b v="1"/>
    <s v="technology/hardware"/>
    <x v="2"/>
    <s v="hardware"/>
  </r>
  <r>
    <n v="100000"/>
    <n v="800211"/>
    <x v="0"/>
    <s v="US"/>
    <s v="USD"/>
    <x v="1948"/>
    <d v="2016-06-06T09:02:00"/>
    <n v="1465232520"/>
    <n v="1460557809"/>
    <b v="1"/>
    <n v="4245"/>
    <b v="1"/>
    <s v="technology/hardware"/>
    <x v="2"/>
    <s v="hardware"/>
  </r>
  <r>
    <n v="50000"/>
    <n v="53001.3"/>
    <x v="0"/>
    <s v="GB"/>
    <s v="GBP"/>
    <x v="1949"/>
    <d v="2014-07-10T02:09:11"/>
    <n v="1404986951"/>
    <n v="1402394951"/>
    <b v="1"/>
    <n v="943"/>
    <b v="1"/>
    <s v="technology/hardware"/>
    <x v="2"/>
    <s v="hardware"/>
  </r>
  <r>
    <n v="48000"/>
    <n v="96248.960000000006"/>
    <x v="0"/>
    <s v="US"/>
    <s v="USD"/>
    <x v="1950"/>
    <d v="2011-04-21T20:21:13"/>
    <n v="1303446073"/>
    <n v="1300767673"/>
    <b v="1"/>
    <n v="1876"/>
    <b v="1"/>
    <s v="technology/hardware"/>
    <x v="2"/>
    <s v="hardware"/>
  </r>
  <r>
    <n v="50000"/>
    <n v="106222"/>
    <x v="0"/>
    <s v="US"/>
    <s v="USD"/>
    <x v="1951"/>
    <d v="2016-11-07T03:05:37"/>
    <n v="1478516737"/>
    <n v="1475921137"/>
    <b v="1"/>
    <n v="834"/>
    <b v="1"/>
    <s v="technology/hardware"/>
    <x v="2"/>
    <s v="hardware"/>
  </r>
  <r>
    <n v="35000"/>
    <n v="69465.33"/>
    <x v="0"/>
    <s v="CA"/>
    <s v="CAD"/>
    <x v="1952"/>
    <d v="2013-10-16T06:33:35"/>
    <n v="1381934015"/>
    <n v="1378737215"/>
    <b v="1"/>
    <n v="682"/>
    <b v="1"/>
    <s v="technology/hardware"/>
    <x v="2"/>
    <s v="hardware"/>
  </r>
  <r>
    <n v="15000"/>
    <n v="33892"/>
    <x v="0"/>
    <s v="US"/>
    <s v="USD"/>
    <x v="1953"/>
    <d v="2012-03-01T19:00:00"/>
    <n v="1330657200"/>
    <n v="1328158065"/>
    <b v="1"/>
    <n v="147"/>
    <b v="1"/>
    <s v="technology/hardware"/>
    <x v="2"/>
    <s v="hardware"/>
  </r>
  <r>
    <n v="50000"/>
    <n v="349474"/>
    <x v="0"/>
    <s v="US"/>
    <s v="USD"/>
    <x v="1954"/>
    <d v="2016-03-11T21:00:00"/>
    <n v="1457758800"/>
    <n v="1453730176"/>
    <b v="1"/>
    <n v="415"/>
    <b v="1"/>
    <s v="technology/hardware"/>
    <x v="2"/>
    <s v="hardware"/>
  </r>
  <r>
    <n v="42000"/>
    <n v="167410.01999999999"/>
    <x v="0"/>
    <s v="US"/>
    <s v="USD"/>
    <x v="1955"/>
    <d v="2012-05-23T11:00:00"/>
    <n v="1337799600"/>
    <n v="1334989881"/>
    <b v="1"/>
    <n v="290"/>
    <b v="1"/>
    <s v="technology/hardware"/>
    <x v="2"/>
    <s v="hardware"/>
  </r>
  <r>
    <n v="60000"/>
    <n v="176420"/>
    <x v="0"/>
    <s v="US"/>
    <s v="USD"/>
    <x v="1956"/>
    <d v="2015-04-18T13:10:05"/>
    <n v="1429391405"/>
    <n v="1425507005"/>
    <b v="1"/>
    <n v="365"/>
    <b v="1"/>
    <s v="technology/hardware"/>
    <x v="2"/>
    <s v="hardware"/>
  </r>
  <r>
    <n v="30000"/>
    <n v="50251.41"/>
    <x v="0"/>
    <s v="US"/>
    <s v="USD"/>
    <x v="1957"/>
    <d v="2012-10-26T18:21:53"/>
    <n v="1351304513"/>
    <n v="1348712513"/>
    <b v="1"/>
    <n v="660"/>
    <b v="1"/>
    <s v="technology/hardware"/>
    <x v="2"/>
    <s v="hardware"/>
  </r>
  <r>
    <n v="7000"/>
    <n v="100490.02"/>
    <x v="0"/>
    <s v="US"/>
    <s v="USD"/>
    <x v="1958"/>
    <d v="2013-03-23T14:42:41"/>
    <n v="1364078561"/>
    <n v="1361490161"/>
    <b v="1"/>
    <n v="1356"/>
    <b v="1"/>
    <s v="technology/hardware"/>
    <x v="2"/>
    <s v="hardware"/>
  </r>
  <r>
    <n v="10000"/>
    <n v="15673.44"/>
    <x v="0"/>
    <s v="US"/>
    <s v="USD"/>
    <x v="1959"/>
    <d v="2014-09-30T16:00:00"/>
    <n v="1412121600"/>
    <n v="1408565860"/>
    <b v="1"/>
    <n v="424"/>
    <b v="1"/>
    <s v="technology/hardware"/>
    <x v="2"/>
    <s v="hardware"/>
  </r>
  <r>
    <n v="70000"/>
    <n v="82532"/>
    <x v="0"/>
    <s v="SE"/>
    <s v="SEK"/>
    <x v="1960"/>
    <d v="2014-12-21T00:42:21"/>
    <n v="1419151341"/>
    <n v="1416559341"/>
    <b v="1"/>
    <n v="33"/>
    <b v="1"/>
    <s v="technology/hardware"/>
    <x v="2"/>
    <s v="hardware"/>
  </r>
  <r>
    <n v="10000"/>
    <n v="110538.12"/>
    <x v="0"/>
    <s v="US"/>
    <s v="USD"/>
    <x v="1961"/>
    <d v="2012-10-05T19:59:00"/>
    <n v="1349495940"/>
    <n v="1346042417"/>
    <b v="1"/>
    <n v="1633"/>
    <b v="1"/>
    <s v="technology/hardware"/>
    <x v="2"/>
    <s v="hardware"/>
  </r>
  <r>
    <n v="10000"/>
    <n v="19292.5"/>
    <x v="0"/>
    <s v="US"/>
    <s v="USD"/>
    <x v="1962"/>
    <d v="2014-05-13T10:43:56"/>
    <n v="1400006636"/>
    <n v="1397414636"/>
    <b v="1"/>
    <n v="306"/>
    <b v="1"/>
    <s v="technology/hardware"/>
    <x v="2"/>
    <s v="hardware"/>
  </r>
  <r>
    <n v="19000"/>
    <n v="24108"/>
    <x v="0"/>
    <s v="GB"/>
    <s v="GBP"/>
    <x v="1963"/>
    <d v="2014-09-16T02:18:54"/>
    <n v="1410862734"/>
    <n v="1407838734"/>
    <b v="1"/>
    <n v="205"/>
    <b v="1"/>
    <s v="technology/hardware"/>
    <x v="2"/>
    <s v="hardware"/>
  </r>
  <r>
    <n v="89200"/>
    <n v="231543.12"/>
    <x v="0"/>
    <s v="IT"/>
    <s v="EUR"/>
    <x v="1964"/>
    <d v="2016-04-21T22:32:52"/>
    <n v="1461306772"/>
    <n v="1458714772"/>
    <b v="1"/>
    <n v="1281"/>
    <b v="1"/>
    <s v="technology/hardware"/>
    <x v="2"/>
    <s v="hardware"/>
  </r>
  <r>
    <n v="5000"/>
    <n v="13114"/>
    <x v="0"/>
    <s v="US"/>
    <s v="USD"/>
    <x v="1965"/>
    <d v="2012-01-11T17:00:00"/>
    <n v="1326330000"/>
    <n v="1324433310"/>
    <b v="1"/>
    <n v="103"/>
    <b v="1"/>
    <s v="technology/hardware"/>
    <x v="2"/>
    <s v="hardware"/>
  </r>
  <r>
    <n v="100000"/>
    <n v="206743.09"/>
    <x v="0"/>
    <s v="US"/>
    <s v="USD"/>
    <x v="1966"/>
    <d v="2014-08-14T04:58:18"/>
    <n v="1408021098"/>
    <n v="1405429098"/>
    <b v="1"/>
    <n v="1513"/>
    <b v="1"/>
    <s v="technology/hardware"/>
    <x v="2"/>
    <s v="hardware"/>
  </r>
  <r>
    <n v="20000"/>
    <n v="74026"/>
    <x v="0"/>
    <s v="US"/>
    <s v="USD"/>
    <x v="1967"/>
    <d v="2014-05-01T07:55:29"/>
    <n v="1398959729"/>
    <n v="1396367729"/>
    <b v="1"/>
    <n v="405"/>
    <b v="1"/>
    <s v="technology/hardware"/>
    <x v="2"/>
    <s v="hardware"/>
  </r>
  <r>
    <n v="50000"/>
    <n v="142483"/>
    <x v="0"/>
    <s v="US"/>
    <s v="USD"/>
    <x v="1968"/>
    <d v="2016-12-03T07:05:15"/>
    <n v="1480777515"/>
    <n v="1478095515"/>
    <b v="1"/>
    <n v="510"/>
    <b v="1"/>
    <s v="technology/hardware"/>
    <x v="2"/>
    <s v="hardware"/>
  </r>
  <r>
    <n v="20000"/>
    <n v="115816"/>
    <x v="0"/>
    <s v="GB"/>
    <s v="GBP"/>
    <x v="1969"/>
    <d v="2016-08-05T11:01:08"/>
    <n v="1470423668"/>
    <n v="1467831668"/>
    <b v="1"/>
    <n v="1887"/>
    <b v="1"/>
    <s v="technology/hardware"/>
    <x v="2"/>
    <s v="hardware"/>
  </r>
  <r>
    <n v="5000"/>
    <n v="56590"/>
    <x v="0"/>
    <s v="US"/>
    <s v="USD"/>
    <x v="1970"/>
    <d v="2013-04-19T19:38:21"/>
    <n v="1366429101"/>
    <n v="1361248701"/>
    <b v="1"/>
    <n v="701"/>
    <b v="1"/>
    <s v="technology/hardware"/>
    <x v="2"/>
    <s v="hardware"/>
  </r>
  <r>
    <n v="400000"/>
    <n v="1052110.8700000001"/>
    <x v="0"/>
    <s v="US"/>
    <s v="USD"/>
    <x v="1971"/>
    <d v="2013-11-14T20:00:00"/>
    <n v="1384488000"/>
    <n v="1381752061"/>
    <b v="1"/>
    <n v="3863"/>
    <b v="1"/>
    <s v="technology/hardware"/>
    <x v="2"/>
    <s v="hardware"/>
  </r>
  <r>
    <n v="2500"/>
    <n v="16862"/>
    <x v="0"/>
    <s v="US"/>
    <s v="USD"/>
    <x v="1972"/>
    <d v="2012-11-17T17:17:24"/>
    <n v="1353201444"/>
    <n v="1350605844"/>
    <b v="1"/>
    <n v="238"/>
    <b v="1"/>
    <s v="technology/hardware"/>
    <x v="2"/>
    <s v="hardware"/>
  </r>
  <r>
    <n v="198000"/>
    <n v="508525.01"/>
    <x v="0"/>
    <s v="US"/>
    <s v="USD"/>
    <x v="1973"/>
    <d v="2016-08-05T23:00:00"/>
    <n v="1470466800"/>
    <n v="1467134464"/>
    <b v="1"/>
    <n v="2051"/>
    <b v="1"/>
    <s v="technology/hardware"/>
    <x v="2"/>
    <s v="hardware"/>
  </r>
  <r>
    <n v="20000"/>
    <n v="75099.199999999997"/>
    <x v="0"/>
    <s v="GB"/>
    <s v="GBP"/>
    <x v="1974"/>
    <d v="2013-08-19T00:01:09"/>
    <n v="1376899269"/>
    <n v="1371715269"/>
    <b v="1"/>
    <n v="402"/>
    <b v="1"/>
    <s v="technology/hardware"/>
    <x v="2"/>
    <s v="hardware"/>
  </r>
  <r>
    <n v="16000"/>
    <n v="33393.339999999997"/>
    <x v="0"/>
    <s v="US"/>
    <s v="USD"/>
    <x v="1975"/>
    <d v="2013-03-10T10:07:31"/>
    <n v="1362938851"/>
    <n v="1360346851"/>
    <b v="1"/>
    <n v="253"/>
    <b v="1"/>
    <s v="technology/hardware"/>
    <x v="2"/>
    <s v="hardware"/>
  </r>
  <r>
    <n v="4000"/>
    <n v="13864"/>
    <x v="0"/>
    <s v="GB"/>
    <s v="GBP"/>
    <x v="1976"/>
    <d v="2013-07-13T13:35:25"/>
    <n v="1373751325"/>
    <n v="1371159325"/>
    <b v="1"/>
    <n v="473"/>
    <b v="1"/>
    <s v="technology/hardware"/>
    <x v="2"/>
    <s v="hardware"/>
  </r>
  <r>
    <n v="50000"/>
    <n v="201165"/>
    <x v="0"/>
    <s v="US"/>
    <s v="USD"/>
    <x v="1977"/>
    <d v="2015-12-18T23:59:00"/>
    <n v="1450511940"/>
    <n v="1446527540"/>
    <b v="1"/>
    <n v="821"/>
    <b v="1"/>
    <s v="technology/hardware"/>
    <x v="2"/>
    <s v="hardware"/>
  </r>
  <r>
    <n v="50000"/>
    <n v="513422.57"/>
    <x v="0"/>
    <s v="US"/>
    <s v="USD"/>
    <x v="1978"/>
    <d v="2012-06-11T23:00:00"/>
    <n v="1339484400"/>
    <n v="1336627492"/>
    <b v="1"/>
    <n v="388"/>
    <b v="1"/>
    <s v="technology/hardware"/>
    <x v="2"/>
    <s v="hardware"/>
  </r>
  <r>
    <n v="200000"/>
    <n v="229802.31"/>
    <x v="0"/>
    <s v="US"/>
    <s v="USD"/>
    <x v="1979"/>
    <d v="2015-11-18T20:59:00"/>
    <n v="1447909140"/>
    <n v="1444734146"/>
    <b v="1"/>
    <n v="813"/>
    <b v="1"/>
    <s v="technology/hardware"/>
    <x v="2"/>
    <s v="hardware"/>
  </r>
  <r>
    <n v="50000"/>
    <n v="177412.01"/>
    <x v="0"/>
    <s v="DE"/>
    <s v="EUR"/>
    <x v="1980"/>
    <d v="2016-04-03T04:01:02"/>
    <n v="1459684862"/>
    <n v="1456232462"/>
    <b v="1"/>
    <n v="1945"/>
    <b v="1"/>
    <s v="technology/hardware"/>
    <x v="2"/>
    <s v="hardware"/>
  </r>
  <r>
    <n v="7500"/>
    <n v="381"/>
    <x v="2"/>
    <s v="CA"/>
    <s v="CAD"/>
    <x v="1981"/>
    <d v="2014-07-09T09:24:25"/>
    <n v="1404926665"/>
    <n v="1402334665"/>
    <b v="0"/>
    <n v="12"/>
    <b v="0"/>
    <s v="photography/people"/>
    <x v="8"/>
    <s v="people"/>
  </r>
  <r>
    <n v="180000"/>
    <n v="0"/>
    <x v="2"/>
    <s v="HK"/>
    <s v="HKD"/>
    <x v="1982"/>
    <d v="2016-12-04T07:04:47"/>
    <n v="1480863887"/>
    <n v="1478268287"/>
    <b v="0"/>
    <n v="0"/>
    <b v="0"/>
    <s v="photography/people"/>
    <x v="8"/>
    <s v="people"/>
  </r>
  <r>
    <n v="33000"/>
    <n v="1419"/>
    <x v="2"/>
    <s v="US"/>
    <s v="USD"/>
    <x v="1983"/>
    <d v="2016-09-01T23:00:00"/>
    <n v="1472799600"/>
    <n v="1470874618"/>
    <b v="0"/>
    <n v="16"/>
    <b v="0"/>
    <s v="photography/people"/>
    <x v="8"/>
    <s v="people"/>
  </r>
  <r>
    <n v="15000"/>
    <n v="3172"/>
    <x v="2"/>
    <s v="US"/>
    <s v="USD"/>
    <x v="1984"/>
    <d v="2014-11-30T11:58:01"/>
    <n v="1417377481"/>
    <n v="1412189881"/>
    <b v="0"/>
    <n v="7"/>
    <b v="0"/>
    <s v="photography/people"/>
    <x v="8"/>
    <s v="people"/>
  </r>
  <r>
    <n v="1600"/>
    <n v="51"/>
    <x v="2"/>
    <s v="GB"/>
    <s v="GBP"/>
    <x v="1985"/>
    <d v="2016-08-02T15:00:00"/>
    <n v="1470178800"/>
    <n v="1467650771"/>
    <b v="0"/>
    <n v="4"/>
    <b v="0"/>
    <s v="photography/people"/>
    <x v="8"/>
    <s v="people"/>
  </r>
  <r>
    <n v="2000"/>
    <n v="1"/>
    <x v="2"/>
    <s v="GB"/>
    <s v="GBP"/>
    <x v="1986"/>
    <d v="2016-03-14T01:24:43"/>
    <n v="1457947483"/>
    <n v="1455359083"/>
    <b v="0"/>
    <n v="1"/>
    <b v="0"/>
    <s v="photography/people"/>
    <x v="8"/>
    <s v="people"/>
  </r>
  <r>
    <n v="5500"/>
    <n v="2336"/>
    <x v="2"/>
    <s v="GB"/>
    <s v="GBP"/>
    <x v="1987"/>
    <d v="2015-03-01T07:21:16"/>
    <n v="1425223276"/>
    <n v="1422631276"/>
    <b v="0"/>
    <n v="28"/>
    <b v="0"/>
    <s v="photography/people"/>
    <x v="8"/>
    <s v="people"/>
  </r>
  <r>
    <n v="6000"/>
    <n v="25"/>
    <x v="2"/>
    <s v="US"/>
    <s v="USD"/>
    <x v="1988"/>
    <d v="2015-08-20T10:19:02"/>
    <n v="1440094742"/>
    <n v="1437502742"/>
    <b v="0"/>
    <n v="1"/>
    <b v="0"/>
    <s v="photography/people"/>
    <x v="8"/>
    <s v="people"/>
  </r>
  <r>
    <n v="5000"/>
    <n v="50"/>
    <x v="2"/>
    <s v="US"/>
    <s v="USD"/>
    <x v="1989"/>
    <d v="2016-12-11T08:20:08"/>
    <n v="1481473208"/>
    <n v="1478881208"/>
    <b v="0"/>
    <n v="1"/>
    <b v="0"/>
    <s v="photography/people"/>
    <x v="8"/>
    <s v="people"/>
  </r>
  <r>
    <n v="3000"/>
    <n v="509"/>
    <x v="2"/>
    <s v="US"/>
    <s v="USD"/>
    <x v="1990"/>
    <d v="2016-02-12T20:42:12"/>
    <n v="1455338532"/>
    <n v="1454042532"/>
    <b v="0"/>
    <n v="5"/>
    <b v="0"/>
    <s v="photography/people"/>
    <x v="8"/>
    <s v="people"/>
  </r>
  <r>
    <n v="2000"/>
    <n v="140"/>
    <x v="2"/>
    <s v="US"/>
    <s v="USD"/>
    <x v="1991"/>
    <d v="2015-07-03T13:26:26"/>
    <n v="1435958786"/>
    <n v="1434144386"/>
    <b v="0"/>
    <n v="3"/>
    <b v="0"/>
    <s v="photography/people"/>
    <x v="8"/>
    <s v="people"/>
  </r>
  <r>
    <n v="1500"/>
    <n v="2"/>
    <x v="2"/>
    <s v="US"/>
    <s v="USD"/>
    <x v="1992"/>
    <d v="2015-02-17T19:26:31"/>
    <n v="1424229991"/>
    <n v="1421637991"/>
    <b v="0"/>
    <n v="2"/>
    <b v="0"/>
    <s v="photography/people"/>
    <x v="8"/>
    <s v="people"/>
  </r>
  <r>
    <n v="2000"/>
    <n v="0"/>
    <x v="2"/>
    <s v="GB"/>
    <s v="GBP"/>
    <x v="1993"/>
    <d v="2015-12-21T06:07:17"/>
    <n v="1450706837"/>
    <n v="1448114837"/>
    <b v="0"/>
    <n v="0"/>
    <b v="0"/>
    <s v="photography/people"/>
    <x v="8"/>
    <s v="people"/>
  </r>
  <r>
    <n v="3200"/>
    <n v="0"/>
    <x v="2"/>
    <s v="US"/>
    <s v="USD"/>
    <x v="1994"/>
    <d v="2016-12-06T17:09:02"/>
    <n v="1481072942"/>
    <n v="1475885342"/>
    <b v="0"/>
    <n v="0"/>
    <b v="0"/>
    <s v="photography/people"/>
    <x v="8"/>
    <s v="people"/>
  </r>
  <r>
    <n v="1000"/>
    <n v="78"/>
    <x v="2"/>
    <s v="CA"/>
    <s v="CAD"/>
    <x v="1995"/>
    <d v="2015-07-16T13:38:56"/>
    <n v="1437082736"/>
    <n v="1435354736"/>
    <b v="0"/>
    <n v="3"/>
    <b v="0"/>
    <s v="photography/people"/>
    <x v="8"/>
    <s v="people"/>
  </r>
  <r>
    <n v="133800"/>
    <n v="0"/>
    <x v="2"/>
    <s v="US"/>
    <s v="USD"/>
    <x v="1996"/>
    <d v="2014-07-10T11:40:11"/>
    <n v="1405021211"/>
    <n v="1402429211"/>
    <b v="0"/>
    <n v="0"/>
    <b v="0"/>
    <s v="photography/people"/>
    <x v="8"/>
    <s v="people"/>
  </r>
  <r>
    <n v="6500"/>
    <n v="0"/>
    <x v="2"/>
    <s v="US"/>
    <s v="USD"/>
    <x v="1997"/>
    <d v="2014-08-26T14:20:12"/>
    <n v="1409091612"/>
    <n v="1406499612"/>
    <b v="0"/>
    <n v="0"/>
    <b v="0"/>
    <s v="photography/people"/>
    <x v="8"/>
    <s v="people"/>
  </r>
  <r>
    <n v="2500"/>
    <n v="655"/>
    <x v="2"/>
    <s v="US"/>
    <s v="USD"/>
    <x v="1998"/>
    <d v="2014-07-31T18:50:38"/>
    <n v="1406861438"/>
    <n v="1402973438"/>
    <b v="0"/>
    <n v="3"/>
    <b v="0"/>
    <s v="photography/people"/>
    <x v="8"/>
    <s v="people"/>
  </r>
  <r>
    <n v="31000"/>
    <n v="236"/>
    <x v="2"/>
    <s v="GB"/>
    <s v="GBP"/>
    <x v="1999"/>
    <d v="2014-11-13T04:35:08"/>
    <n v="1415882108"/>
    <n v="1413286508"/>
    <b v="0"/>
    <n v="7"/>
    <b v="0"/>
    <s v="photography/people"/>
    <x v="8"/>
    <s v="people"/>
  </r>
  <r>
    <n v="5000"/>
    <n v="625"/>
    <x v="2"/>
    <s v="CA"/>
    <s v="CAD"/>
    <x v="2000"/>
    <d v="2016-01-06T14:50:13"/>
    <n v="1452120613"/>
    <n v="1449528613"/>
    <b v="0"/>
    <n v="25"/>
    <b v="0"/>
    <s v="photography/people"/>
    <x v="8"/>
    <s v="people"/>
  </r>
  <r>
    <n v="55000"/>
    <n v="210171"/>
    <x v="0"/>
    <s v="DE"/>
    <s v="EUR"/>
    <x v="2001"/>
    <d v="2015-06-12T12:00:00"/>
    <n v="1434139200"/>
    <n v="1431406916"/>
    <b v="1"/>
    <n v="1637"/>
    <b v="1"/>
    <s v="technology/hardware"/>
    <x v="2"/>
    <s v="hardware"/>
  </r>
  <r>
    <n v="50000"/>
    <n v="108397.11"/>
    <x v="0"/>
    <s v="US"/>
    <s v="USD"/>
    <x v="2002"/>
    <d v="2017-01-23T09:05:43"/>
    <n v="1485191143"/>
    <n v="1482599143"/>
    <b v="1"/>
    <n v="1375"/>
    <b v="1"/>
    <s v="technology/hardware"/>
    <x v="2"/>
    <s v="hardware"/>
  </r>
  <r>
    <n v="500"/>
    <n v="1560"/>
    <x v="0"/>
    <s v="US"/>
    <s v="USD"/>
    <x v="2003"/>
    <d v="2010-07-02T15:00:00"/>
    <n v="1278111600"/>
    <n v="1276830052"/>
    <b v="1"/>
    <n v="17"/>
    <b v="1"/>
    <s v="technology/hardware"/>
    <x v="2"/>
    <s v="hardware"/>
  </r>
  <r>
    <n v="50000"/>
    <n v="117210.24000000001"/>
    <x v="0"/>
    <s v="US"/>
    <s v="USD"/>
    <x v="2004"/>
    <d v="2014-07-10T06:31:03"/>
    <n v="1405002663"/>
    <n v="1402410663"/>
    <b v="1"/>
    <n v="354"/>
    <b v="1"/>
    <s v="technology/hardware"/>
    <x v="2"/>
    <s v="hardware"/>
  </r>
  <r>
    <n v="30000"/>
    <n v="37104.03"/>
    <x v="0"/>
    <s v="US"/>
    <s v="USD"/>
    <x v="2005"/>
    <d v="2013-10-15T19:59:00"/>
    <n v="1381895940"/>
    <n v="1379532618"/>
    <b v="1"/>
    <n v="191"/>
    <b v="1"/>
    <s v="technology/hardware"/>
    <x v="2"/>
    <s v="hardware"/>
  </r>
  <r>
    <n v="50000"/>
    <n v="123920"/>
    <x v="0"/>
    <s v="US"/>
    <s v="USD"/>
    <x v="2006"/>
    <d v="2014-12-03T05:00:45"/>
    <n v="1417611645"/>
    <n v="1414584045"/>
    <b v="1"/>
    <n v="303"/>
    <b v="1"/>
    <s v="technology/hardware"/>
    <x v="2"/>
    <s v="hardware"/>
  </r>
  <r>
    <n v="10000"/>
    <n v="11570.92"/>
    <x v="0"/>
    <s v="US"/>
    <s v="USD"/>
    <x v="2007"/>
    <d v="2010-08-23T20:00:00"/>
    <n v="1282622400"/>
    <n v="1276891586"/>
    <b v="1"/>
    <n v="137"/>
    <b v="1"/>
    <s v="technology/hardware"/>
    <x v="2"/>
    <s v="hardware"/>
  </r>
  <r>
    <n v="1570.79"/>
    <n v="1839"/>
    <x v="0"/>
    <s v="US"/>
    <s v="USD"/>
    <x v="2008"/>
    <d v="2011-09-19T06:30:22"/>
    <n v="1316442622"/>
    <n v="1312641022"/>
    <b v="1"/>
    <n v="41"/>
    <b v="1"/>
    <s v="technology/hardware"/>
    <x v="2"/>
    <s v="hardware"/>
  </r>
  <r>
    <n v="50000"/>
    <n v="152579"/>
    <x v="0"/>
    <s v="DE"/>
    <s v="EUR"/>
    <x v="2009"/>
    <d v="2016-11-23T00:45:43"/>
    <n v="1479890743"/>
    <n v="1476776743"/>
    <b v="1"/>
    <n v="398"/>
    <b v="1"/>
    <s v="technology/hardware"/>
    <x v="2"/>
    <s v="hardware"/>
  </r>
  <r>
    <n v="30000"/>
    <n v="96015.9"/>
    <x v="0"/>
    <s v="US"/>
    <s v="USD"/>
    <x v="2010"/>
    <d v="2016-08-18T15:54:51"/>
    <n v="1471564491"/>
    <n v="1468972491"/>
    <b v="1"/>
    <n v="1737"/>
    <b v="1"/>
    <s v="technology/hardware"/>
    <x v="2"/>
    <s v="hardware"/>
  </r>
  <r>
    <n v="50000"/>
    <n v="409782"/>
    <x v="0"/>
    <s v="AT"/>
    <s v="EUR"/>
    <x v="2011"/>
    <d v="2016-01-11T15:00:00"/>
    <n v="1452553200"/>
    <n v="1449650173"/>
    <b v="1"/>
    <n v="971"/>
    <b v="1"/>
    <s v="technology/hardware"/>
    <x v="2"/>
    <s v="hardware"/>
  </r>
  <r>
    <n v="5000"/>
    <n v="11745"/>
    <x v="0"/>
    <s v="US"/>
    <s v="USD"/>
    <x v="2012"/>
    <d v="2015-02-05T11:44:01"/>
    <n v="1423165441"/>
    <n v="1420573441"/>
    <b v="1"/>
    <n v="183"/>
    <b v="1"/>
    <s v="technology/hardware"/>
    <x v="2"/>
    <s v="hardware"/>
  </r>
  <r>
    <n v="160000"/>
    <n v="791862"/>
    <x v="0"/>
    <s v="US"/>
    <s v="USD"/>
    <x v="2013"/>
    <d v="2016-07-08T15:03:34"/>
    <n v="1468019014"/>
    <n v="1462835014"/>
    <b v="1"/>
    <n v="4562"/>
    <b v="1"/>
    <s v="technology/hardware"/>
    <x v="2"/>
    <s v="hardware"/>
  </r>
  <r>
    <n v="30000"/>
    <n v="2344134.67"/>
    <x v="0"/>
    <s v="US"/>
    <s v="USD"/>
    <x v="2014"/>
    <d v="2013-03-24T20:08:59"/>
    <n v="1364184539"/>
    <n v="1361250539"/>
    <b v="1"/>
    <n v="26457"/>
    <b v="1"/>
    <s v="technology/hardware"/>
    <x v="2"/>
    <s v="hardware"/>
  </r>
  <r>
    <n v="7200"/>
    <n v="8136.01"/>
    <x v="0"/>
    <s v="US"/>
    <s v="USD"/>
    <x v="2015"/>
    <d v="2011-09-09T13:02:43"/>
    <n v="1315602163"/>
    <n v="1313010163"/>
    <b v="1"/>
    <n v="162"/>
    <b v="1"/>
    <s v="technology/hardware"/>
    <x v="2"/>
    <s v="hardware"/>
  </r>
  <r>
    <n v="10000"/>
    <n v="92154.22"/>
    <x v="0"/>
    <s v="US"/>
    <s v="USD"/>
    <x v="2016"/>
    <d v="2013-03-09T13:08:19"/>
    <n v="1362863299"/>
    <n v="1360271299"/>
    <b v="1"/>
    <n v="479"/>
    <b v="1"/>
    <s v="technology/hardware"/>
    <x v="2"/>
    <s v="hardware"/>
  </r>
  <r>
    <n v="25000"/>
    <n v="31275.599999999999"/>
    <x v="0"/>
    <s v="US"/>
    <s v="USD"/>
    <x v="2017"/>
    <d v="2012-03-23T20:00:00"/>
    <n v="1332561600"/>
    <n v="1329873755"/>
    <b v="1"/>
    <n v="426"/>
    <b v="1"/>
    <s v="technology/hardware"/>
    <x v="2"/>
    <s v="hardware"/>
  </r>
  <r>
    <n v="65000"/>
    <n v="66458.23"/>
    <x v="0"/>
    <s v="IE"/>
    <s v="EUR"/>
    <x v="2018"/>
    <d v="2015-08-13T00:46:49"/>
    <n v="1439455609"/>
    <n v="1436863609"/>
    <b v="1"/>
    <n v="450"/>
    <b v="1"/>
    <s v="technology/hardware"/>
    <x v="2"/>
    <s v="hardware"/>
  </r>
  <r>
    <n v="40000"/>
    <n v="193963.9"/>
    <x v="0"/>
    <s v="US"/>
    <s v="USD"/>
    <x v="2019"/>
    <d v="2016-09-22T09:00:21"/>
    <n v="1474563621"/>
    <n v="1471971621"/>
    <b v="1"/>
    <n v="1780"/>
    <b v="1"/>
    <s v="technology/hardware"/>
    <x v="2"/>
    <s v="hardware"/>
  </r>
  <r>
    <n v="1500"/>
    <n v="2885"/>
    <x v="0"/>
    <s v="US"/>
    <s v="USD"/>
    <x v="2020"/>
    <d v="2014-05-14T15:04:00"/>
    <n v="1400108640"/>
    <n v="1396923624"/>
    <b v="1"/>
    <n v="122"/>
    <b v="1"/>
    <s v="technology/hardware"/>
    <x v="2"/>
    <s v="hardware"/>
  </r>
  <r>
    <n v="5000"/>
    <n v="14055"/>
    <x v="0"/>
    <s v="US"/>
    <s v="USD"/>
    <x v="2021"/>
    <d v="2014-09-23T17:41:37"/>
    <n v="1411522897"/>
    <n v="1407634897"/>
    <b v="1"/>
    <n v="95"/>
    <b v="1"/>
    <s v="technology/hardware"/>
    <x v="2"/>
    <s v="hardware"/>
  </r>
  <r>
    <n v="100000"/>
    <n v="125137"/>
    <x v="0"/>
    <s v="US"/>
    <s v="USD"/>
    <x v="2022"/>
    <d v="2016-06-11T05:39:32"/>
    <n v="1465652372"/>
    <n v="1463060372"/>
    <b v="1"/>
    <n v="325"/>
    <b v="1"/>
    <s v="technology/hardware"/>
    <x v="2"/>
    <s v="hardware"/>
  </r>
  <r>
    <n v="100000"/>
    <n v="161459"/>
    <x v="0"/>
    <s v="US"/>
    <s v="USD"/>
    <x v="2023"/>
    <d v="2015-06-11T02:05:53"/>
    <n v="1434017153"/>
    <n v="1431425153"/>
    <b v="1"/>
    <n v="353"/>
    <b v="1"/>
    <s v="technology/hardware"/>
    <x v="2"/>
    <s v="hardware"/>
  </r>
  <r>
    <n v="4000"/>
    <n v="23414"/>
    <x v="0"/>
    <s v="US"/>
    <s v="USD"/>
    <x v="2024"/>
    <d v="2012-08-12T19:00:00"/>
    <n v="1344826800"/>
    <n v="1341875544"/>
    <b v="1"/>
    <n v="105"/>
    <b v="1"/>
    <s v="technology/hardware"/>
    <x v="2"/>
    <s v="hardware"/>
  </r>
  <r>
    <n v="80000"/>
    <n v="160920"/>
    <x v="0"/>
    <s v="DE"/>
    <s v="EUR"/>
    <x v="2025"/>
    <d v="2015-06-10T20:25:46"/>
    <n v="1433996746"/>
    <n v="1431404746"/>
    <b v="1"/>
    <n v="729"/>
    <b v="1"/>
    <s v="technology/hardware"/>
    <x v="2"/>
    <s v="hardware"/>
  </r>
  <r>
    <n v="25000"/>
    <n v="33370.769999999997"/>
    <x v="0"/>
    <s v="US"/>
    <s v="USD"/>
    <x v="2026"/>
    <d v="2014-04-20T19:59:00"/>
    <n v="1398052740"/>
    <n v="1394127585"/>
    <b v="1"/>
    <n v="454"/>
    <b v="1"/>
    <s v="technology/hardware"/>
    <x v="2"/>
    <s v="hardware"/>
  </r>
  <r>
    <n v="100000"/>
    <n v="120249"/>
    <x v="0"/>
    <s v="US"/>
    <s v="USD"/>
    <x v="2027"/>
    <d v="2015-03-30T10:31:59"/>
    <n v="1427740319"/>
    <n v="1423855919"/>
    <b v="1"/>
    <n v="539"/>
    <b v="1"/>
    <s v="technology/hardware"/>
    <x v="2"/>
    <s v="hardware"/>
  </r>
  <r>
    <n v="3000"/>
    <n v="3785"/>
    <x v="0"/>
    <s v="US"/>
    <s v="USD"/>
    <x v="2028"/>
    <d v="2010-03-15T13:55:00"/>
    <n v="1268690100"/>
    <n v="1265493806"/>
    <b v="1"/>
    <n v="79"/>
    <b v="1"/>
    <s v="technology/hardware"/>
    <x v="2"/>
    <s v="hardware"/>
  </r>
  <r>
    <n v="2500"/>
    <n v="9030"/>
    <x v="0"/>
    <s v="US"/>
    <s v="USD"/>
    <x v="2029"/>
    <d v="2014-08-26T16:31:21"/>
    <n v="1409099481"/>
    <n v="1406507481"/>
    <b v="1"/>
    <n v="94"/>
    <b v="1"/>
    <s v="technology/hardware"/>
    <x v="2"/>
    <s v="hardware"/>
  </r>
  <r>
    <n v="32768"/>
    <n v="74134"/>
    <x v="0"/>
    <s v="GB"/>
    <s v="GBP"/>
    <x v="2030"/>
    <d v="2012-11-29T15:54:56"/>
    <n v="1354233296"/>
    <n v="1351641296"/>
    <b v="1"/>
    <n v="625"/>
    <b v="1"/>
    <s v="technology/hardware"/>
    <x v="2"/>
    <s v="hardware"/>
  </r>
  <r>
    <n v="50000"/>
    <n v="60175"/>
    <x v="0"/>
    <s v="NL"/>
    <s v="EUR"/>
    <x v="2031"/>
    <d v="2015-01-08T17:00:00"/>
    <n v="1420765200"/>
    <n v="1417506853"/>
    <b v="1"/>
    <n v="508"/>
    <b v="1"/>
    <s v="technology/hardware"/>
    <x v="2"/>
    <s v="hardware"/>
  </r>
  <r>
    <n v="25000"/>
    <n v="76047"/>
    <x v="0"/>
    <s v="US"/>
    <s v="USD"/>
    <x v="2032"/>
    <d v="2016-12-14T21:00:00"/>
    <n v="1481778000"/>
    <n v="1479216874"/>
    <b v="1"/>
    <n v="531"/>
    <b v="1"/>
    <s v="technology/hardware"/>
    <x v="2"/>
    <s v="hardware"/>
  </r>
  <r>
    <n v="25000"/>
    <n v="44669"/>
    <x v="0"/>
    <s v="US"/>
    <s v="USD"/>
    <x v="2033"/>
    <d v="2014-04-25T17:58:38"/>
    <n v="1398477518"/>
    <n v="1395885518"/>
    <b v="1"/>
    <n v="158"/>
    <b v="1"/>
    <s v="technology/hardware"/>
    <x v="2"/>
    <s v="hardware"/>
  </r>
  <r>
    <n v="78000"/>
    <n v="301719.59000000003"/>
    <x v="0"/>
    <s v="US"/>
    <s v="USD"/>
    <x v="2034"/>
    <d v="2015-05-06T22:58:00"/>
    <n v="1430981880"/>
    <n v="1426216033"/>
    <b v="1"/>
    <n v="508"/>
    <b v="1"/>
    <s v="technology/hardware"/>
    <x v="2"/>
    <s v="hardware"/>
  </r>
  <r>
    <n v="80000"/>
    <n v="168829.14"/>
    <x v="0"/>
    <s v="US"/>
    <s v="USD"/>
    <x v="2035"/>
    <d v="2015-12-18T17:00:00"/>
    <n v="1450486800"/>
    <n v="1446562807"/>
    <b v="1"/>
    <n v="644"/>
    <b v="1"/>
    <s v="technology/hardware"/>
    <x v="2"/>
    <s v="hardware"/>
  </r>
  <r>
    <n v="30000"/>
    <n v="39500.5"/>
    <x v="0"/>
    <s v="US"/>
    <s v="USD"/>
    <x v="2036"/>
    <d v="2014-05-09T12:45:19"/>
    <n v="1399668319"/>
    <n v="1397076319"/>
    <b v="1"/>
    <n v="848"/>
    <b v="1"/>
    <s v="technology/hardware"/>
    <x v="2"/>
    <s v="hardware"/>
  </r>
  <r>
    <n v="10000"/>
    <n v="30047.64"/>
    <x v="0"/>
    <s v="US"/>
    <s v="USD"/>
    <x v="2037"/>
    <d v="2013-12-29T22:02:33"/>
    <n v="1388383353"/>
    <n v="1383195753"/>
    <b v="1"/>
    <n v="429"/>
    <b v="1"/>
    <s v="technology/hardware"/>
    <x v="2"/>
    <s v="hardware"/>
  </r>
  <r>
    <n v="8000"/>
    <n v="33641"/>
    <x v="0"/>
    <s v="GB"/>
    <s v="GBP"/>
    <x v="2038"/>
    <d v="2013-07-01T10:00:00"/>
    <n v="1372701600"/>
    <n v="1369895421"/>
    <b v="1"/>
    <n v="204"/>
    <b v="1"/>
    <s v="technology/hardware"/>
    <x v="2"/>
    <s v="hardware"/>
  </r>
  <r>
    <n v="125000"/>
    <n v="170271"/>
    <x v="0"/>
    <s v="US"/>
    <s v="USD"/>
    <x v="2039"/>
    <d v="2016-11-30T20:59:00"/>
    <n v="1480568340"/>
    <n v="1477996325"/>
    <b v="1"/>
    <n v="379"/>
    <b v="1"/>
    <s v="technology/hardware"/>
    <x v="2"/>
    <s v="hardware"/>
  </r>
  <r>
    <n v="3000"/>
    <n v="7445.14"/>
    <x v="0"/>
    <s v="US"/>
    <s v="USD"/>
    <x v="2040"/>
    <d v="2013-11-15T15:15:03"/>
    <n v="1384557303"/>
    <n v="1383257703"/>
    <b v="1"/>
    <n v="271"/>
    <b v="1"/>
    <s v="technology/hardware"/>
    <x v="2"/>
    <s v="hardware"/>
  </r>
  <r>
    <n v="9500"/>
    <n v="17277"/>
    <x v="0"/>
    <s v="US"/>
    <s v="USD"/>
    <x v="2041"/>
    <d v="2016-11-10T05:37:07"/>
    <n v="1478785027"/>
    <n v="1476189427"/>
    <b v="0"/>
    <n v="120"/>
    <b v="1"/>
    <s v="technology/hardware"/>
    <x v="2"/>
    <s v="hardware"/>
  </r>
  <r>
    <n v="10000"/>
    <n v="12353"/>
    <x v="0"/>
    <s v="US"/>
    <s v="USD"/>
    <x v="2042"/>
    <d v="2016-01-22T08:59:34"/>
    <n v="1453481974"/>
    <n v="1448297974"/>
    <b v="0"/>
    <n v="140"/>
    <b v="1"/>
    <s v="technology/hardware"/>
    <x v="2"/>
    <s v="hardware"/>
  </r>
  <r>
    <n v="1385"/>
    <n v="7011"/>
    <x v="0"/>
    <s v="US"/>
    <s v="USD"/>
    <x v="2043"/>
    <d v="2016-12-10T20:59:00"/>
    <n v="1481432340"/>
    <n v="1476764077"/>
    <b v="0"/>
    <n v="193"/>
    <b v="1"/>
    <s v="technology/hardware"/>
    <x v="2"/>
    <s v="hardware"/>
  </r>
  <r>
    <n v="15000"/>
    <n v="16232"/>
    <x v="0"/>
    <s v="US"/>
    <s v="USD"/>
    <x v="2044"/>
    <d v="2015-06-13T08:25:14"/>
    <n v="1434212714"/>
    <n v="1431620714"/>
    <b v="0"/>
    <n v="180"/>
    <b v="1"/>
    <s v="technology/hardware"/>
    <x v="2"/>
    <s v="hardware"/>
  </r>
  <r>
    <n v="4900"/>
    <n v="40140.01"/>
    <x v="0"/>
    <s v="US"/>
    <s v="USD"/>
    <x v="2045"/>
    <d v="2012-07-08T18:07:27"/>
    <n v="1341799647"/>
    <n v="1339207647"/>
    <b v="0"/>
    <n v="263"/>
    <b v="1"/>
    <s v="technology/hardware"/>
    <x v="2"/>
    <s v="hardware"/>
  </r>
  <r>
    <n v="10000"/>
    <n v="12110"/>
    <x v="0"/>
    <s v="US"/>
    <s v="USD"/>
    <x v="2046"/>
    <d v="2013-05-22T20:07:24"/>
    <n v="1369282044"/>
    <n v="1366690044"/>
    <b v="0"/>
    <n v="217"/>
    <b v="1"/>
    <s v="technology/hardware"/>
    <x v="2"/>
    <s v="hardware"/>
  </r>
  <r>
    <n v="98000"/>
    <n v="100939"/>
    <x v="0"/>
    <s v="AU"/>
    <s v="AUD"/>
    <x v="2047"/>
    <d v="2015-04-16T16:00:00"/>
    <n v="1429228800"/>
    <n v="1426714870"/>
    <b v="0"/>
    <n v="443"/>
    <b v="1"/>
    <s v="technology/hardware"/>
    <x v="2"/>
    <s v="hardware"/>
  </r>
  <r>
    <n v="85000"/>
    <n v="126082.45"/>
    <x v="0"/>
    <s v="US"/>
    <s v="USD"/>
    <x v="2048"/>
    <d v="2013-05-23T07:38:11"/>
    <n v="1369323491"/>
    <n v="1366731491"/>
    <b v="0"/>
    <n v="1373"/>
    <b v="1"/>
    <s v="technology/hardware"/>
    <x v="2"/>
    <s v="hardware"/>
  </r>
  <r>
    <n v="50000"/>
    <n v="60095.35"/>
    <x v="0"/>
    <s v="GB"/>
    <s v="GBP"/>
    <x v="2049"/>
    <d v="2013-12-02T14:59:00"/>
    <n v="1386025140"/>
    <n v="1382963963"/>
    <b v="0"/>
    <n v="742"/>
    <b v="1"/>
    <s v="technology/hardware"/>
    <x v="2"/>
    <s v="hardware"/>
  </r>
  <r>
    <n v="10000"/>
    <n v="47327"/>
    <x v="0"/>
    <s v="US"/>
    <s v="USD"/>
    <x v="2050"/>
    <d v="2015-05-30T17:42:58"/>
    <n v="1433036578"/>
    <n v="1429580578"/>
    <b v="0"/>
    <n v="170"/>
    <b v="1"/>
    <s v="technology/hardware"/>
    <x v="2"/>
    <s v="hardware"/>
  </r>
  <r>
    <n v="8000"/>
    <n v="10429"/>
    <x v="0"/>
    <s v="US"/>
    <s v="USD"/>
    <x v="2051"/>
    <d v="2013-12-25T16:32:17"/>
    <n v="1388017937"/>
    <n v="1385425937"/>
    <b v="0"/>
    <n v="242"/>
    <b v="1"/>
    <s v="technology/hardware"/>
    <x v="2"/>
    <s v="hardware"/>
  </r>
  <r>
    <n v="50000"/>
    <n v="176524"/>
    <x v="0"/>
    <s v="US"/>
    <s v="USD"/>
    <x v="2052"/>
    <d v="2016-02-19T18:00:53"/>
    <n v="1455933653"/>
    <n v="1452045653"/>
    <b v="0"/>
    <n v="541"/>
    <b v="1"/>
    <s v="technology/hardware"/>
    <x v="2"/>
    <s v="hardware"/>
  </r>
  <r>
    <n v="5000"/>
    <n v="5051"/>
    <x v="0"/>
    <s v="US"/>
    <s v="USD"/>
    <x v="2053"/>
    <d v="2015-11-25T07:49:11"/>
    <n v="1448466551"/>
    <n v="1445870951"/>
    <b v="0"/>
    <n v="121"/>
    <b v="1"/>
    <s v="technology/hardware"/>
    <x v="2"/>
    <s v="hardware"/>
  </r>
  <r>
    <n v="35000"/>
    <n v="39757"/>
    <x v="0"/>
    <s v="GB"/>
    <s v="GBP"/>
    <x v="2054"/>
    <d v="2014-05-02T04:30:10"/>
    <n v="1399033810"/>
    <n v="1396441810"/>
    <b v="0"/>
    <n v="621"/>
    <b v="1"/>
    <s v="technology/hardware"/>
    <x v="2"/>
    <s v="hardware"/>
  </r>
  <r>
    <n v="6000"/>
    <n v="10045"/>
    <x v="0"/>
    <s v="US"/>
    <s v="USD"/>
    <x v="2055"/>
    <d v="2014-12-02T20:00:00"/>
    <n v="1417579200"/>
    <n v="1415031043"/>
    <b v="0"/>
    <n v="101"/>
    <b v="1"/>
    <s v="technology/hardware"/>
    <x v="2"/>
    <s v="hardware"/>
  </r>
  <r>
    <n v="50000"/>
    <n v="76726"/>
    <x v="0"/>
    <s v="US"/>
    <s v="USD"/>
    <x v="2056"/>
    <d v="2013-04-17T10:15:42"/>
    <n v="1366222542"/>
    <n v="1363630542"/>
    <b v="0"/>
    <n v="554"/>
    <b v="1"/>
    <s v="technology/hardware"/>
    <x v="2"/>
    <s v="hardware"/>
  </r>
  <r>
    <n v="15000"/>
    <n v="30334.83"/>
    <x v="0"/>
    <s v="GB"/>
    <s v="GBP"/>
    <x v="2057"/>
    <d v="2016-02-26T03:52:12"/>
    <n v="1456487532"/>
    <n v="1453895532"/>
    <b v="0"/>
    <n v="666"/>
    <b v="1"/>
    <s v="technology/hardware"/>
    <x v="2"/>
    <s v="hardware"/>
  </r>
  <r>
    <n v="2560"/>
    <n v="4308"/>
    <x v="0"/>
    <s v="GB"/>
    <s v="GBP"/>
    <x v="2058"/>
    <d v="2015-03-02T12:00:00"/>
    <n v="1425326400"/>
    <n v="1421916830"/>
    <b v="0"/>
    <n v="410"/>
    <b v="1"/>
    <s v="technology/hardware"/>
    <x v="2"/>
    <s v="hardware"/>
  </r>
  <r>
    <n v="30000"/>
    <n v="43037"/>
    <x v="0"/>
    <s v="US"/>
    <s v="USD"/>
    <x v="2059"/>
    <d v="2016-01-31T13:59:00"/>
    <n v="1454277540"/>
    <n v="1450880854"/>
    <b v="0"/>
    <n v="375"/>
    <b v="1"/>
    <s v="technology/hardware"/>
    <x v="2"/>
    <s v="hardware"/>
  </r>
  <r>
    <n v="25000"/>
    <n v="49100"/>
    <x v="0"/>
    <s v="US"/>
    <s v="USD"/>
    <x v="2060"/>
    <d v="2014-07-23T07:25:50"/>
    <n v="1406129150"/>
    <n v="1400945150"/>
    <b v="0"/>
    <n v="1364"/>
    <b v="1"/>
    <s v="technology/hardware"/>
    <x v="2"/>
    <s v="hardware"/>
  </r>
  <r>
    <n v="5000"/>
    <n v="5396"/>
    <x v="0"/>
    <s v="US"/>
    <s v="USD"/>
    <x v="2061"/>
    <d v="2016-12-31T10:20:54"/>
    <n v="1483208454"/>
    <n v="1480616454"/>
    <b v="0"/>
    <n v="35"/>
    <b v="1"/>
    <s v="technology/hardware"/>
    <x v="2"/>
    <s v="hardware"/>
  </r>
  <r>
    <n v="100000"/>
    <n v="114977"/>
    <x v="0"/>
    <s v="DK"/>
    <s v="DKK"/>
    <x v="2062"/>
    <d v="2016-03-24T00:11:38"/>
    <n v="1458807098"/>
    <n v="1456218698"/>
    <b v="0"/>
    <n v="203"/>
    <b v="1"/>
    <s v="technology/hardware"/>
    <x v="2"/>
    <s v="hardware"/>
  </r>
  <r>
    <n v="4000"/>
    <n v="5922"/>
    <x v="0"/>
    <s v="DE"/>
    <s v="EUR"/>
    <x v="2063"/>
    <d v="2016-05-15T09:35:01"/>
    <n v="1463333701"/>
    <n v="1460482501"/>
    <b v="0"/>
    <n v="49"/>
    <b v="1"/>
    <s v="technology/hardware"/>
    <x v="2"/>
    <s v="hardware"/>
  </r>
  <r>
    <n v="261962"/>
    <n v="500784.27"/>
    <x v="0"/>
    <s v="US"/>
    <s v="USD"/>
    <x v="2064"/>
    <d v="2013-05-31T04:00:00"/>
    <n v="1370001600"/>
    <n v="1366879523"/>
    <b v="0"/>
    <n v="5812"/>
    <b v="1"/>
    <s v="technology/hardware"/>
    <x v="2"/>
    <s v="hardware"/>
  </r>
  <r>
    <n v="40000"/>
    <n v="79686.05"/>
    <x v="0"/>
    <s v="GB"/>
    <s v="GBP"/>
    <x v="2065"/>
    <d v="2013-12-25T00:00:29"/>
    <n v="1387958429"/>
    <n v="1385366429"/>
    <b v="0"/>
    <n v="1556"/>
    <b v="1"/>
    <s v="technology/hardware"/>
    <x v="2"/>
    <s v="hardware"/>
  </r>
  <r>
    <n v="2000"/>
    <n v="4372"/>
    <x v="0"/>
    <s v="US"/>
    <s v="USD"/>
    <x v="2066"/>
    <d v="2014-08-23T10:31:23"/>
    <n v="1408818683"/>
    <n v="1406226683"/>
    <b v="0"/>
    <n v="65"/>
    <b v="1"/>
    <s v="technology/hardware"/>
    <x v="2"/>
    <s v="hardware"/>
  </r>
  <r>
    <n v="495"/>
    <n v="628"/>
    <x v="0"/>
    <s v="GB"/>
    <s v="GBP"/>
    <x v="2067"/>
    <d v="2015-05-24T12:29:36"/>
    <n v="1432499376"/>
    <n v="1429648176"/>
    <b v="0"/>
    <n v="10"/>
    <b v="1"/>
    <s v="technology/hardware"/>
    <x v="2"/>
    <s v="hardware"/>
  </r>
  <r>
    <n v="25000"/>
    <n v="26305.97"/>
    <x v="0"/>
    <s v="US"/>
    <s v="USD"/>
    <x v="2068"/>
    <d v="2016-10-20T12:11:55"/>
    <n v="1476994315"/>
    <n v="1474402315"/>
    <b v="0"/>
    <n v="76"/>
    <b v="1"/>
    <s v="technology/hardware"/>
    <x v="2"/>
    <s v="hardware"/>
  </r>
  <r>
    <n v="50000"/>
    <n v="64203.33"/>
    <x v="0"/>
    <s v="US"/>
    <s v="USD"/>
    <x v="2069"/>
    <d v="2016-01-02T15:19:51"/>
    <n v="1451776791"/>
    <n v="1449098391"/>
    <b v="0"/>
    <n v="263"/>
    <b v="1"/>
    <s v="technology/hardware"/>
    <x v="2"/>
    <s v="hardware"/>
  </r>
  <r>
    <n v="125000"/>
    <n v="396659"/>
    <x v="0"/>
    <s v="DE"/>
    <s v="EUR"/>
    <x v="2070"/>
    <d v="2016-06-28T07:45:23"/>
    <n v="1467128723"/>
    <n v="1464536723"/>
    <b v="0"/>
    <n v="1530"/>
    <b v="1"/>
    <s v="technology/hardware"/>
    <x v="2"/>
    <s v="hardware"/>
  </r>
  <r>
    <n v="20000"/>
    <n v="56146"/>
    <x v="0"/>
    <s v="US"/>
    <s v="USD"/>
    <x v="2071"/>
    <d v="2016-10-01T22:41:24"/>
    <n v="1475390484"/>
    <n v="1471502484"/>
    <b v="0"/>
    <n v="278"/>
    <b v="1"/>
    <s v="technology/hardware"/>
    <x v="2"/>
    <s v="hardware"/>
  </r>
  <r>
    <n v="71500"/>
    <n v="79173"/>
    <x v="0"/>
    <s v="US"/>
    <s v="USD"/>
    <x v="2072"/>
    <d v="2016-05-07T05:57:12"/>
    <n v="1462629432"/>
    <n v="1460037432"/>
    <b v="0"/>
    <n v="350"/>
    <b v="1"/>
    <s v="technology/hardware"/>
    <x v="2"/>
    <s v="hardware"/>
  </r>
  <r>
    <n v="100000"/>
    <n v="152604.29999999999"/>
    <x v="0"/>
    <s v="US"/>
    <s v="USD"/>
    <x v="2073"/>
    <d v="2015-05-08T08:01:58"/>
    <n v="1431100918"/>
    <n v="1427212918"/>
    <b v="0"/>
    <n v="470"/>
    <b v="1"/>
    <s v="technology/hardware"/>
    <x v="2"/>
    <s v="hardware"/>
  </r>
  <r>
    <n v="600"/>
    <n v="615"/>
    <x v="0"/>
    <s v="US"/>
    <s v="USD"/>
    <x v="2074"/>
    <d v="2016-05-06T11:49:42"/>
    <n v="1462564182"/>
    <n v="1459972182"/>
    <b v="0"/>
    <n v="3"/>
    <b v="1"/>
    <s v="technology/hardware"/>
    <x v="2"/>
    <s v="hardware"/>
  </r>
  <r>
    <n v="9999"/>
    <n v="167820.6"/>
    <x v="0"/>
    <s v="US"/>
    <s v="USD"/>
    <x v="2075"/>
    <d v="2013-07-25T08:21:28"/>
    <n v="1374769288"/>
    <n v="1372177288"/>
    <b v="0"/>
    <n v="8200"/>
    <b v="1"/>
    <s v="technology/hardware"/>
    <x v="2"/>
    <s v="hardware"/>
  </r>
  <r>
    <n v="179000"/>
    <n v="972594.99"/>
    <x v="0"/>
    <s v="GB"/>
    <s v="GBP"/>
    <x v="2076"/>
    <d v="2014-07-23T13:08:09"/>
    <n v="1406149689"/>
    <n v="1402693689"/>
    <b v="0"/>
    <n v="8359"/>
    <b v="1"/>
    <s v="technology/hardware"/>
    <x v="2"/>
    <s v="hardware"/>
  </r>
  <r>
    <n v="50000"/>
    <n v="57754"/>
    <x v="0"/>
    <s v="US"/>
    <s v="USD"/>
    <x v="2077"/>
    <d v="2015-06-05T13:00:00"/>
    <n v="1433538000"/>
    <n v="1428541276"/>
    <b v="0"/>
    <n v="188"/>
    <b v="1"/>
    <s v="technology/hardware"/>
    <x v="2"/>
    <s v="hardware"/>
  </r>
  <r>
    <n v="20000"/>
    <n v="26241"/>
    <x v="0"/>
    <s v="ES"/>
    <s v="EUR"/>
    <x v="2078"/>
    <d v="2016-12-18T10:30:57"/>
    <n v="1482085857"/>
    <n v="1479493857"/>
    <b v="0"/>
    <n v="48"/>
    <b v="1"/>
    <s v="technology/hardware"/>
    <x v="2"/>
    <s v="hardware"/>
  </r>
  <r>
    <n v="10000"/>
    <n v="28817"/>
    <x v="0"/>
    <s v="GB"/>
    <s v="GBP"/>
    <x v="2079"/>
    <d v="2015-06-25T11:00:00"/>
    <n v="1435258800"/>
    <n v="1432659793"/>
    <b v="0"/>
    <n v="607"/>
    <b v="1"/>
    <s v="technology/hardware"/>
    <x v="2"/>
    <s v="hardware"/>
  </r>
  <r>
    <n v="1000"/>
    <n v="5078"/>
    <x v="0"/>
    <s v="US"/>
    <s v="USD"/>
    <x v="2080"/>
    <d v="2015-11-11T15:58:20"/>
    <n v="1447286300"/>
    <n v="1444690700"/>
    <b v="0"/>
    <n v="50"/>
    <b v="1"/>
    <s v="technology/hardware"/>
    <x v="2"/>
    <s v="hardware"/>
  </r>
  <r>
    <n v="3500"/>
    <n v="4010"/>
    <x v="0"/>
    <s v="US"/>
    <s v="USD"/>
    <x v="2081"/>
    <d v="2012-05-15T20:59:00"/>
    <n v="1337144340"/>
    <n v="1333597555"/>
    <b v="0"/>
    <n v="55"/>
    <b v="1"/>
    <s v="music/indie rock"/>
    <x v="4"/>
    <s v="indie rock"/>
  </r>
  <r>
    <n v="1500"/>
    <n v="1661"/>
    <x v="0"/>
    <s v="US"/>
    <s v="USD"/>
    <x v="2082"/>
    <d v="2011-11-23T19:53:16"/>
    <n v="1322106796"/>
    <n v="1316919196"/>
    <b v="0"/>
    <n v="38"/>
    <b v="1"/>
    <s v="music/indie rock"/>
    <x v="4"/>
    <s v="indie rock"/>
  </r>
  <r>
    <n v="750"/>
    <n v="850"/>
    <x v="0"/>
    <s v="US"/>
    <s v="USD"/>
    <x v="2083"/>
    <d v="2012-06-04T09:19:55"/>
    <n v="1338830395"/>
    <n v="1336238395"/>
    <b v="0"/>
    <n v="25"/>
    <b v="1"/>
    <s v="music/indie rock"/>
    <x v="4"/>
    <s v="indie rock"/>
  </r>
  <r>
    <n v="3000"/>
    <n v="3250"/>
    <x v="0"/>
    <s v="US"/>
    <s v="USD"/>
    <x v="2084"/>
    <d v="2014-05-03T22:59:00"/>
    <n v="1399186740"/>
    <n v="1396468782"/>
    <b v="0"/>
    <n v="46"/>
    <b v="1"/>
    <s v="music/indie rock"/>
    <x v="4"/>
    <s v="indie rock"/>
  </r>
  <r>
    <n v="6000"/>
    <n v="7412"/>
    <x v="0"/>
    <s v="US"/>
    <s v="USD"/>
    <x v="2085"/>
    <d v="2012-07-15T12:03:07"/>
    <n v="1342382587"/>
    <n v="1339790587"/>
    <b v="0"/>
    <n v="83"/>
    <b v="1"/>
    <s v="music/indie rock"/>
    <x v="4"/>
    <s v="indie rock"/>
  </r>
  <r>
    <n v="4000"/>
    <n v="4028"/>
    <x v="0"/>
    <s v="US"/>
    <s v="USD"/>
    <x v="2086"/>
    <d v="2011-12-13T20:59:00"/>
    <n v="1323838740"/>
    <n v="1321200332"/>
    <b v="0"/>
    <n v="35"/>
    <b v="1"/>
    <s v="music/indie rock"/>
    <x v="4"/>
    <s v="indie rock"/>
  </r>
  <r>
    <n v="1500"/>
    <n v="1553"/>
    <x v="0"/>
    <s v="US"/>
    <s v="USD"/>
    <x v="2087"/>
    <d v="2011-09-07T20:54:18"/>
    <n v="1315457658"/>
    <n v="1312865658"/>
    <b v="0"/>
    <n v="25"/>
    <b v="1"/>
    <s v="music/indie rock"/>
    <x v="4"/>
    <s v="indie rock"/>
  </r>
  <r>
    <n v="3000"/>
    <n v="3465.32"/>
    <x v="0"/>
    <s v="US"/>
    <s v="USD"/>
    <x v="2088"/>
    <d v="2010-09-10T19:59:00"/>
    <n v="1284177540"/>
    <n v="1281028152"/>
    <b v="0"/>
    <n v="75"/>
    <b v="1"/>
    <s v="music/indie rock"/>
    <x v="4"/>
    <s v="indie rock"/>
  </r>
  <r>
    <n v="2500"/>
    <n v="3010.01"/>
    <x v="0"/>
    <s v="US"/>
    <s v="USD"/>
    <x v="2089"/>
    <d v="2013-08-01T17:49:54"/>
    <n v="1375408194"/>
    <n v="1372384194"/>
    <b v="0"/>
    <n v="62"/>
    <b v="1"/>
    <s v="music/indie rock"/>
    <x v="4"/>
    <s v="indie rock"/>
  </r>
  <r>
    <n v="8000"/>
    <n v="9203.23"/>
    <x v="0"/>
    <s v="US"/>
    <s v="USD"/>
    <x v="2090"/>
    <d v="2013-02-24T01:09:15"/>
    <n v="1361696955"/>
    <n v="1359104955"/>
    <b v="0"/>
    <n v="160"/>
    <b v="1"/>
    <s v="music/indie rock"/>
    <x v="4"/>
    <s v="indie rock"/>
  </r>
  <r>
    <n v="18000"/>
    <n v="21684.2"/>
    <x v="0"/>
    <s v="US"/>
    <s v="USD"/>
    <x v="2091"/>
    <d v="2011-03-01T12:00:00"/>
    <n v="1299009600"/>
    <n v="1294818278"/>
    <b v="0"/>
    <n v="246"/>
    <b v="1"/>
    <s v="music/indie rock"/>
    <x v="4"/>
    <s v="indie rock"/>
  </r>
  <r>
    <n v="6000"/>
    <n v="6077"/>
    <x v="0"/>
    <s v="US"/>
    <s v="USD"/>
    <x v="2092"/>
    <d v="2011-10-07T08:58:52"/>
    <n v="1318006732"/>
    <n v="1312822732"/>
    <b v="0"/>
    <n v="55"/>
    <b v="1"/>
    <s v="music/indie rock"/>
    <x v="4"/>
    <s v="indie rock"/>
  </r>
  <r>
    <n v="1500"/>
    <n v="1537"/>
    <x v="0"/>
    <s v="US"/>
    <s v="USD"/>
    <x v="2093"/>
    <d v="2012-12-22T13:30:32"/>
    <n v="1356211832"/>
    <n v="1351024232"/>
    <b v="0"/>
    <n v="23"/>
    <b v="1"/>
    <s v="music/indie rock"/>
    <x v="4"/>
    <s v="indie rock"/>
  </r>
  <r>
    <n v="3500"/>
    <n v="4219"/>
    <x v="0"/>
    <s v="US"/>
    <s v="USD"/>
    <x v="2094"/>
    <d v="2012-03-04T19:00:00"/>
    <n v="1330916400"/>
    <n v="1327969730"/>
    <b v="0"/>
    <n v="72"/>
    <b v="1"/>
    <s v="music/indie rock"/>
    <x v="4"/>
    <s v="indie rock"/>
  </r>
  <r>
    <n v="2500"/>
    <n v="2500"/>
    <x v="0"/>
    <s v="US"/>
    <s v="USD"/>
    <x v="2095"/>
    <d v="2011-10-02T09:36:13"/>
    <n v="1317576973"/>
    <n v="1312392973"/>
    <b v="0"/>
    <n v="22"/>
    <b v="1"/>
    <s v="music/indie rock"/>
    <x v="4"/>
    <s v="indie rock"/>
  </r>
  <r>
    <n v="600"/>
    <n v="610"/>
    <x v="0"/>
    <s v="US"/>
    <s v="USD"/>
    <x v="2096"/>
    <d v="2012-10-25T19:59:00"/>
    <n v="1351223940"/>
    <n v="1349892735"/>
    <b v="0"/>
    <n v="14"/>
    <b v="1"/>
    <s v="music/indie rock"/>
    <x v="4"/>
    <s v="indie rock"/>
  </r>
  <r>
    <n v="3000"/>
    <n v="3000"/>
    <x v="0"/>
    <s v="US"/>
    <s v="USD"/>
    <x v="2097"/>
    <d v="2011-12-01T07:02:15"/>
    <n v="1322751735"/>
    <n v="1317564135"/>
    <b v="0"/>
    <n v="38"/>
    <b v="1"/>
    <s v="music/indie rock"/>
    <x v="4"/>
    <s v="indie rock"/>
  </r>
  <r>
    <n v="6000"/>
    <n v="6020"/>
    <x v="0"/>
    <s v="US"/>
    <s v="USD"/>
    <x v="2098"/>
    <d v="2012-03-07T18:43:55"/>
    <n v="1331174635"/>
    <n v="1328582635"/>
    <b v="0"/>
    <n v="32"/>
    <b v="1"/>
    <s v="music/indie rock"/>
    <x v="4"/>
    <s v="indie rock"/>
  </r>
  <r>
    <n v="3000"/>
    <n v="3971"/>
    <x v="0"/>
    <s v="US"/>
    <s v="USD"/>
    <x v="2099"/>
    <d v="2015-07-01T19:40:00"/>
    <n v="1435808400"/>
    <n v="1434650084"/>
    <b v="0"/>
    <n v="63"/>
    <b v="1"/>
    <s v="music/indie rock"/>
    <x v="4"/>
    <s v="indie rock"/>
  </r>
  <r>
    <n v="600"/>
    <n v="820"/>
    <x v="0"/>
    <s v="US"/>
    <s v="USD"/>
    <x v="2100"/>
    <d v="2012-06-29T19:59:00"/>
    <n v="1341028740"/>
    <n v="1339704141"/>
    <b v="0"/>
    <n v="27"/>
    <b v="1"/>
    <s v="music/indie rock"/>
    <x v="4"/>
    <s v="indie rock"/>
  </r>
  <r>
    <n v="2000"/>
    <n v="2265"/>
    <x v="0"/>
    <s v="US"/>
    <s v="USD"/>
    <x v="2101"/>
    <d v="2012-02-12T19:35:14"/>
    <n v="1329104114"/>
    <n v="1323920114"/>
    <b v="0"/>
    <n v="44"/>
    <b v="1"/>
    <s v="music/indie rock"/>
    <x v="4"/>
    <s v="indie rock"/>
  </r>
  <r>
    <n v="1000"/>
    <n v="1360"/>
    <x v="0"/>
    <s v="US"/>
    <s v="USD"/>
    <x v="2102"/>
    <d v="2011-05-05T12:50:48"/>
    <n v="1304628648"/>
    <n v="1302036648"/>
    <b v="0"/>
    <n v="38"/>
    <b v="1"/>
    <s v="music/indie rock"/>
    <x v="4"/>
    <s v="indie rock"/>
  </r>
  <r>
    <n v="7777"/>
    <n v="11364"/>
    <x v="0"/>
    <s v="US"/>
    <s v="USD"/>
    <x v="2103"/>
    <d v="2012-11-09T11:07:07"/>
    <n v="1352488027"/>
    <n v="1349892427"/>
    <b v="0"/>
    <n v="115"/>
    <b v="1"/>
    <s v="music/indie rock"/>
    <x v="4"/>
    <s v="indie rock"/>
  </r>
  <r>
    <n v="800"/>
    <n v="1036"/>
    <x v="0"/>
    <s v="US"/>
    <s v="USD"/>
    <x v="2104"/>
    <d v="2013-05-30T16:00:00"/>
    <n v="1369958400"/>
    <n v="1367286434"/>
    <b v="0"/>
    <n v="37"/>
    <b v="1"/>
    <s v="music/indie rock"/>
    <x v="4"/>
    <s v="indie rock"/>
  </r>
  <r>
    <n v="2000"/>
    <n v="5080"/>
    <x v="0"/>
    <s v="US"/>
    <s v="USD"/>
    <x v="2105"/>
    <d v="2014-11-20T20:00:00"/>
    <n v="1416542400"/>
    <n v="1415472953"/>
    <b v="0"/>
    <n v="99"/>
    <b v="1"/>
    <s v="music/indie rock"/>
    <x v="4"/>
    <s v="indie rock"/>
  </r>
  <r>
    <n v="2200"/>
    <n v="2355"/>
    <x v="0"/>
    <s v="US"/>
    <s v="USD"/>
    <x v="2106"/>
    <d v="2013-01-25T21:09:34"/>
    <n v="1359176974"/>
    <n v="1356584974"/>
    <b v="0"/>
    <n v="44"/>
    <b v="1"/>
    <s v="music/indie rock"/>
    <x v="4"/>
    <s v="indie rock"/>
  </r>
  <r>
    <n v="2000"/>
    <n v="2154.66"/>
    <x v="0"/>
    <s v="US"/>
    <s v="USD"/>
    <x v="2107"/>
    <d v="2014-11-12T10:03:13"/>
    <n v="1415815393"/>
    <n v="1413997393"/>
    <b v="0"/>
    <n v="58"/>
    <b v="1"/>
    <s v="music/indie rock"/>
    <x v="4"/>
    <s v="indie rock"/>
  </r>
  <r>
    <n v="16000"/>
    <n v="17170"/>
    <x v="0"/>
    <s v="US"/>
    <s v="USD"/>
    <x v="2108"/>
    <d v="2012-09-09T19:55:00"/>
    <n v="1347249300"/>
    <n v="1344917580"/>
    <b v="0"/>
    <n v="191"/>
    <b v="1"/>
    <s v="music/indie rock"/>
    <x v="4"/>
    <s v="indie rock"/>
  </r>
  <r>
    <n v="4000"/>
    <n v="4261"/>
    <x v="0"/>
    <s v="US"/>
    <s v="USD"/>
    <x v="2109"/>
    <d v="2015-07-05T09:00:17"/>
    <n v="1436115617"/>
    <n v="1433523617"/>
    <b v="0"/>
    <n v="40"/>
    <b v="1"/>
    <s v="music/indie rock"/>
    <x v="4"/>
    <s v="indie rock"/>
  </r>
  <r>
    <n v="2000"/>
    <n v="2007"/>
    <x v="0"/>
    <s v="US"/>
    <s v="USD"/>
    <x v="2110"/>
    <d v="2014-05-27T20:59:00"/>
    <n v="1401253140"/>
    <n v="1398873969"/>
    <b v="0"/>
    <n v="38"/>
    <b v="1"/>
    <s v="music/indie rock"/>
    <x v="4"/>
    <s v="indie rock"/>
  </r>
  <r>
    <n v="2000"/>
    <n v="2130"/>
    <x v="0"/>
    <s v="US"/>
    <s v="USD"/>
    <x v="2111"/>
    <d v="2011-08-14T17:00:00"/>
    <n v="1313370000"/>
    <n v="1307594625"/>
    <b v="0"/>
    <n v="39"/>
    <b v="1"/>
    <s v="music/indie rock"/>
    <x v="4"/>
    <s v="indie rock"/>
  </r>
  <r>
    <n v="300"/>
    <n v="300"/>
    <x v="0"/>
    <s v="US"/>
    <s v="USD"/>
    <x v="2112"/>
    <d v="2013-04-15T14:16:33"/>
    <n v="1366064193"/>
    <n v="1364854593"/>
    <b v="0"/>
    <n v="11"/>
    <b v="1"/>
    <s v="music/indie rock"/>
    <x v="4"/>
    <s v="indie rock"/>
  </r>
  <r>
    <n v="7000"/>
    <n v="7340"/>
    <x v="0"/>
    <s v="US"/>
    <s v="USD"/>
    <x v="2113"/>
    <d v="2014-09-23T12:46:16"/>
    <n v="1411505176"/>
    <n v="1408481176"/>
    <b v="0"/>
    <n v="107"/>
    <b v="1"/>
    <s v="music/indie rock"/>
    <x v="4"/>
    <s v="indie rock"/>
  </r>
  <r>
    <n v="5000"/>
    <n v="5235"/>
    <x v="0"/>
    <s v="US"/>
    <s v="USD"/>
    <x v="2114"/>
    <d v="2010-12-08T20:59:00"/>
    <n v="1291870740"/>
    <n v="1286480070"/>
    <b v="0"/>
    <n v="147"/>
    <b v="1"/>
    <s v="music/indie rock"/>
    <x v="4"/>
    <s v="indie rock"/>
  </r>
  <r>
    <n v="1500"/>
    <n v="3385"/>
    <x v="0"/>
    <s v="US"/>
    <s v="USD"/>
    <x v="2115"/>
    <d v="2011-02-19T17:56:41"/>
    <n v="1298167001"/>
    <n v="1295575001"/>
    <b v="0"/>
    <n v="36"/>
    <b v="1"/>
    <s v="music/indie rock"/>
    <x v="4"/>
    <s v="indie rock"/>
  </r>
  <r>
    <n v="48000"/>
    <n v="48434"/>
    <x v="0"/>
    <s v="US"/>
    <s v="USD"/>
    <x v="2116"/>
    <d v="2012-10-02T10:40:03"/>
    <n v="1349203203"/>
    <n v="1345056003"/>
    <b v="0"/>
    <n v="92"/>
    <b v="1"/>
    <s v="music/indie rock"/>
    <x v="4"/>
    <s v="indie rock"/>
  </r>
  <r>
    <n v="1200"/>
    <n v="1773"/>
    <x v="0"/>
    <s v="US"/>
    <s v="USD"/>
    <x v="2117"/>
    <d v="2015-10-26T20:59:00"/>
    <n v="1445921940"/>
    <n v="1444699549"/>
    <b v="0"/>
    <n v="35"/>
    <b v="1"/>
    <s v="music/indie rock"/>
    <x v="4"/>
    <s v="indie rock"/>
  </r>
  <r>
    <n v="1000"/>
    <n v="1346.11"/>
    <x v="0"/>
    <s v="US"/>
    <s v="USD"/>
    <x v="2118"/>
    <d v="2011-07-24T12:08:56"/>
    <n v="1311538136"/>
    <n v="1308946136"/>
    <b v="0"/>
    <n v="17"/>
    <b v="1"/>
    <s v="music/indie rock"/>
    <x v="4"/>
    <s v="indie rock"/>
  </r>
  <r>
    <n v="2000"/>
    <n v="2015"/>
    <x v="0"/>
    <s v="US"/>
    <s v="USD"/>
    <x v="2119"/>
    <d v="2012-08-15T19:07:25"/>
    <n v="1345086445"/>
    <n v="1342494445"/>
    <b v="0"/>
    <n v="22"/>
    <b v="1"/>
    <s v="music/indie rock"/>
    <x v="4"/>
    <s v="indie rock"/>
  </r>
  <r>
    <n v="8000"/>
    <n v="8070.43"/>
    <x v="0"/>
    <s v="US"/>
    <s v="USD"/>
    <x v="2120"/>
    <d v="2014-01-01T15:08:56"/>
    <n v="1388617736"/>
    <n v="1384384136"/>
    <b v="0"/>
    <n v="69"/>
    <b v="1"/>
    <s v="music/indie rock"/>
    <x v="4"/>
    <s v="indie rock"/>
  </r>
  <r>
    <n v="50000"/>
    <n v="284"/>
    <x v="2"/>
    <s v="CH"/>
    <s v="CHF"/>
    <x v="2121"/>
    <d v="2017-01-11T09:49:08"/>
    <n v="1484156948"/>
    <n v="1481564948"/>
    <b v="0"/>
    <n v="10"/>
    <b v="0"/>
    <s v="games/video games"/>
    <x v="6"/>
    <s v="video games"/>
  </r>
  <r>
    <n v="80000"/>
    <n v="310"/>
    <x v="2"/>
    <s v="MX"/>
    <s v="MXN"/>
    <x v="2122"/>
    <d v="2017-01-06T23:12:49"/>
    <n v="1483773169"/>
    <n v="1481181169"/>
    <b v="0"/>
    <n v="3"/>
    <b v="0"/>
    <s v="games/video games"/>
    <x v="6"/>
    <s v="video games"/>
  </r>
  <r>
    <n v="500"/>
    <n v="50"/>
    <x v="2"/>
    <s v="US"/>
    <s v="USD"/>
    <x v="2123"/>
    <d v="2010-03-14T22:59:00"/>
    <n v="1268636340"/>
    <n v="1263982307"/>
    <b v="0"/>
    <n v="5"/>
    <b v="0"/>
    <s v="games/video games"/>
    <x v="6"/>
    <s v="video games"/>
  </r>
  <r>
    <n v="1100"/>
    <n v="115"/>
    <x v="2"/>
    <s v="US"/>
    <s v="USD"/>
    <x v="2124"/>
    <d v="2010-11-29T21:00:00"/>
    <n v="1291093200"/>
    <n v="1286930435"/>
    <b v="0"/>
    <n v="5"/>
    <b v="0"/>
    <s v="games/video games"/>
    <x v="6"/>
    <s v="video games"/>
  </r>
  <r>
    <n v="60000"/>
    <n v="852"/>
    <x v="2"/>
    <s v="US"/>
    <s v="USD"/>
    <x v="2125"/>
    <d v="2015-08-04T16:33:53"/>
    <n v="1438734833"/>
    <n v="1436142833"/>
    <b v="0"/>
    <n v="27"/>
    <b v="0"/>
    <s v="games/video games"/>
    <x v="6"/>
    <s v="video games"/>
  </r>
  <r>
    <n v="20000"/>
    <n v="10"/>
    <x v="2"/>
    <s v="US"/>
    <s v="USD"/>
    <x v="2126"/>
    <d v="2014-12-08T15:21:27"/>
    <n v="1418080887"/>
    <n v="1415488887"/>
    <b v="0"/>
    <n v="2"/>
    <b v="0"/>
    <s v="games/video games"/>
    <x v="6"/>
    <s v="video games"/>
  </r>
  <r>
    <n v="28000"/>
    <n v="8076"/>
    <x v="2"/>
    <s v="GB"/>
    <s v="GBP"/>
    <x v="2127"/>
    <d v="2015-03-12T03:07:43"/>
    <n v="1426158463"/>
    <n v="1423570063"/>
    <b v="0"/>
    <n v="236"/>
    <b v="0"/>
    <s v="games/video games"/>
    <x v="6"/>
    <s v="video games"/>
  </r>
  <r>
    <n v="15000"/>
    <n v="25"/>
    <x v="2"/>
    <s v="CA"/>
    <s v="CAD"/>
    <x v="2128"/>
    <d v="2014-09-21T10:32:49"/>
    <n v="1411324369"/>
    <n v="1406140369"/>
    <b v="0"/>
    <n v="1"/>
    <b v="0"/>
    <s v="games/video games"/>
    <x v="6"/>
    <s v="video games"/>
  </r>
  <r>
    <n v="2000"/>
    <n v="236"/>
    <x v="2"/>
    <s v="US"/>
    <s v="USD"/>
    <x v="2129"/>
    <d v="2016-03-09T16:35:00"/>
    <n v="1457570100"/>
    <n v="1454978100"/>
    <b v="0"/>
    <n v="12"/>
    <b v="0"/>
    <s v="games/video games"/>
    <x v="6"/>
    <s v="video games"/>
  </r>
  <r>
    <n v="42000"/>
    <n v="85"/>
    <x v="2"/>
    <s v="US"/>
    <s v="USD"/>
    <x v="2130"/>
    <d v="2014-08-15T18:04:23"/>
    <n v="1408154663"/>
    <n v="1405130663"/>
    <b v="0"/>
    <n v="4"/>
    <b v="0"/>
    <s v="games/video games"/>
    <x v="6"/>
    <s v="video games"/>
  </r>
  <r>
    <n v="500"/>
    <n v="25"/>
    <x v="2"/>
    <s v="US"/>
    <s v="USD"/>
    <x v="2131"/>
    <d v="2015-07-11T20:58:11"/>
    <n v="1436677091"/>
    <n v="1434085091"/>
    <b v="0"/>
    <n v="3"/>
    <b v="0"/>
    <s v="games/video games"/>
    <x v="6"/>
    <s v="video games"/>
  </r>
  <r>
    <n v="100000"/>
    <n v="2112.9899999999998"/>
    <x v="2"/>
    <s v="US"/>
    <s v="USD"/>
    <x v="2132"/>
    <d v="2014-02-03T03:41:32"/>
    <n v="1391427692"/>
    <n v="1388835692"/>
    <b v="0"/>
    <n v="99"/>
    <b v="0"/>
    <s v="games/video games"/>
    <x v="6"/>
    <s v="video games"/>
  </r>
  <r>
    <n v="1000"/>
    <n v="16"/>
    <x v="2"/>
    <s v="US"/>
    <s v="USD"/>
    <x v="2133"/>
    <d v="2011-04-23T22:59:00"/>
    <n v="1303628340"/>
    <n v="1300328399"/>
    <b v="0"/>
    <n v="3"/>
    <b v="0"/>
    <s v="games/video games"/>
    <x v="6"/>
    <s v="video games"/>
  </r>
  <r>
    <n v="6000"/>
    <n v="104"/>
    <x v="2"/>
    <s v="US"/>
    <s v="USD"/>
    <x v="2134"/>
    <d v="2013-04-27T13:16:31"/>
    <n v="1367097391"/>
    <n v="1364505391"/>
    <b v="0"/>
    <n v="3"/>
    <b v="0"/>
    <s v="games/video games"/>
    <x v="6"/>
    <s v="video games"/>
  </r>
  <r>
    <n v="5000"/>
    <n v="478"/>
    <x v="2"/>
    <s v="US"/>
    <s v="USD"/>
    <x v="2135"/>
    <d v="2012-10-04T15:07:13"/>
    <n v="1349392033"/>
    <n v="1346800033"/>
    <b v="0"/>
    <n v="22"/>
    <b v="0"/>
    <s v="games/video games"/>
    <x v="6"/>
    <s v="video games"/>
  </r>
  <r>
    <n v="80000"/>
    <n v="47.69"/>
    <x v="2"/>
    <s v="US"/>
    <s v="USD"/>
    <x v="2136"/>
    <d v="2013-10-19T04:13:06"/>
    <n v="1382184786"/>
    <n v="1379592786"/>
    <b v="0"/>
    <n v="4"/>
    <b v="0"/>
    <s v="games/video games"/>
    <x v="6"/>
    <s v="video games"/>
  </r>
  <r>
    <n v="50000"/>
    <n v="14203"/>
    <x v="2"/>
    <s v="CA"/>
    <s v="CAD"/>
    <x v="2137"/>
    <d v="2014-12-05T10:30:29"/>
    <n v="1417804229"/>
    <n v="1415212229"/>
    <b v="0"/>
    <n v="534"/>
    <b v="0"/>
    <s v="games/video games"/>
    <x v="6"/>
    <s v="video games"/>
  </r>
  <r>
    <n v="1000"/>
    <n v="128"/>
    <x v="2"/>
    <s v="GB"/>
    <s v="GBP"/>
    <x v="2138"/>
    <d v="2013-11-08T17:18:59"/>
    <n v="1383959939"/>
    <n v="1381364339"/>
    <b v="0"/>
    <n v="12"/>
    <b v="0"/>
    <s v="games/video games"/>
    <x v="6"/>
    <s v="video games"/>
  </r>
  <r>
    <n v="30000"/>
    <n v="1626"/>
    <x v="2"/>
    <s v="US"/>
    <s v="USD"/>
    <x v="2139"/>
    <d v="2016-11-03T10:00:08"/>
    <n v="1478196008"/>
    <n v="1475604008"/>
    <b v="0"/>
    <n v="56"/>
    <b v="0"/>
    <s v="games/video games"/>
    <x v="6"/>
    <s v="video games"/>
  </r>
  <r>
    <n v="500000"/>
    <n v="560"/>
    <x v="2"/>
    <s v="US"/>
    <s v="USD"/>
    <x v="2140"/>
    <d v="2013-01-11T12:00:24"/>
    <n v="1357934424"/>
    <n v="1355342424"/>
    <b v="0"/>
    <n v="11"/>
    <b v="0"/>
    <s v="games/video games"/>
    <x v="6"/>
    <s v="video games"/>
  </r>
  <r>
    <n v="15000"/>
    <n v="0"/>
    <x v="2"/>
    <s v="US"/>
    <s v="USD"/>
    <x v="2141"/>
    <d v="2014-11-13T22:39:19"/>
    <n v="1415947159"/>
    <n v="1413351559"/>
    <b v="0"/>
    <n v="0"/>
    <b v="0"/>
    <s v="games/video games"/>
    <x v="6"/>
    <s v="video games"/>
  </r>
  <r>
    <n v="10500"/>
    <n v="601"/>
    <x v="2"/>
    <s v="DE"/>
    <s v="EUR"/>
    <x v="2142"/>
    <d v="2015-12-30T08:50:10"/>
    <n v="1451494210"/>
    <n v="1449075010"/>
    <b v="0"/>
    <n v="12"/>
    <b v="0"/>
    <s v="games/video games"/>
    <x v="6"/>
    <s v="video games"/>
  </r>
  <r>
    <n v="2000"/>
    <n v="225"/>
    <x v="2"/>
    <s v="US"/>
    <s v="USD"/>
    <x v="2143"/>
    <d v="2010-07-21T11:00:00"/>
    <n v="1279738800"/>
    <n v="1275599812"/>
    <b v="0"/>
    <n v="5"/>
    <b v="0"/>
    <s v="games/video games"/>
    <x v="6"/>
    <s v="video games"/>
  </r>
  <r>
    <n v="35500"/>
    <n v="607"/>
    <x v="2"/>
    <s v="US"/>
    <s v="USD"/>
    <x v="2144"/>
    <d v="2013-09-14T05:07:20"/>
    <n v="1379164040"/>
    <n v="1376399240"/>
    <b v="0"/>
    <n v="24"/>
    <b v="0"/>
    <s v="games/video games"/>
    <x v="6"/>
    <s v="video games"/>
  </r>
  <r>
    <n v="15000"/>
    <n v="4565"/>
    <x v="2"/>
    <s v="US"/>
    <s v="USD"/>
    <x v="2145"/>
    <d v="2013-11-26T22:41:54"/>
    <n v="1385534514"/>
    <n v="1382938914"/>
    <b v="0"/>
    <n v="89"/>
    <b v="0"/>
    <s v="games/video games"/>
    <x v="6"/>
    <s v="video games"/>
  </r>
  <r>
    <n v="5000"/>
    <n v="1"/>
    <x v="2"/>
    <s v="US"/>
    <s v="USD"/>
    <x v="2146"/>
    <d v="2016-02-11T08:18:30"/>
    <n v="1455207510"/>
    <n v="1453997910"/>
    <b v="0"/>
    <n v="1"/>
    <b v="0"/>
    <s v="games/video games"/>
    <x v="6"/>
    <s v="video games"/>
  </r>
  <r>
    <n v="390000"/>
    <n v="2716"/>
    <x v="2"/>
    <s v="US"/>
    <s v="USD"/>
    <x v="2147"/>
    <d v="2014-11-16T00:05:48"/>
    <n v="1416125148"/>
    <n v="1413356748"/>
    <b v="0"/>
    <n v="55"/>
    <b v="0"/>
    <s v="games/video games"/>
    <x v="6"/>
    <s v="video games"/>
  </r>
  <r>
    <n v="100"/>
    <n v="2"/>
    <x v="2"/>
    <s v="GB"/>
    <s v="GBP"/>
    <x v="2148"/>
    <d v="2015-04-02T08:36:22"/>
    <n v="1427992582"/>
    <n v="1425404182"/>
    <b v="0"/>
    <n v="2"/>
    <b v="0"/>
    <s v="games/video games"/>
    <x v="6"/>
    <s v="video games"/>
  </r>
  <r>
    <n v="2000"/>
    <n v="0"/>
    <x v="2"/>
    <s v="US"/>
    <s v="USD"/>
    <x v="2149"/>
    <d v="2010-07-30T16:00:00"/>
    <n v="1280534400"/>
    <n v="1277512556"/>
    <b v="0"/>
    <n v="0"/>
    <b v="0"/>
    <s v="games/video games"/>
    <x v="6"/>
    <s v="video games"/>
  </r>
  <r>
    <n v="50000"/>
    <n v="405"/>
    <x v="2"/>
    <s v="NO"/>
    <s v="NOK"/>
    <x v="2150"/>
    <d v="2016-07-12T22:49:59"/>
    <n v="1468392599"/>
    <n v="1465800599"/>
    <b v="0"/>
    <n v="4"/>
    <b v="0"/>
    <s v="games/video games"/>
    <x v="6"/>
    <s v="video games"/>
  </r>
  <r>
    <n v="45000"/>
    <n v="118"/>
    <x v="2"/>
    <s v="US"/>
    <s v="USD"/>
    <x v="2151"/>
    <d v="2016-06-29T12:20:14"/>
    <n v="1467231614"/>
    <n v="1464639614"/>
    <b v="0"/>
    <n v="6"/>
    <b v="0"/>
    <s v="games/video games"/>
    <x v="6"/>
    <s v="video games"/>
  </r>
  <r>
    <n v="30000"/>
    <n v="50"/>
    <x v="2"/>
    <s v="US"/>
    <s v="USD"/>
    <x v="2152"/>
    <d v="2014-03-15T10:58:29"/>
    <n v="1394909909"/>
    <n v="1392321509"/>
    <b v="0"/>
    <n v="4"/>
    <b v="0"/>
    <s v="games/video games"/>
    <x v="6"/>
    <s v="video games"/>
  </r>
  <r>
    <n v="372625"/>
    <n v="34"/>
    <x v="2"/>
    <s v="US"/>
    <s v="USD"/>
    <x v="2153"/>
    <d v="2015-01-09T23:59:00"/>
    <n v="1420876740"/>
    <n v="1417470718"/>
    <b v="0"/>
    <n v="4"/>
    <b v="0"/>
    <s v="games/video games"/>
    <x v="6"/>
    <s v="video games"/>
  </r>
  <r>
    <n v="250"/>
    <n v="2"/>
    <x v="2"/>
    <s v="US"/>
    <s v="USD"/>
    <x v="2154"/>
    <d v="2014-01-28T07:10:27"/>
    <n v="1390921827"/>
    <n v="1389193827"/>
    <b v="0"/>
    <n v="2"/>
    <b v="0"/>
    <s v="games/video games"/>
    <x v="6"/>
    <s v="video games"/>
  </r>
  <r>
    <n v="5000"/>
    <n v="115"/>
    <x v="2"/>
    <s v="GB"/>
    <s v="GBP"/>
    <x v="2155"/>
    <d v="2016-03-31T08:56:25"/>
    <n v="1459443385"/>
    <n v="1456854985"/>
    <b v="0"/>
    <n v="5"/>
    <b v="0"/>
    <s v="games/video games"/>
    <x v="6"/>
    <s v="video games"/>
  </r>
  <r>
    <n v="56000"/>
    <n v="1493"/>
    <x v="2"/>
    <s v="US"/>
    <s v="USD"/>
    <x v="2156"/>
    <d v="2013-09-16T12:30:06"/>
    <n v="1379363406"/>
    <n v="1375475406"/>
    <b v="0"/>
    <n v="83"/>
    <b v="0"/>
    <s v="games/video games"/>
    <x v="6"/>
    <s v="video games"/>
  </r>
  <r>
    <n v="75000"/>
    <n v="21144"/>
    <x v="2"/>
    <s v="US"/>
    <s v="USD"/>
    <x v="2157"/>
    <d v="2016-12-22T23:59:00"/>
    <n v="1482479940"/>
    <n v="1479684783"/>
    <b v="0"/>
    <n v="57"/>
    <b v="0"/>
    <s v="games/video games"/>
    <x v="6"/>
    <s v="video games"/>
  </r>
  <r>
    <n v="300000"/>
    <n v="19770.11"/>
    <x v="2"/>
    <s v="US"/>
    <s v="USD"/>
    <x v="2158"/>
    <d v="2013-02-04T12:29:34"/>
    <n v="1360009774"/>
    <n v="1356121774"/>
    <b v="0"/>
    <n v="311"/>
    <b v="0"/>
    <s v="games/video games"/>
    <x v="6"/>
    <s v="video games"/>
  </r>
  <r>
    <n v="3600"/>
    <n v="26"/>
    <x v="2"/>
    <s v="US"/>
    <s v="USD"/>
    <x v="2159"/>
    <d v="2011-07-16T09:32:54"/>
    <n v="1310837574"/>
    <n v="1308245574"/>
    <b v="0"/>
    <n v="2"/>
    <b v="0"/>
    <s v="games/video games"/>
    <x v="6"/>
    <s v="video games"/>
  </r>
  <r>
    <n v="10000"/>
    <n v="85"/>
    <x v="2"/>
    <s v="US"/>
    <s v="USD"/>
    <x v="2160"/>
    <d v="2012-05-19T09:05:05"/>
    <n v="1337447105"/>
    <n v="1334855105"/>
    <b v="0"/>
    <n v="16"/>
    <b v="0"/>
    <s v="games/video games"/>
    <x v="6"/>
    <s v="video games"/>
  </r>
  <r>
    <n v="400"/>
    <n v="463"/>
    <x v="0"/>
    <s v="US"/>
    <s v="USD"/>
    <x v="2161"/>
    <d v="2015-09-23T12:27:39"/>
    <n v="1443040059"/>
    <n v="1440448059"/>
    <b v="0"/>
    <n v="13"/>
    <b v="1"/>
    <s v="music/rock"/>
    <x v="4"/>
    <s v="rock"/>
  </r>
  <r>
    <n v="4500"/>
    <n v="5052"/>
    <x v="0"/>
    <s v="US"/>
    <s v="USD"/>
    <x v="2162"/>
    <d v="2014-07-24T10:23:11"/>
    <n v="1406226191"/>
    <n v="1403547791"/>
    <b v="0"/>
    <n v="58"/>
    <b v="1"/>
    <s v="music/rock"/>
    <x v="4"/>
    <s v="rock"/>
  </r>
  <r>
    <n v="2500"/>
    <n v="3305"/>
    <x v="0"/>
    <s v="US"/>
    <s v="USD"/>
    <x v="2163"/>
    <d v="2015-06-07T19:50:00"/>
    <n v="1433735400"/>
    <n v="1429306520"/>
    <b v="0"/>
    <n v="44"/>
    <b v="1"/>
    <s v="music/rock"/>
    <x v="4"/>
    <s v="rock"/>
  </r>
  <r>
    <n v="5500"/>
    <n v="5645"/>
    <x v="0"/>
    <s v="US"/>
    <s v="USD"/>
    <x v="2164"/>
    <d v="2016-06-24T19:59:00"/>
    <n v="1466827140"/>
    <n v="1464196414"/>
    <b v="0"/>
    <n v="83"/>
    <b v="1"/>
    <s v="music/rock"/>
    <x v="4"/>
    <s v="rock"/>
  </r>
  <r>
    <n v="2500"/>
    <n v="3466"/>
    <x v="0"/>
    <s v="FR"/>
    <s v="EUR"/>
    <x v="2165"/>
    <d v="2016-04-08T07:00:35"/>
    <n v="1460127635"/>
    <n v="1457539235"/>
    <b v="0"/>
    <n v="117"/>
    <b v="1"/>
    <s v="music/rock"/>
    <x v="4"/>
    <s v="rock"/>
  </r>
  <r>
    <n v="2000"/>
    <n v="2932"/>
    <x v="0"/>
    <s v="US"/>
    <s v="USD"/>
    <x v="2166"/>
    <d v="2014-12-05T13:06:58"/>
    <n v="1417813618"/>
    <n v="1413922018"/>
    <b v="0"/>
    <n v="32"/>
    <b v="1"/>
    <s v="music/rock"/>
    <x v="4"/>
    <s v="rock"/>
  </r>
  <r>
    <n v="150"/>
    <n v="180"/>
    <x v="0"/>
    <s v="US"/>
    <s v="USD"/>
    <x v="2167"/>
    <d v="2012-09-14T17:35:37"/>
    <n v="1347672937"/>
    <n v="1346463337"/>
    <b v="0"/>
    <n v="8"/>
    <b v="1"/>
    <s v="music/rock"/>
    <x v="4"/>
    <s v="rock"/>
  </r>
  <r>
    <n v="18000"/>
    <n v="21884.69"/>
    <x v="0"/>
    <s v="US"/>
    <s v="USD"/>
    <x v="2168"/>
    <d v="2017-02-09T21:00:00"/>
    <n v="1486702800"/>
    <n v="1484058261"/>
    <b v="0"/>
    <n v="340"/>
    <b v="1"/>
    <s v="music/rock"/>
    <x v="4"/>
    <s v="rock"/>
  </r>
  <r>
    <n v="153"/>
    <n v="153"/>
    <x v="0"/>
    <s v="US"/>
    <s v="USD"/>
    <x v="2169"/>
    <d v="2017-03-02T08:49:11"/>
    <n v="1488473351"/>
    <n v="1488214151"/>
    <b v="0"/>
    <n v="7"/>
    <b v="1"/>
    <s v="music/rock"/>
    <x v="4"/>
    <s v="rock"/>
  </r>
  <r>
    <n v="350"/>
    <n v="633"/>
    <x v="0"/>
    <s v="US"/>
    <s v="USD"/>
    <x v="2170"/>
    <d v="2015-08-22T10:00:22"/>
    <n v="1440266422"/>
    <n v="1436810422"/>
    <b v="0"/>
    <n v="19"/>
    <b v="1"/>
    <s v="music/rock"/>
    <x v="4"/>
    <s v="rock"/>
  </r>
  <r>
    <n v="4000"/>
    <n v="4243"/>
    <x v="0"/>
    <s v="US"/>
    <s v="USD"/>
    <x v="2171"/>
    <d v="2015-06-21T21:00:00"/>
    <n v="1434949200"/>
    <n v="1431903495"/>
    <b v="0"/>
    <n v="47"/>
    <b v="1"/>
    <s v="music/rock"/>
    <x v="4"/>
    <s v="rock"/>
  </r>
  <r>
    <n v="1000"/>
    <n v="1000"/>
    <x v="0"/>
    <s v="US"/>
    <s v="USD"/>
    <x v="2172"/>
    <d v="2015-04-18T05:55:20"/>
    <n v="1429365320"/>
    <n v="1426773320"/>
    <b v="0"/>
    <n v="13"/>
    <b v="1"/>
    <s v="music/rock"/>
    <x v="4"/>
    <s v="rock"/>
  </r>
  <r>
    <n v="4200"/>
    <n v="5331"/>
    <x v="0"/>
    <s v="US"/>
    <s v="USD"/>
    <x v="2173"/>
    <d v="2013-09-09T19:59:00"/>
    <n v="1378785540"/>
    <n v="1376066243"/>
    <b v="0"/>
    <n v="90"/>
    <b v="1"/>
    <s v="music/rock"/>
    <x v="4"/>
    <s v="rock"/>
  </r>
  <r>
    <n v="4000"/>
    <n v="4119"/>
    <x v="0"/>
    <s v="GB"/>
    <s v="GBP"/>
    <x v="2174"/>
    <d v="2016-05-05T05:01:47"/>
    <n v="1462453307"/>
    <n v="1459861307"/>
    <b v="0"/>
    <n v="63"/>
    <b v="1"/>
    <s v="music/rock"/>
    <x v="4"/>
    <s v="rock"/>
  </r>
  <r>
    <n v="700"/>
    <n v="1750"/>
    <x v="0"/>
    <s v="US"/>
    <s v="USD"/>
    <x v="2175"/>
    <d v="2016-07-20T16:13:06"/>
    <n v="1469059986"/>
    <n v="1468455186"/>
    <b v="0"/>
    <n v="26"/>
    <b v="1"/>
    <s v="music/rock"/>
    <x v="4"/>
    <s v="rock"/>
  </r>
  <r>
    <n v="5000"/>
    <n v="6301"/>
    <x v="0"/>
    <s v="US"/>
    <s v="USD"/>
    <x v="2176"/>
    <d v="2015-05-02T07:11:49"/>
    <n v="1430579509"/>
    <n v="1427987509"/>
    <b v="0"/>
    <n v="71"/>
    <b v="1"/>
    <s v="music/rock"/>
    <x v="4"/>
    <s v="rock"/>
  </r>
  <r>
    <n v="2500"/>
    <n v="2503"/>
    <x v="0"/>
    <s v="US"/>
    <s v="USD"/>
    <x v="2177"/>
    <d v="2016-06-05T22:01:07"/>
    <n v="1465192867"/>
    <n v="1463032867"/>
    <b v="0"/>
    <n v="38"/>
    <b v="1"/>
    <s v="music/rock"/>
    <x v="4"/>
    <s v="rock"/>
  </r>
  <r>
    <n v="25000"/>
    <n v="34660"/>
    <x v="0"/>
    <s v="US"/>
    <s v="USD"/>
    <x v="2178"/>
    <d v="2017-01-18T07:16:37"/>
    <n v="1484752597"/>
    <n v="1482160597"/>
    <b v="0"/>
    <n v="859"/>
    <b v="1"/>
    <s v="music/rock"/>
    <x v="4"/>
    <s v="rock"/>
  </r>
  <r>
    <n v="1000"/>
    <n v="1614"/>
    <x v="0"/>
    <s v="US"/>
    <s v="USD"/>
    <x v="2179"/>
    <d v="2015-04-10T20:06:32"/>
    <n v="1428725192"/>
    <n v="1426133192"/>
    <b v="0"/>
    <n v="21"/>
    <b v="1"/>
    <s v="music/rock"/>
    <x v="4"/>
    <s v="rock"/>
  </r>
  <r>
    <n v="5000"/>
    <n v="5359.21"/>
    <x v="0"/>
    <s v="US"/>
    <s v="USD"/>
    <x v="2180"/>
    <d v="2015-11-13T09:04:28"/>
    <n v="1447434268"/>
    <n v="1443801868"/>
    <b v="0"/>
    <n v="78"/>
    <b v="1"/>
    <s v="music/rock"/>
    <x v="4"/>
    <s v="rock"/>
  </r>
  <r>
    <n v="2000"/>
    <n v="3062"/>
    <x v="0"/>
    <s v="US"/>
    <s v="USD"/>
    <x v="2181"/>
    <d v="2017-02-20T16:07:33"/>
    <n v="1487635653"/>
    <n v="1486426053"/>
    <b v="0"/>
    <n v="53"/>
    <b v="1"/>
    <s v="games/tabletop games"/>
    <x v="6"/>
    <s v="tabletop games"/>
  </r>
  <r>
    <n v="3000"/>
    <n v="15725"/>
    <x v="0"/>
    <s v="CA"/>
    <s v="CAD"/>
    <x v="2182"/>
    <d v="2014-10-02T13:37:05"/>
    <n v="1412285825"/>
    <n v="1409261825"/>
    <b v="0"/>
    <n v="356"/>
    <b v="1"/>
    <s v="games/tabletop games"/>
    <x v="6"/>
    <s v="tabletop games"/>
  </r>
  <r>
    <n v="1800"/>
    <n v="8807"/>
    <x v="0"/>
    <s v="US"/>
    <s v="USD"/>
    <x v="2183"/>
    <d v="2017-02-08T21:00:00"/>
    <n v="1486616400"/>
    <n v="1484037977"/>
    <b v="0"/>
    <n v="279"/>
    <b v="1"/>
    <s v="games/tabletop games"/>
    <x v="6"/>
    <s v="tabletop games"/>
  </r>
  <r>
    <n v="10000"/>
    <n v="28474"/>
    <x v="0"/>
    <s v="US"/>
    <s v="USD"/>
    <x v="2184"/>
    <d v="2016-01-25T08:00:00"/>
    <n v="1453737600"/>
    <n v="1452530041"/>
    <b v="1"/>
    <n v="266"/>
    <b v="1"/>
    <s v="games/tabletop games"/>
    <x v="6"/>
    <s v="tabletop games"/>
  </r>
  <r>
    <n v="5000"/>
    <n v="92848.5"/>
    <x v="0"/>
    <s v="GB"/>
    <s v="GBP"/>
    <x v="2185"/>
    <d v="2013-03-26T00:23:59"/>
    <n v="1364286239"/>
    <n v="1360830239"/>
    <b v="0"/>
    <n v="623"/>
    <b v="1"/>
    <s v="games/tabletop games"/>
    <x v="6"/>
    <s v="tabletop games"/>
  </r>
  <r>
    <n v="20000"/>
    <n v="21935"/>
    <x v="0"/>
    <s v="US"/>
    <s v="USD"/>
    <x v="2186"/>
    <d v="2016-09-06T18:00:00"/>
    <n v="1473213600"/>
    <n v="1470062743"/>
    <b v="0"/>
    <n v="392"/>
    <b v="1"/>
    <s v="games/tabletop games"/>
    <x v="6"/>
    <s v="tabletop games"/>
  </r>
  <r>
    <n v="20000"/>
    <n v="202928.5"/>
    <x v="0"/>
    <s v="US"/>
    <s v="USD"/>
    <x v="2187"/>
    <d v="2015-04-02T19:59:00"/>
    <n v="1428033540"/>
    <n v="1425531666"/>
    <b v="1"/>
    <n v="3562"/>
    <b v="1"/>
    <s v="games/tabletop games"/>
    <x v="6"/>
    <s v="tabletop games"/>
  </r>
  <r>
    <n v="5494"/>
    <n v="22645"/>
    <x v="0"/>
    <s v="AU"/>
    <s v="AUD"/>
    <x v="2188"/>
    <d v="2016-10-25T09:00:00"/>
    <n v="1477414800"/>
    <n v="1474380241"/>
    <b v="0"/>
    <n v="514"/>
    <b v="1"/>
    <s v="games/tabletop games"/>
    <x v="6"/>
    <s v="tabletop games"/>
  </r>
  <r>
    <n v="1200"/>
    <n v="6039"/>
    <x v="0"/>
    <s v="GB"/>
    <s v="GBP"/>
    <x v="2189"/>
    <d v="2016-04-21T14:00:00"/>
    <n v="1461276000"/>
    <n v="1460055300"/>
    <b v="0"/>
    <n v="88"/>
    <b v="1"/>
    <s v="games/tabletop games"/>
    <x v="6"/>
    <s v="tabletop games"/>
  </r>
  <r>
    <n v="19000"/>
    <n v="35076"/>
    <x v="0"/>
    <s v="US"/>
    <s v="USD"/>
    <x v="2190"/>
    <d v="2016-03-22T22:59:00"/>
    <n v="1458716340"/>
    <n v="1455721204"/>
    <b v="0"/>
    <n v="537"/>
    <b v="1"/>
    <s v="games/tabletop games"/>
    <x v="6"/>
    <s v="tabletop games"/>
  </r>
  <r>
    <n v="750"/>
    <n v="898"/>
    <x v="0"/>
    <s v="GB"/>
    <s v="GBP"/>
    <x v="2191"/>
    <d v="2017-02-14T12:00:27"/>
    <n v="1487102427"/>
    <n v="1486065627"/>
    <b v="0"/>
    <n v="25"/>
    <b v="1"/>
    <s v="games/tabletop games"/>
    <x v="6"/>
    <s v="tabletop games"/>
  </r>
  <r>
    <n v="12000"/>
    <n v="129748.82"/>
    <x v="0"/>
    <s v="GB"/>
    <s v="GBP"/>
    <x v="2192"/>
    <d v="2016-12-15T15:00:00"/>
    <n v="1481842800"/>
    <n v="1479414344"/>
    <b v="0"/>
    <n v="3238"/>
    <b v="1"/>
    <s v="games/tabletop games"/>
    <x v="6"/>
    <s v="tabletop games"/>
  </r>
  <r>
    <n v="15000"/>
    <n v="67856"/>
    <x v="0"/>
    <s v="US"/>
    <s v="USD"/>
    <x v="2193"/>
    <d v="2016-11-20T20:59:00"/>
    <n v="1479704340"/>
    <n v="1477043072"/>
    <b v="0"/>
    <n v="897"/>
    <b v="1"/>
    <s v="games/tabletop games"/>
    <x v="6"/>
    <s v="tabletop games"/>
  </r>
  <r>
    <n v="10000"/>
    <n v="53737"/>
    <x v="0"/>
    <s v="US"/>
    <s v="USD"/>
    <x v="2194"/>
    <d v="2016-03-26T09:11:30"/>
    <n v="1459012290"/>
    <n v="1456423890"/>
    <b v="0"/>
    <n v="878"/>
    <b v="1"/>
    <s v="games/tabletop games"/>
    <x v="6"/>
    <s v="tabletop games"/>
  </r>
  <r>
    <n v="4600"/>
    <n v="5535"/>
    <x v="0"/>
    <s v="US"/>
    <s v="USD"/>
    <x v="2195"/>
    <d v="2015-08-11T10:31:40"/>
    <n v="1439317900"/>
    <n v="1436725900"/>
    <b v="0"/>
    <n v="115"/>
    <b v="1"/>
    <s v="games/tabletop games"/>
    <x v="6"/>
    <s v="tabletop games"/>
  </r>
  <r>
    <n v="14000"/>
    <n v="15937"/>
    <x v="0"/>
    <s v="US"/>
    <s v="USD"/>
    <x v="2196"/>
    <d v="2016-12-01T23:00:00"/>
    <n v="1480662000"/>
    <n v="1478000502"/>
    <b v="0"/>
    <n v="234"/>
    <b v="1"/>
    <s v="games/tabletop games"/>
    <x v="6"/>
    <s v="tabletop games"/>
  </r>
  <r>
    <n v="30000"/>
    <n v="285309.33"/>
    <x v="0"/>
    <s v="US"/>
    <s v="USD"/>
    <x v="2197"/>
    <d v="2015-02-28T06:00:59"/>
    <n v="1425132059"/>
    <n v="1422540059"/>
    <b v="0"/>
    <n v="4330"/>
    <b v="1"/>
    <s v="games/tabletop games"/>
    <x v="6"/>
    <s v="tabletop games"/>
  </r>
  <r>
    <n v="40000"/>
    <n v="53157"/>
    <x v="0"/>
    <s v="US"/>
    <s v="USD"/>
    <x v="2198"/>
    <d v="2015-11-14T05:20:00"/>
    <n v="1447507200"/>
    <n v="1444911600"/>
    <b v="0"/>
    <n v="651"/>
    <b v="1"/>
    <s v="games/tabletop games"/>
    <x v="6"/>
    <s v="tabletop games"/>
  </r>
  <r>
    <n v="9000"/>
    <n v="13228"/>
    <x v="0"/>
    <s v="IE"/>
    <s v="EUR"/>
    <x v="2199"/>
    <d v="2015-10-15T01:59:58"/>
    <n v="1444903198"/>
    <n v="1442311198"/>
    <b v="1"/>
    <n v="251"/>
    <b v="1"/>
    <s v="games/tabletop games"/>
    <x v="6"/>
    <s v="tabletop games"/>
  </r>
  <r>
    <n v="2000"/>
    <n v="10843"/>
    <x v="0"/>
    <s v="GB"/>
    <s v="GBP"/>
    <x v="2200"/>
    <d v="2015-07-05T19:00:00"/>
    <n v="1436151600"/>
    <n v="1433775668"/>
    <b v="0"/>
    <n v="263"/>
    <b v="1"/>
    <s v="games/tabletop games"/>
    <x v="6"/>
    <s v="tabletop games"/>
  </r>
  <r>
    <n v="110"/>
    <n v="420.99"/>
    <x v="0"/>
    <s v="GB"/>
    <s v="GBP"/>
    <x v="2201"/>
    <d v="2013-01-16T12:19:25"/>
    <n v="1358367565"/>
    <n v="1357157965"/>
    <b v="0"/>
    <n v="28"/>
    <b v="1"/>
    <s v="music/electronic music"/>
    <x v="4"/>
    <s v="electronic music"/>
  </r>
  <r>
    <n v="4000"/>
    <n v="28167.25"/>
    <x v="0"/>
    <s v="US"/>
    <s v="USD"/>
    <x v="2202"/>
    <d v="2012-11-01T12:22:48"/>
    <n v="1351801368"/>
    <n v="1349209368"/>
    <b v="0"/>
    <n v="721"/>
    <b v="1"/>
    <s v="music/electronic music"/>
    <x v="4"/>
    <s v="electronic music"/>
  </r>
  <r>
    <n v="2000"/>
    <n v="2191"/>
    <x v="0"/>
    <s v="CA"/>
    <s v="CAD"/>
    <x v="2203"/>
    <d v="2015-09-24T12:38:02"/>
    <n v="1443127082"/>
    <n v="1440535082"/>
    <b v="0"/>
    <n v="50"/>
    <b v="1"/>
    <s v="music/electronic music"/>
    <x v="4"/>
    <s v="electronic music"/>
  </r>
  <r>
    <n v="1500"/>
    <n v="1993"/>
    <x v="0"/>
    <s v="US"/>
    <s v="USD"/>
    <x v="2204"/>
    <d v="2013-03-08T23:28:39"/>
    <n v="1362814119"/>
    <n v="1360222119"/>
    <b v="0"/>
    <n v="73"/>
    <b v="1"/>
    <s v="music/electronic music"/>
    <x v="4"/>
    <s v="electronic music"/>
  </r>
  <r>
    <n v="750"/>
    <n v="1140"/>
    <x v="0"/>
    <s v="US"/>
    <s v="USD"/>
    <x v="2205"/>
    <d v="2012-06-01T11:43:09"/>
    <n v="1338579789"/>
    <n v="1335987789"/>
    <b v="0"/>
    <n v="27"/>
    <b v="1"/>
    <s v="music/electronic music"/>
    <x v="4"/>
    <s v="electronic music"/>
  </r>
  <r>
    <n v="1100"/>
    <n v="1130"/>
    <x v="0"/>
    <s v="US"/>
    <s v="USD"/>
    <x v="2206"/>
    <d v="2012-04-15T22:10:24"/>
    <n v="1334556624"/>
    <n v="1333001424"/>
    <b v="0"/>
    <n v="34"/>
    <b v="1"/>
    <s v="music/electronic music"/>
    <x v="4"/>
    <s v="electronic music"/>
  </r>
  <r>
    <n v="2000"/>
    <n v="2000"/>
    <x v="0"/>
    <s v="US"/>
    <s v="USD"/>
    <x v="2207"/>
    <d v="2013-11-15T21:39:33"/>
    <n v="1384580373"/>
    <n v="1381984773"/>
    <b v="0"/>
    <n v="7"/>
    <b v="1"/>
    <s v="music/electronic music"/>
    <x v="4"/>
    <s v="electronic music"/>
  </r>
  <r>
    <n v="1000"/>
    <n v="1016"/>
    <x v="0"/>
    <s v="US"/>
    <s v="USD"/>
    <x v="2208"/>
    <d v="2012-04-06T20:00:00"/>
    <n v="1333771200"/>
    <n v="1328649026"/>
    <b v="0"/>
    <n v="24"/>
    <b v="1"/>
    <s v="music/electronic music"/>
    <x v="4"/>
    <s v="electronic music"/>
  </r>
  <r>
    <n v="500"/>
    <n v="754"/>
    <x v="0"/>
    <s v="GB"/>
    <s v="GBP"/>
    <x v="2209"/>
    <d v="2014-04-14T15:00:00"/>
    <n v="1397516400"/>
    <n v="1396524644"/>
    <b v="0"/>
    <n v="15"/>
    <b v="1"/>
    <s v="music/electronic music"/>
    <x v="4"/>
    <s v="electronic music"/>
  </r>
  <r>
    <n v="4000"/>
    <n v="4457"/>
    <x v="0"/>
    <s v="US"/>
    <s v="USD"/>
    <x v="2210"/>
    <d v="2012-04-14T09:36:00"/>
    <n v="1334424960"/>
    <n v="1329442510"/>
    <b v="0"/>
    <n v="72"/>
    <b v="1"/>
    <s v="music/electronic music"/>
    <x v="4"/>
    <s v="electronic music"/>
  </r>
  <r>
    <n v="2500"/>
    <n v="4890"/>
    <x v="0"/>
    <s v="US"/>
    <s v="USD"/>
    <x v="2211"/>
    <d v="2014-04-09T22:59:00"/>
    <n v="1397113140"/>
    <n v="1395168625"/>
    <b v="0"/>
    <n v="120"/>
    <b v="1"/>
    <s v="music/electronic music"/>
    <x v="4"/>
    <s v="electronic music"/>
  </r>
  <r>
    <n v="6000"/>
    <n v="6863"/>
    <x v="0"/>
    <s v="US"/>
    <s v="USD"/>
    <x v="2212"/>
    <d v="2013-11-03T17:00:00"/>
    <n v="1383526800"/>
    <n v="1380650177"/>
    <b v="0"/>
    <n v="123"/>
    <b v="1"/>
    <s v="music/electronic music"/>
    <x v="4"/>
    <s v="electronic music"/>
  </r>
  <r>
    <n v="5"/>
    <n v="10"/>
    <x v="0"/>
    <s v="US"/>
    <s v="USD"/>
    <x v="2213"/>
    <d v="2015-05-15T11:49:39"/>
    <n v="1431719379"/>
    <n v="1429127379"/>
    <b v="0"/>
    <n v="1"/>
    <b v="1"/>
    <s v="music/electronic music"/>
    <x v="4"/>
    <s v="electronic music"/>
  </r>
  <r>
    <n v="600"/>
    <n v="1755.01"/>
    <x v="0"/>
    <s v="US"/>
    <s v="USD"/>
    <x v="2214"/>
    <d v="2014-02-06T11:00:48"/>
    <n v="1391713248"/>
    <n v="1389121248"/>
    <b v="0"/>
    <n v="24"/>
    <b v="1"/>
    <s v="music/electronic music"/>
    <x v="4"/>
    <s v="electronic music"/>
  </r>
  <r>
    <n v="550"/>
    <n v="860"/>
    <x v="0"/>
    <s v="US"/>
    <s v="USD"/>
    <x v="2215"/>
    <d v="2012-03-12T22:59:00"/>
    <n v="1331621940"/>
    <n v="1329671572"/>
    <b v="0"/>
    <n v="33"/>
    <b v="1"/>
    <s v="music/electronic music"/>
    <x v="4"/>
    <s v="electronic music"/>
  </r>
  <r>
    <n v="300"/>
    <n v="317"/>
    <x v="0"/>
    <s v="US"/>
    <s v="USD"/>
    <x v="2216"/>
    <d v="2015-07-23T10:02:25"/>
    <n v="1437674545"/>
    <n v="1436464945"/>
    <b v="0"/>
    <n v="14"/>
    <b v="1"/>
    <s v="music/electronic music"/>
    <x v="4"/>
    <s v="electronic music"/>
  </r>
  <r>
    <n v="420"/>
    <n v="425"/>
    <x v="0"/>
    <s v="US"/>
    <s v="USD"/>
    <x v="2217"/>
    <d v="2015-11-02T00:00:00"/>
    <n v="1446451200"/>
    <n v="1445539113"/>
    <b v="0"/>
    <n v="9"/>
    <b v="1"/>
    <s v="music/electronic music"/>
    <x v="4"/>
    <s v="electronic music"/>
  </r>
  <r>
    <n v="2000"/>
    <n v="2456.66"/>
    <x v="0"/>
    <s v="US"/>
    <s v="USD"/>
    <x v="2218"/>
    <d v="2012-08-28T16:00:00"/>
    <n v="1346198400"/>
    <n v="1344281383"/>
    <b v="0"/>
    <n v="76"/>
    <b v="1"/>
    <s v="music/electronic music"/>
    <x v="4"/>
    <s v="electronic music"/>
  </r>
  <r>
    <n v="1000"/>
    <n v="1015"/>
    <x v="0"/>
    <s v="US"/>
    <s v="USD"/>
    <x v="2219"/>
    <d v="2015-08-19T09:15:12"/>
    <n v="1440004512"/>
    <n v="1437412512"/>
    <b v="0"/>
    <n v="19"/>
    <b v="1"/>
    <s v="music/electronic music"/>
    <x v="4"/>
    <s v="electronic music"/>
  </r>
  <r>
    <n v="3500"/>
    <n v="3540"/>
    <x v="0"/>
    <s v="US"/>
    <s v="USD"/>
    <x v="2220"/>
    <d v="2013-07-26T17:27:16"/>
    <n v="1374888436"/>
    <n v="1372296436"/>
    <b v="0"/>
    <n v="69"/>
    <b v="1"/>
    <s v="music/electronic music"/>
    <x v="4"/>
    <s v="electronic music"/>
  </r>
  <r>
    <n v="7500"/>
    <n v="8109"/>
    <x v="0"/>
    <s v="US"/>
    <s v="USD"/>
    <x v="2221"/>
    <d v="2016-04-22T16:00:00"/>
    <n v="1461369600"/>
    <n v="1458748809"/>
    <b v="0"/>
    <n v="218"/>
    <b v="1"/>
    <s v="games/tabletop games"/>
    <x v="6"/>
    <s v="tabletop games"/>
  </r>
  <r>
    <n v="500"/>
    <n v="813"/>
    <x v="0"/>
    <s v="US"/>
    <s v="USD"/>
    <x v="2222"/>
    <d v="2012-01-28T10:54:07"/>
    <n v="1327776847"/>
    <n v="1325184847"/>
    <b v="0"/>
    <n v="30"/>
    <b v="1"/>
    <s v="games/tabletop games"/>
    <x v="6"/>
    <s v="tabletop games"/>
  </r>
  <r>
    <n v="19500"/>
    <n v="20631"/>
    <x v="0"/>
    <s v="CA"/>
    <s v="CAD"/>
    <x v="2223"/>
    <d v="2015-06-27T07:22:48"/>
    <n v="1435418568"/>
    <n v="1432826568"/>
    <b v="0"/>
    <n v="100"/>
    <b v="1"/>
    <s v="games/tabletop games"/>
    <x v="6"/>
    <s v="tabletop games"/>
  </r>
  <r>
    <n v="10000"/>
    <n v="24315"/>
    <x v="0"/>
    <s v="US"/>
    <s v="USD"/>
    <x v="2224"/>
    <d v="2016-10-29T11:00:00"/>
    <n v="1477767600"/>
    <n v="1475337675"/>
    <b v="0"/>
    <n v="296"/>
    <b v="1"/>
    <s v="games/tabletop games"/>
    <x v="6"/>
    <s v="tabletop games"/>
  </r>
  <r>
    <n v="21000"/>
    <n v="198415.01"/>
    <x v="0"/>
    <s v="GB"/>
    <s v="GBP"/>
    <x v="2225"/>
    <d v="2014-09-21T11:00:15"/>
    <n v="1411326015"/>
    <n v="1408734015"/>
    <b v="0"/>
    <n v="1204"/>
    <b v="1"/>
    <s v="games/tabletop games"/>
    <x v="6"/>
    <s v="tabletop games"/>
  </r>
  <r>
    <n v="18000"/>
    <n v="19523.310000000001"/>
    <x v="0"/>
    <s v="US"/>
    <s v="USD"/>
    <x v="2226"/>
    <d v="2016-02-11T20:59:00"/>
    <n v="1455253140"/>
    <n v="1452625822"/>
    <b v="0"/>
    <n v="321"/>
    <b v="1"/>
    <s v="games/tabletop games"/>
    <x v="6"/>
    <s v="tabletop games"/>
  </r>
  <r>
    <n v="13000"/>
    <n v="20459"/>
    <x v="0"/>
    <s v="GB"/>
    <s v="GBP"/>
    <x v="2227"/>
    <d v="2013-11-13T12:22:35"/>
    <n v="1384374155"/>
    <n v="1381778555"/>
    <b v="0"/>
    <n v="301"/>
    <b v="1"/>
    <s v="games/tabletop games"/>
    <x v="6"/>
    <s v="tabletop games"/>
  </r>
  <r>
    <n v="1000"/>
    <n v="11744.9"/>
    <x v="0"/>
    <s v="DE"/>
    <s v="EUR"/>
    <x v="2228"/>
    <d v="2015-08-15T22:40:36"/>
    <n v="1439707236"/>
    <n v="1437115236"/>
    <b v="0"/>
    <n v="144"/>
    <b v="1"/>
    <s v="games/tabletop games"/>
    <x v="6"/>
    <s v="tabletop games"/>
  </r>
  <r>
    <n v="8012"/>
    <n v="13704.33"/>
    <x v="0"/>
    <s v="US"/>
    <s v="USD"/>
    <x v="2229"/>
    <d v="2013-09-02T20:00:00"/>
    <n v="1378180800"/>
    <n v="1375113391"/>
    <b v="0"/>
    <n v="539"/>
    <b v="1"/>
    <s v="games/tabletop games"/>
    <x v="6"/>
    <s v="tabletop games"/>
  </r>
  <r>
    <n v="8500"/>
    <n v="10706"/>
    <x v="0"/>
    <s v="US"/>
    <s v="USD"/>
    <x v="2230"/>
    <d v="2014-04-25T13:08:47"/>
    <n v="1398460127"/>
    <n v="1395868127"/>
    <b v="0"/>
    <n v="498"/>
    <b v="1"/>
    <s v="games/tabletop games"/>
    <x v="6"/>
    <s v="tabletop games"/>
  </r>
  <r>
    <n v="2500"/>
    <n v="30303.24"/>
    <x v="0"/>
    <s v="US"/>
    <s v="USD"/>
    <x v="2231"/>
    <d v="2013-06-24T21:00:00"/>
    <n v="1372136400"/>
    <n v="1369864301"/>
    <b v="0"/>
    <n v="1113"/>
    <b v="1"/>
    <s v="games/tabletop games"/>
    <x v="6"/>
    <s v="tabletop games"/>
  </r>
  <r>
    <n v="5000"/>
    <n v="24790"/>
    <x v="0"/>
    <s v="US"/>
    <s v="USD"/>
    <x v="2232"/>
    <d v="2014-07-18T19:00:00"/>
    <n v="1405738800"/>
    <n v="1402945408"/>
    <b v="0"/>
    <n v="988"/>
    <b v="1"/>
    <s v="games/tabletop games"/>
    <x v="6"/>
    <s v="tabletop games"/>
  </r>
  <r>
    <n v="2500"/>
    <n v="8301"/>
    <x v="0"/>
    <s v="GB"/>
    <s v="GBP"/>
    <x v="2233"/>
    <d v="2015-12-13T16:00:00"/>
    <n v="1450051200"/>
    <n v="1448269539"/>
    <b v="0"/>
    <n v="391"/>
    <b v="1"/>
    <s v="games/tabletop games"/>
    <x v="6"/>
    <s v="tabletop games"/>
  </r>
  <r>
    <n v="100"/>
    <n v="1165"/>
    <x v="0"/>
    <s v="US"/>
    <s v="USD"/>
    <x v="2234"/>
    <d v="2017-01-05T11:47:27"/>
    <n v="1483645647"/>
    <n v="1481053647"/>
    <b v="0"/>
    <n v="28"/>
    <b v="1"/>
    <s v="games/tabletop games"/>
    <x v="6"/>
    <s v="tabletop games"/>
  </r>
  <r>
    <n v="13000"/>
    <n v="19931"/>
    <x v="0"/>
    <s v="CA"/>
    <s v="CAD"/>
    <x v="2235"/>
    <d v="2015-03-28T15:31:51"/>
    <n v="1427585511"/>
    <n v="1424997111"/>
    <b v="0"/>
    <n v="147"/>
    <b v="1"/>
    <s v="games/tabletop games"/>
    <x v="6"/>
    <s v="tabletop games"/>
  </r>
  <r>
    <n v="2800"/>
    <n v="15039"/>
    <x v="0"/>
    <s v="US"/>
    <s v="USD"/>
    <x v="2236"/>
    <d v="2016-02-01T06:48:43"/>
    <n v="1454338123"/>
    <n v="1451746123"/>
    <b v="0"/>
    <n v="680"/>
    <b v="1"/>
    <s v="games/tabletop games"/>
    <x v="6"/>
    <s v="tabletop games"/>
  </r>
  <r>
    <n v="18000"/>
    <n v="63527"/>
    <x v="0"/>
    <s v="US"/>
    <s v="USD"/>
    <x v="2237"/>
    <d v="2014-11-11T23:59:00"/>
    <n v="1415779140"/>
    <n v="1412294683"/>
    <b v="0"/>
    <n v="983"/>
    <b v="1"/>
    <s v="games/tabletop games"/>
    <x v="6"/>
    <s v="tabletop games"/>
  </r>
  <r>
    <n v="4000"/>
    <n v="5496"/>
    <x v="0"/>
    <s v="DE"/>
    <s v="EUR"/>
    <x v="2238"/>
    <d v="2017-03-10T06:55:16"/>
    <n v="1489157716"/>
    <n v="1486565716"/>
    <b v="0"/>
    <n v="79"/>
    <b v="1"/>
    <s v="games/tabletop games"/>
    <x v="6"/>
    <s v="tabletop games"/>
  </r>
  <r>
    <n v="25000"/>
    <n v="32006.67"/>
    <x v="0"/>
    <s v="US"/>
    <s v="USD"/>
    <x v="2239"/>
    <d v="2013-11-30T20:02:00"/>
    <n v="1385870520"/>
    <n v="1382742014"/>
    <b v="0"/>
    <n v="426"/>
    <b v="1"/>
    <s v="games/tabletop games"/>
    <x v="6"/>
    <s v="tabletop games"/>
  </r>
  <r>
    <n v="5000"/>
    <n v="13534"/>
    <x v="0"/>
    <s v="US"/>
    <s v="USD"/>
    <x v="2240"/>
    <d v="2016-04-22T11:49:04"/>
    <n v="1461354544"/>
    <n v="1458762544"/>
    <b v="0"/>
    <n v="96"/>
    <b v="1"/>
    <s v="games/tabletop games"/>
    <x v="6"/>
    <s v="tabletop games"/>
  </r>
  <r>
    <n v="1000"/>
    <n v="8064"/>
    <x v="0"/>
    <s v="GB"/>
    <s v="GBP"/>
    <x v="2241"/>
    <d v="2017-03-02T11:51:40"/>
    <n v="1488484300"/>
    <n v="1485892300"/>
    <b v="0"/>
    <n v="163"/>
    <b v="1"/>
    <s v="games/tabletop games"/>
    <x v="6"/>
    <s v="tabletop games"/>
  </r>
  <r>
    <n v="10000"/>
    <n v="136009.76"/>
    <x v="0"/>
    <s v="US"/>
    <s v="USD"/>
    <x v="2242"/>
    <d v="2013-11-26T19:02:00"/>
    <n v="1385521320"/>
    <n v="1382449733"/>
    <b v="0"/>
    <n v="2525"/>
    <b v="1"/>
    <s v="games/tabletop games"/>
    <x v="6"/>
    <s v="tabletop games"/>
  </r>
  <r>
    <n v="1"/>
    <n v="9302.5"/>
    <x v="0"/>
    <s v="US"/>
    <s v="USD"/>
    <x v="2243"/>
    <d v="2017-03-12T19:00:00"/>
    <n v="1489374000"/>
    <n v="1488823290"/>
    <b v="0"/>
    <n v="2035"/>
    <b v="1"/>
    <s v="games/tabletop games"/>
    <x v="6"/>
    <s v="tabletop games"/>
  </r>
  <r>
    <n v="5000"/>
    <n v="18851"/>
    <x v="0"/>
    <s v="US"/>
    <s v="USD"/>
    <x v="2244"/>
    <d v="2016-10-16T12:30:00"/>
    <n v="1476649800"/>
    <n v="1475609946"/>
    <b v="0"/>
    <n v="290"/>
    <b v="1"/>
    <s v="games/tabletop games"/>
    <x v="6"/>
    <s v="tabletop games"/>
  </r>
  <r>
    <n v="4000"/>
    <n v="105881"/>
    <x v="0"/>
    <s v="US"/>
    <s v="USD"/>
    <x v="2245"/>
    <d v="2014-02-21T10:00:00"/>
    <n v="1393005600"/>
    <n v="1390323617"/>
    <b v="0"/>
    <n v="1980"/>
    <b v="1"/>
    <s v="games/tabletop games"/>
    <x v="6"/>
    <s v="tabletop games"/>
  </r>
  <r>
    <n v="2500"/>
    <n v="2503"/>
    <x v="0"/>
    <s v="GB"/>
    <s v="GBP"/>
    <x v="2246"/>
    <d v="2015-09-04T11:00:10"/>
    <n v="1441393210"/>
    <n v="1438801210"/>
    <b v="0"/>
    <n v="57"/>
    <b v="1"/>
    <s v="games/tabletop games"/>
    <x v="6"/>
    <s v="tabletop games"/>
  </r>
  <r>
    <n v="18500"/>
    <n v="19324"/>
    <x v="0"/>
    <s v="US"/>
    <s v="USD"/>
    <x v="2247"/>
    <d v="2015-07-29T07:59:25"/>
    <n v="1438185565"/>
    <n v="1436975965"/>
    <b v="0"/>
    <n v="380"/>
    <b v="1"/>
    <s v="games/tabletop games"/>
    <x v="6"/>
    <s v="tabletop games"/>
  </r>
  <r>
    <n v="7000"/>
    <n v="7505"/>
    <x v="0"/>
    <s v="GB"/>
    <s v="GBP"/>
    <x v="2248"/>
    <d v="2016-12-14T13:01:18"/>
    <n v="1481749278"/>
    <n v="1479157278"/>
    <b v="0"/>
    <n v="128"/>
    <b v="1"/>
    <s v="games/tabletop games"/>
    <x v="6"/>
    <s v="tabletop games"/>
  </r>
  <r>
    <n v="3500"/>
    <n v="5907"/>
    <x v="0"/>
    <s v="US"/>
    <s v="USD"/>
    <x v="2249"/>
    <d v="2013-04-02T07:52:45"/>
    <n v="1364917965"/>
    <n v="1362329565"/>
    <b v="0"/>
    <n v="180"/>
    <b v="1"/>
    <s v="games/tabletop games"/>
    <x v="6"/>
    <s v="tabletop games"/>
  </r>
  <r>
    <n v="25000"/>
    <n v="243778"/>
    <x v="0"/>
    <s v="US"/>
    <s v="USD"/>
    <x v="2250"/>
    <d v="2016-12-02T17:07:53"/>
    <n v="1480727273"/>
    <n v="1478131673"/>
    <b v="0"/>
    <n v="571"/>
    <b v="1"/>
    <s v="games/tabletop games"/>
    <x v="6"/>
    <s v="tabletop games"/>
  </r>
  <r>
    <n v="8500"/>
    <n v="11428.19"/>
    <x v="0"/>
    <s v="US"/>
    <s v="USD"/>
    <x v="2251"/>
    <d v="2014-08-16T00:17:57"/>
    <n v="1408177077"/>
    <n v="1406362677"/>
    <b v="0"/>
    <n v="480"/>
    <b v="1"/>
    <s v="games/tabletop games"/>
    <x v="6"/>
    <s v="tabletop games"/>
  </r>
  <r>
    <n v="9000"/>
    <n v="24505"/>
    <x v="0"/>
    <s v="ES"/>
    <s v="EUR"/>
    <x v="2252"/>
    <d v="2016-08-05T23:52:18"/>
    <n v="1470469938"/>
    <n v="1469173938"/>
    <b v="0"/>
    <n v="249"/>
    <b v="1"/>
    <s v="games/tabletop games"/>
    <x v="6"/>
    <s v="tabletop games"/>
  </r>
  <r>
    <n v="8000"/>
    <n v="9015"/>
    <x v="0"/>
    <s v="US"/>
    <s v="USD"/>
    <x v="2253"/>
    <d v="2015-11-18T08:09:07"/>
    <n v="1447862947"/>
    <n v="1445267347"/>
    <b v="0"/>
    <n v="84"/>
    <b v="1"/>
    <s v="games/tabletop games"/>
    <x v="6"/>
    <s v="tabletop games"/>
  </r>
  <r>
    <n v="500"/>
    <n v="2299"/>
    <x v="0"/>
    <s v="US"/>
    <s v="USD"/>
    <x v="2254"/>
    <d v="2017-01-24T07:32:48"/>
    <n v="1485271968"/>
    <n v="1484667168"/>
    <b v="0"/>
    <n v="197"/>
    <b v="1"/>
    <s v="games/tabletop games"/>
    <x v="6"/>
    <s v="tabletop games"/>
  </r>
  <r>
    <n v="3950"/>
    <n v="11323"/>
    <x v="0"/>
    <s v="US"/>
    <s v="USD"/>
    <x v="2255"/>
    <d v="2016-05-07T14:50:51"/>
    <n v="1462661451"/>
    <n v="1460069451"/>
    <b v="0"/>
    <n v="271"/>
    <b v="1"/>
    <s v="games/tabletop games"/>
    <x v="6"/>
    <s v="tabletop games"/>
  </r>
  <r>
    <n v="480"/>
    <n v="1069"/>
    <x v="0"/>
    <s v="GB"/>
    <s v="GBP"/>
    <x v="2256"/>
    <d v="2016-11-22T02:50:46"/>
    <n v="1479811846"/>
    <n v="1478602246"/>
    <b v="0"/>
    <n v="50"/>
    <b v="1"/>
    <s v="games/tabletop games"/>
    <x v="6"/>
    <s v="tabletop games"/>
  </r>
  <r>
    <n v="2500"/>
    <n v="15903.5"/>
    <x v="0"/>
    <s v="GB"/>
    <s v="GBP"/>
    <x v="2257"/>
    <d v="2016-06-19T15:00:00"/>
    <n v="1466377200"/>
    <n v="1463351329"/>
    <b v="0"/>
    <n v="169"/>
    <b v="1"/>
    <s v="games/tabletop games"/>
    <x v="6"/>
    <s v="tabletop games"/>
  </r>
  <r>
    <n v="2200"/>
    <n v="3223"/>
    <x v="0"/>
    <s v="US"/>
    <s v="USD"/>
    <x v="2258"/>
    <d v="2015-06-11T10:01:27"/>
    <n v="1434045687"/>
    <n v="1431453687"/>
    <b v="0"/>
    <n v="205"/>
    <b v="1"/>
    <s v="games/tabletop games"/>
    <x v="6"/>
    <s v="tabletop games"/>
  </r>
  <r>
    <n v="1000"/>
    <n v="18671"/>
    <x v="0"/>
    <s v="GB"/>
    <s v="GBP"/>
    <x v="2259"/>
    <d v="2016-12-08T11:18:56"/>
    <n v="1481224736"/>
    <n v="1480360736"/>
    <b v="0"/>
    <n v="206"/>
    <b v="1"/>
    <s v="games/tabletop games"/>
    <x v="6"/>
    <s v="tabletop games"/>
  </r>
  <r>
    <n v="2500"/>
    <n v="8173"/>
    <x v="0"/>
    <s v="US"/>
    <s v="USD"/>
    <x v="2260"/>
    <d v="2014-03-26T15:24:10"/>
    <n v="1395876250"/>
    <n v="1393287850"/>
    <b v="0"/>
    <n v="84"/>
    <b v="1"/>
    <s v="games/tabletop games"/>
    <x v="6"/>
    <s v="tabletop games"/>
  </r>
  <r>
    <n v="1000"/>
    <n v="7795"/>
    <x v="0"/>
    <s v="AU"/>
    <s v="AUD"/>
    <x v="2261"/>
    <d v="2017-02-14T09:23:40"/>
    <n v="1487093020"/>
    <n v="1485278620"/>
    <b v="0"/>
    <n v="210"/>
    <b v="1"/>
    <s v="games/tabletop games"/>
    <x v="6"/>
    <s v="tabletop games"/>
  </r>
  <r>
    <n v="3300"/>
    <n v="5087"/>
    <x v="0"/>
    <s v="US"/>
    <s v="USD"/>
    <x v="2262"/>
    <d v="2014-11-17T16:00:00"/>
    <n v="1416268800"/>
    <n v="1413295358"/>
    <b v="0"/>
    <n v="181"/>
    <b v="1"/>
    <s v="games/tabletop games"/>
    <x v="6"/>
    <s v="tabletop games"/>
  </r>
  <r>
    <n v="7500"/>
    <n v="8666"/>
    <x v="0"/>
    <s v="SE"/>
    <s v="SEK"/>
    <x v="2263"/>
    <d v="2015-01-31T11:58:33"/>
    <n v="1422734313"/>
    <n v="1420919913"/>
    <b v="0"/>
    <n v="60"/>
    <b v="1"/>
    <s v="games/tabletop games"/>
    <x v="6"/>
    <s v="tabletop games"/>
  </r>
  <r>
    <n v="6000"/>
    <n v="10802"/>
    <x v="0"/>
    <s v="US"/>
    <s v="USD"/>
    <x v="2264"/>
    <d v="2016-05-22T19:00:00"/>
    <n v="1463972400"/>
    <n v="1462543114"/>
    <b v="0"/>
    <n v="445"/>
    <b v="1"/>
    <s v="games/tabletop games"/>
    <x v="6"/>
    <s v="tabletop games"/>
  </r>
  <r>
    <n v="200"/>
    <n v="597"/>
    <x v="0"/>
    <s v="GB"/>
    <s v="GBP"/>
    <x v="2265"/>
    <d v="2016-11-22T12:28:27"/>
    <n v="1479846507"/>
    <n v="1479241707"/>
    <b v="0"/>
    <n v="17"/>
    <b v="1"/>
    <s v="games/tabletop games"/>
    <x v="6"/>
    <s v="tabletop games"/>
  </r>
  <r>
    <n v="1500"/>
    <n v="4804"/>
    <x v="0"/>
    <s v="US"/>
    <s v="USD"/>
    <x v="2266"/>
    <d v="2016-04-26T18:00:00"/>
    <n v="1461722400"/>
    <n v="1460235592"/>
    <b v="0"/>
    <n v="194"/>
    <b v="1"/>
    <s v="games/tabletop games"/>
    <x v="6"/>
    <s v="tabletop games"/>
  </r>
  <r>
    <n v="20000"/>
    <n v="76105"/>
    <x v="0"/>
    <s v="US"/>
    <s v="USD"/>
    <x v="2267"/>
    <d v="2014-12-20T17:00:00"/>
    <n v="1419123600"/>
    <n v="1416945297"/>
    <b v="0"/>
    <n v="404"/>
    <b v="1"/>
    <s v="games/tabletop games"/>
    <x v="6"/>
    <s v="tabletop games"/>
  </r>
  <r>
    <n v="28000"/>
    <n v="28728"/>
    <x v="0"/>
    <s v="US"/>
    <s v="USD"/>
    <x v="2268"/>
    <d v="2017-03-11T17:58:35"/>
    <n v="1489283915"/>
    <n v="1486691915"/>
    <b v="0"/>
    <n v="194"/>
    <b v="1"/>
    <s v="games/tabletop games"/>
    <x v="6"/>
    <s v="tabletop games"/>
  </r>
  <r>
    <n v="2500"/>
    <n v="45041"/>
    <x v="0"/>
    <s v="US"/>
    <s v="USD"/>
    <x v="2269"/>
    <d v="2017-03-06T21:00:00"/>
    <n v="1488862800"/>
    <n v="1486745663"/>
    <b v="0"/>
    <n v="902"/>
    <b v="1"/>
    <s v="games/tabletop games"/>
    <x v="6"/>
    <s v="tabletop games"/>
  </r>
  <r>
    <n v="25000"/>
    <n v="180062"/>
    <x v="0"/>
    <s v="US"/>
    <s v="USD"/>
    <x v="2270"/>
    <d v="2017-01-10T13:59:00"/>
    <n v="1484085540"/>
    <n v="1482353513"/>
    <b v="0"/>
    <n v="1670"/>
    <b v="1"/>
    <s v="games/tabletop games"/>
    <x v="6"/>
    <s v="tabletop games"/>
  </r>
  <r>
    <n v="20000"/>
    <n v="56618"/>
    <x v="0"/>
    <s v="US"/>
    <s v="USD"/>
    <x v="2271"/>
    <d v="2016-12-09T16:00:04"/>
    <n v="1481328004"/>
    <n v="1478736004"/>
    <b v="0"/>
    <n v="1328"/>
    <b v="1"/>
    <s v="games/tabletop games"/>
    <x v="6"/>
    <s v="tabletop games"/>
  </r>
  <r>
    <n v="1000"/>
    <n v="13566"/>
    <x v="0"/>
    <s v="US"/>
    <s v="USD"/>
    <x v="2272"/>
    <d v="2015-12-07T08:47:16"/>
    <n v="1449506836"/>
    <n v="1446914836"/>
    <b v="0"/>
    <n v="944"/>
    <b v="1"/>
    <s v="games/tabletop games"/>
    <x v="6"/>
    <s v="tabletop games"/>
  </r>
  <r>
    <n v="2500"/>
    <n v="5509"/>
    <x v="0"/>
    <s v="CA"/>
    <s v="CAD"/>
    <x v="2273"/>
    <d v="2017-03-12T04:10:42"/>
    <n v="1489320642"/>
    <n v="1487164242"/>
    <b v="0"/>
    <n v="147"/>
    <b v="1"/>
    <s v="games/tabletop games"/>
    <x v="6"/>
    <s v="tabletop games"/>
  </r>
  <r>
    <n v="2500"/>
    <n v="2990"/>
    <x v="0"/>
    <s v="US"/>
    <s v="USD"/>
    <x v="2274"/>
    <d v="2014-02-23T04:00:57"/>
    <n v="1393156857"/>
    <n v="1390564857"/>
    <b v="0"/>
    <n v="99"/>
    <b v="1"/>
    <s v="games/tabletop games"/>
    <x v="6"/>
    <s v="tabletop games"/>
  </r>
  <r>
    <n v="650"/>
    <n v="2650.5"/>
    <x v="0"/>
    <s v="GB"/>
    <s v="GBP"/>
    <x v="2275"/>
    <d v="2014-12-22T06:47:59"/>
    <n v="1419259679"/>
    <n v="1416667679"/>
    <b v="0"/>
    <n v="79"/>
    <b v="1"/>
    <s v="games/tabletop games"/>
    <x v="6"/>
    <s v="tabletop games"/>
  </r>
  <r>
    <n v="4589"/>
    <n v="4856"/>
    <x v="0"/>
    <s v="US"/>
    <s v="USD"/>
    <x v="2276"/>
    <d v="2014-01-05T07:38:09"/>
    <n v="1388936289"/>
    <n v="1386344289"/>
    <b v="0"/>
    <n v="75"/>
    <b v="1"/>
    <s v="games/tabletop games"/>
    <x v="6"/>
    <s v="tabletop games"/>
  </r>
  <r>
    <n v="8500"/>
    <n v="11992"/>
    <x v="0"/>
    <s v="US"/>
    <s v="USD"/>
    <x v="2277"/>
    <d v="2012-02-27T08:17:03"/>
    <n v="1330359423"/>
    <n v="1327767423"/>
    <b v="0"/>
    <n v="207"/>
    <b v="1"/>
    <s v="games/tabletop games"/>
    <x v="6"/>
    <s v="tabletop games"/>
  </r>
  <r>
    <n v="2000"/>
    <n v="5414"/>
    <x v="0"/>
    <s v="IT"/>
    <s v="EUR"/>
    <x v="2278"/>
    <d v="2016-01-03T14:59:00"/>
    <n v="1451861940"/>
    <n v="1448902867"/>
    <b v="0"/>
    <n v="102"/>
    <b v="1"/>
    <s v="games/tabletop games"/>
    <x v="6"/>
    <s v="tabletop games"/>
  </r>
  <r>
    <n v="1000"/>
    <n v="1538"/>
    <x v="0"/>
    <s v="US"/>
    <s v="USD"/>
    <x v="2279"/>
    <d v="2015-02-03T20:00:00"/>
    <n v="1423022400"/>
    <n v="1421436099"/>
    <b v="0"/>
    <n v="32"/>
    <b v="1"/>
    <s v="games/tabletop games"/>
    <x v="6"/>
    <s v="tabletop games"/>
  </r>
  <r>
    <n v="9800"/>
    <n v="39550.5"/>
    <x v="0"/>
    <s v="US"/>
    <s v="USD"/>
    <x v="2280"/>
    <d v="2015-09-17T06:59:51"/>
    <n v="1442501991"/>
    <n v="1439909991"/>
    <b v="0"/>
    <n v="480"/>
    <b v="1"/>
    <s v="games/tabletop games"/>
    <x v="6"/>
    <s v="tabletop games"/>
  </r>
  <r>
    <n v="300"/>
    <n v="555"/>
    <x v="0"/>
    <s v="US"/>
    <s v="USD"/>
    <x v="2281"/>
    <d v="2011-07-24T22:50:00"/>
    <n v="1311576600"/>
    <n v="1306219897"/>
    <b v="0"/>
    <n v="11"/>
    <b v="1"/>
    <s v="music/rock"/>
    <x v="4"/>
    <s v="rock"/>
  </r>
  <r>
    <n v="750"/>
    <n v="1390"/>
    <x v="0"/>
    <s v="US"/>
    <s v="USD"/>
    <x v="2282"/>
    <d v="2016-01-13T20:11:26"/>
    <n v="1452744686"/>
    <n v="1447560686"/>
    <b v="0"/>
    <n v="12"/>
    <b v="1"/>
    <s v="music/rock"/>
    <x v="4"/>
    <s v="rock"/>
  </r>
  <r>
    <n v="3000"/>
    <n v="3025.66"/>
    <x v="0"/>
    <s v="US"/>
    <s v="USD"/>
    <x v="2283"/>
    <d v="2012-05-08T18:00:04"/>
    <n v="1336528804"/>
    <n v="1331348404"/>
    <b v="0"/>
    <n v="48"/>
    <b v="1"/>
    <s v="music/rock"/>
    <x v="4"/>
    <s v="rock"/>
  </r>
  <r>
    <n v="6000"/>
    <n v="6373.27"/>
    <x v="0"/>
    <s v="US"/>
    <s v="USD"/>
    <x v="2284"/>
    <d v="2011-03-11T20:00:00"/>
    <n v="1299902400"/>
    <n v="1297451245"/>
    <b v="0"/>
    <n v="59"/>
    <b v="1"/>
    <s v="music/rock"/>
    <x v="4"/>
    <s v="rock"/>
  </r>
  <r>
    <n v="3000"/>
    <n v="3641"/>
    <x v="0"/>
    <s v="US"/>
    <s v="USD"/>
    <x v="2285"/>
    <d v="2012-06-28T20:27:23"/>
    <n v="1340944043"/>
    <n v="1338352043"/>
    <b v="0"/>
    <n v="79"/>
    <b v="1"/>
    <s v="music/rock"/>
    <x v="4"/>
    <s v="rock"/>
  </r>
  <r>
    <n v="1500"/>
    <n v="1501"/>
    <x v="0"/>
    <s v="US"/>
    <s v="USD"/>
    <x v="2286"/>
    <d v="2013-09-05T19:59:00"/>
    <n v="1378439940"/>
    <n v="1376003254"/>
    <b v="0"/>
    <n v="14"/>
    <b v="1"/>
    <s v="music/rock"/>
    <x v="4"/>
    <s v="rock"/>
  </r>
  <r>
    <n v="4500"/>
    <n v="5398.99"/>
    <x v="0"/>
    <s v="US"/>
    <s v="USD"/>
    <x v="2287"/>
    <d v="2014-06-23T08:01:00"/>
    <n v="1403539260"/>
    <n v="1401724860"/>
    <b v="0"/>
    <n v="106"/>
    <b v="1"/>
    <s v="music/rock"/>
    <x v="4"/>
    <s v="rock"/>
  </r>
  <r>
    <n v="1000"/>
    <n v="1001"/>
    <x v="0"/>
    <s v="US"/>
    <s v="USD"/>
    <x v="2288"/>
    <d v="2012-06-26T10:00:00"/>
    <n v="1340733600"/>
    <n v="1339098689"/>
    <b v="0"/>
    <n v="25"/>
    <b v="1"/>
    <s v="music/rock"/>
    <x v="4"/>
    <s v="rock"/>
  </r>
  <r>
    <n v="1500"/>
    <n v="1611"/>
    <x v="0"/>
    <s v="US"/>
    <s v="USD"/>
    <x v="2289"/>
    <d v="2013-12-06T15:22:00"/>
    <n v="1386372120"/>
    <n v="1382659060"/>
    <b v="0"/>
    <n v="25"/>
    <b v="1"/>
    <s v="music/rock"/>
    <x v="4"/>
    <s v="rock"/>
  </r>
  <r>
    <n v="1500"/>
    <n v="1561"/>
    <x v="0"/>
    <s v="US"/>
    <s v="USD"/>
    <x v="2290"/>
    <d v="2009-12-01T09:00:00"/>
    <n v="1259686800"/>
    <n v="1252908330"/>
    <b v="0"/>
    <n v="29"/>
    <b v="1"/>
    <s v="music/rock"/>
    <x v="4"/>
    <s v="rock"/>
  </r>
  <r>
    <n v="2500"/>
    <n v="4320"/>
    <x v="0"/>
    <s v="US"/>
    <s v="USD"/>
    <x v="2291"/>
    <d v="2012-04-22T20:00:00"/>
    <n v="1335153600"/>
    <n v="1332199618"/>
    <b v="0"/>
    <n v="43"/>
    <b v="1"/>
    <s v="music/rock"/>
    <x v="4"/>
    <s v="rock"/>
  </r>
  <r>
    <n v="2000"/>
    <n v="2145.0100000000002"/>
    <x v="0"/>
    <s v="US"/>
    <s v="USD"/>
    <x v="2292"/>
    <d v="2012-04-18T08:44:36"/>
    <n v="1334767476"/>
    <n v="1332175476"/>
    <b v="0"/>
    <n v="46"/>
    <b v="1"/>
    <s v="music/rock"/>
    <x v="4"/>
    <s v="rock"/>
  </r>
  <r>
    <n v="850"/>
    <n v="920"/>
    <x v="0"/>
    <s v="US"/>
    <s v="USD"/>
    <x v="2293"/>
    <d v="2012-09-24T19:59:00"/>
    <n v="1348545540"/>
    <n v="1346345999"/>
    <b v="0"/>
    <n v="27"/>
    <b v="1"/>
    <s v="music/rock"/>
    <x v="4"/>
    <s v="rock"/>
  </r>
  <r>
    <n v="5000"/>
    <n v="7304.04"/>
    <x v="0"/>
    <s v="US"/>
    <s v="USD"/>
    <x v="2294"/>
    <d v="2013-01-20T09:21:20"/>
    <n v="1358702480"/>
    <n v="1356110480"/>
    <b v="0"/>
    <n v="112"/>
    <b v="1"/>
    <s v="music/rock"/>
    <x v="4"/>
    <s v="rock"/>
  </r>
  <r>
    <n v="1200"/>
    <n v="1503"/>
    <x v="0"/>
    <s v="US"/>
    <s v="USD"/>
    <x v="2295"/>
    <d v="2013-01-26T14:54:16"/>
    <n v="1359240856"/>
    <n v="1356648856"/>
    <b v="0"/>
    <n v="34"/>
    <b v="1"/>
    <s v="music/rock"/>
    <x v="4"/>
    <s v="rock"/>
  </r>
  <r>
    <n v="7000"/>
    <n v="10435"/>
    <x v="0"/>
    <s v="US"/>
    <s v="USD"/>
    <x v="2296"/>
    <d v="2012-02-23T09:33:46"/>
    <n v="1330018426"/>
    <n v="1326994426"/>
    <b v="0"/>
    <n v="145"/>
    <b v="1"/>
    <s v="music/rock"/>
    <x v="4"/>
    <s v="rock"/>
  </r>
  <r>
    <n v="1000"/>
    <n v="1006"/>
    <x v="0"/>
    <s v="US"/>
    <s v="USD"/>
    <x v="2297"/>
    <d v="2012-03-13T19:59:00"/>
    <n v="1331697540"/>
    <n v="1328749249"/>
    <b v="0"/>
    <n v="19"/>
    <b v="1"/>
    <s v="music/rock"/>
    <x v="4"/>
    <s v="rock"/>
  </r>
  <r>
    <n v="30000"/>
    <n v="31522"/>
    <x v="0"/>
    <s v="US"/>
    <s v="USD"/>
    <x v="2298"/>
    <d v="2014-03-26T11:10:33"/>
    <n v="1395861033"/>
    <n v="1393272633"/>
    <b v="0"/>
    <n v="288"/>
    <b v="1"/>
    <s v="music/rock"/>
    <x v="4"/>
    <s v="rock"/>
  </r>
  <r>
    <n v="300"/>
    <n v="1050.5"/>
    <x v="0"/>
    <s v="US"/>
    <s v="USD"/>
    <x v="2299"/>
    <d v="2011-02-05T16:46:49"/>
    <n v="1296953209"/>
    <n v="1295657209"/>
    <b v="0"/>
    <n v="14"/>
    <b v="1"/>
    <s v="music/rock"/>
    <x v="4"/>
    <s v="rock"/>
  </r>
  <r>
    <n v="800"/>
    <n v="810"/>
    <x v="0"/>
    <s v="US"/>
    <s v="USD"/>
    <x v="2300"/>
    <d v="2012-06-28T09:26:56"/>
    <n v="1340904416"/>
    <n v="1339694816"/>
    <b v="0"/>
    <n v="7"/>
    <b v="1"/>
    <s v="music/rock"/>
    <x v="4"/>
    <s v="rock"/>
  </r>
  <r>
    <n v="5000"/>
    <n v="6680.22"/>
    <x v="0"/>
    <s v="US"/>
    <s v="USD"/>
    <x v="2301"/>
    <d v="2013-06-20T19:31:36"/>
    <n v="1371785496"/>
    <n v="1369193496"/>
    <b v="1"/>
    <n v="211"/>
    <b v="1"/>
    <s v="music/indie rock"/>
    <x v="4"/>
    <s v="indie rock"/>
  </r>
  <r>
    <n v="2300"/>
    <n v="3925"/>
    <x v="0"/>
    <s v="US"/>
    <s v="USD"/>
    <x v="2302"/>
    <d v="2013-12-30T23:00:00"/>
    <n v="1388473200"/>
    <n v="1385585434"/>
    <b v="1"/>
    <n v="85"/>
    <b v="1"/>
    <s v="music/indie rock"/>
    <x v="4"/>
    <s v="indie rock"/>
  </r>
  <r>
    <n v="6450"/>
    <n v="7053.61"/>
    <x v="0"/>
    <s v="US"/>
    <s v="USD"/>
    <x v="2303"/>
    <d v="2011-12-12T19:39:56"/>
    <n v="1323747596"/>
    <n v="1320287996"/>
    <b v="1"/>
    <n v="103"/>
    <b v="1"/>
    <s v="music/indie rock"/>
    <x v="4"/>
    <s v="indie rock"/>
  </r>
  <r>
    <n v="6000"/>
    <n v="6042.02"/>
    <x v="0"/>
    <s v="US"/>
    <s v="USD"/>
    <x v="2304"/>
    <d v="2010-12-31T20:59:00"/>
    <n v="1293857940"/>
    <n v="1290281691"/>
    <b v="1"/>
    <n v="113"/>
    <b v="1"/>
    <s v="music/indie rock"/>
    <x v="4"/>
    <s v="indie rock"/>
  </r>
  <r>
    <n v="18000"/>
    <n v="18221"/>
    <x v="0"/>
    <s v="US"/>
    <s v="USD"/>
    <x v="2305"/>
    <d v="2014-08-08T10:00:00"/>
    <n v="1407520800"/>
    <n v="1405356072"/>
    <b v="1"/>
    <n v="167"/>
    <b v="1"/>
    <s v="music/indie rock"/>
    <x v="4"/>
    <s v="indie rock"/>
  </r>
  <r>
    <n v="3500"/>
    <n v="3736.55"/>
    <x v="0"/>
    <s v="US"/>
    <s v="USD"/>
    <x v="2306"/>
    <d v="2012-03-09T20:02:09"/>
    <n v="1331352129"/>
    <n v="1328760129"/>
    <b v="1"/>
    <n v="73"/>
    <b v="1"/>
    <s v="music/indie rock"/>
    <x v="4"/>
    <s v="indie rock"/>
  </r>
  <r>
    <n v="1964.47"/>
    <n v="2095.2600000000002"/>
    <x v="0"/>
    <s v="US"/>
    <s v="USD"/>
    <x v="2307"/>
    <d v="2012-05-05T11:15:28"/>
    <n v="1336245328"/>
    <n v="1333653333"/>
    <b v="1"/>
    <n v="75"/>
    <b v="1"/>
    <s v="music/indie rock"/>
    <x v="4"/>
    <s v="indie rock"/>
  </r>
  <r>
    <n v="50000"/>
    <n v="50653.11"/>
    <x v="0"/>
    <s v="US"/>
    <s v="USD"/>
    <x v="2308"/>
    <d v="2014-08-28T17:00:00"/>
    <n v="1409274000"/>
    <n v="1406847996"/>
    <b v="1"/>
    <n v="614"/>
    <b v="1"/>
    <s v="music/indie rock"/>
    <x v="4"/>
    <s v="indie rock"/>
  </r>
  <r>
    <n v="6000"/>
    <n v="6400.47"/>
    <x v="0"/>
    <s v="US"/>
    <s v="USD"/>
    <x v="2309"/>
    <d v="2013-03-09T15:42:17"/>
    <n v="1362872537"/>
    <n v="1359848537"/>
    <b v="1"/>
    <n v="107"/>
    <b v="1"/>
    <s v="music/indie rock"/>
    <x v="4"/>
    <s v="indie rock"/>
  </r>
  <r>
    <n v="18500"/>
    <n v="79335.360000000001"/>
    <x v="0"/>
    <s v="US"/>
    <s v="USD"/>
    <x v="2310"/>
    <d v="2013-03-21T10:03:35"/>
    <n v="1363889015"/>
    <n v="1361300615"/>
    <b v="1"/>
    <n v="1224"/>
    <b v="1"/>
    <s v="music/indie rock"/>
    <x v="4"/>
    <s v="indie rock"/>
  </r>
  <r>
    <n v="9000"/>
    <n v="9370"/>
    <x v="0"/>
    <s v="US"/>
    <s v="USD"/>
    <x v="2311"/>
    <d v="2014-05-06T16:06:29"/>
    <n v="1399421189"/>
    <n v="1396829189"/>
    <b v="1"/>
    <n v="104"/>
    <b v="1"/>
    <s v="music/indie rock"/>
    <x v="4"/>
    <s v="indie rock"/>
  </r>
  <r>
    <n v="3000"/>
    <n v="3236"/>
    <x v="0"/>
    <s v="US"/>
    <s v="USD"/>
    <x v="2312"/>
    <d v="2014-04-18T15:00:00"/>
    <n v="1397862000"/>
    <n v="1395155478"/>
    <b v="1"/>
    <n v="79"/>
    <b v="1"/>
    <s v="music/indie rock"/>
    <x v="4"/>
    <s v="indie rock"/>
  </r>
  <r>
    <n v="5000"/>
    <n v="8792.02"/>
    <x v="0"/>
    <s v="US"/>
    <s v="USD"/>
    <x v="2313"/>
    <d v="2012-05-03T15:00:26"/>
    <n v="1336086026"/>
    <n v="1333494026"/>
    <b v="1"/>
    <n v="157"/>
    <b v="1"/>
    <s v="music/indie rock"/>
    <x v="4"/>
    <s v="indie rock"/>
  </r>
  <r>
    <n v="1200"/>
    <n v="1883.64"/>
    <x v="0"/>
    <s v="US"/>
    <s v="USD"/>
    <x v="2314"/>
    <d v="2012-06-07T05:14:17"/>
    <n v="1339074857"/>
    <n v="1336482857"/>
    <b v="1"/>
    <n v="50"/>
    <b v="1"/>
    <s v="music/indie rock"/>
    <x v="4"/>
    <s v="indie rock"/>
  </r>
  <r>
    <n v="2500"/>
    <n v="2565"/>
    <x v="0"/>
    <s v="US"/>
    <s v="USD"/>
    <x v="2315"/>
    <d v="2012-05-05T09:25:43"/>
    <n v="1336238743"/>
    <n v="1333646743"/>
    <b v="1"/>
    <n v="64"/>
    <b v="1"/>
    <s v="music/indie rock"/>
    <x v="4"/>
    <s v="indie rock"/>
  </r>
  <r>
    <n v="15000"/>
    <n v="15606.4"/>
    <x v="0"/>
    <s v="US"/>
    <s v="USD"/>
    <x v="2316"/>
    <d v="2009-12-09T10:24:00"/>
    <n v="1260383040"/>
    <n v="1253726650"/>
    <b v="1"/>
    <n v="200"/>
    <b v="1"/>
    <s v="music/indie rock"/>
    <x v="4"/>
    <s v="indie rock"/>
  </r>
  <r>
    <n v="400"/>
    <n v="416"/>
    <x v="0"/>
    <s v="US"/>
    <s v="USD"/>
    <x v="2317"/>
    <d v="2010-02-14T21:00:00"/>
    <n v="1266210000"/>
    <n v="1263474049"/>
    <b v="1"/>
    <n v="22"/>
    <b v="1"/>
    <s v="music/indie rock"/>
    <x v="4"/>
    <s v="indie rock"/>
  </r>
  <r>
    <n v="5000"/>
    <n v="6053"/>
    <x v="0"/>
    <s v="US"/>
    <s v="USD"/>
    <x v="2318"/>
    <d v="2009-09-25T19:59:00"/>
    <n v="1253937540"/>
    <n v="1251214014"/>
    <b v="1"/>
    <n v="163"/>
    <b v="1"/>
    <s v="music/indie rock"/>
    <x v="4"/>
    <s v="indie rock"/>
  </r>
  <r>
    <n v="3000"/>
    <n v="3231"/>
    <x v="0"/>
    <s v="US"/>
    <s v="USD"/>
    <x v="2319"/>
    <d v="2013-12-14T17:58:05"/>
    <n v="1387072685"/>
    <n v="1384480685"/>
    <b v="1"/>
    <n v="77"/>
    <b v="1"/>
    <s v="music/indie rock"/>
    <x v="4"/>
    <s v="indie rock"/>
  </r>
  <r>
    <n v="5000"/>
    <n v="5433"/>
    <x v="0"/>
    <s v="US"/>
    <s v="USD"/>
    <x v="2320"/>
    <d v="2014-04-02T10:36:40"/>
    <n v="1396463800"/>
    <n v="1393443400"/>
    <b v="1"/>
    <n v="89"/>
    <b v="1"/>
    <s v="music/indie rock"/>
    <x v="4"/>
    <s v="indie rock"/>
  </r>
  <r>
    <n v="10557"/>
    <n v="4130"/>
    <x v="3"/>
    <s v="AT"/>
    <s v="EUR"/>
    <x v="2321"/>
    <d v="2017-04-03T21:15:01"/>
    <n v="1491282901"/>
    <n v="1488694501"/>
    <b v="0"/>
    <n v="64"/>
    <b v="0"/>
    <s v="food/small batch"/>
    <x v="7"/>
    <s v="small batch"/>
  </r>
  <r>
    <n v="2700"/>
    <n v="85"/>
    <x v="3"/>
    <s v="US"/>
    <s v="USD"/>
    <x v="2322"/>
    <d v="2017-04-09T12:29:29"/>
    <n v="1491769769"/>
    <n v="1489181369"/>
    <b v="0"/>
    <n v="4"/>
    <b v="0"/>
    <s v="food/small batch"/>
    <x v="7"/>
    <s v="small batch"/>
  </r>
  <r>
    <n v="250"/>
    <n v="120"/>
    <x v="3"/>
    <s v="US"/>
    <s v="USD"/>
    <x v="2323"/>
    <d v="2017-03-20T10:07:27"/>
    <n v="1490033247"/>
    <n v="1489428447"/>
    <b v="0"/>
    <n v="4"/>
    <b v="0"/>
    <s v="food/small batch"/>
    <x v="7"/>
    <s v="small batch"/>
  </r>
  <r>
    <n v="7500"/>
    <n v="1555"/>
    <x v="3"/>
    <s v="GB"/>
    <s v="GBP"/>
    <x v="2324"/>
    <d v="2017-03-26T12:14:45"/>
    <n v="1490559285"/>
    <n v="1487970885"/>
    <b v="0"/>
    <n v="61"/>
    <b v="0"/>
    <s v="food/small batch"/>
    <x v="7"/>
    <s v="small batch"/>
  </r>
  <r>
    <n v="1000"/>
    <n v="80"/>
    <x v="3"/>
    <s v="US"/>
    <s v="USD"/>
    <x v="2325"/>
    <d v="2017-03-29T15:32:11"/>
    <n v="1490830331"/>
    <n v="1488241931"/>
    <b v="0"/>
    <n v="7"/>
    <b v="0"/>
    <s v="food/small batch"/>
    <x v="7"/>
    <s v="small batch"/>
  </r>
  <r>
    <n v="15000"/>
    <n v="108"/>
    <x v="3"/>
    <s v="US"/>
    <s v="USD"/>
    <x v="2326"/>
    <d v="2017-04-30T09:00:00"/>
    <n v="1493571600"/>
    <n v="1489106948"/>
    <b v="0"/>
    <n v="1"/>
    <b v="0"/>
    <s v="food/small batch"/>
    <x v="7"/>
    <s v="small batch"/>
  </r>
  <r>
    <n v="35000"/>
    <n v="184133.01"/>
    <x v="0"/>
    <s v="US"/>
    <s v="USD"/>
    <x v="2327"/>
    <d v="2014-08-26T14:00:40"/>
    <n v="1409090440"/>
    <n v="1406066440"/>
    <b v="1"/>
    <n v="3355"/>
    <b v="1"/>
    <s v="food/small batch"/>
    <x v="7"/>
    <s v="small batch"/>
  </r>
  <r>
    <n v="10000"/>
    <n v="25445"/>
    <x v="0"/>
    <s v="US"/>
    <s v="USD"/>
    <x v="2328"/>
    <d v="2015-06-14T10:45:37"/>
    <n v="1434307537"/>
    <n v="1431715537"/>
    <b v="1"/>
    <n v="537"/>
    <b v="1"/>
    <s v="food/small batch"/>
    <x v="7"/>
    <s v="small batch"/>
  </r>
  <r>
    <n v="25000"/>
    <n v="26480"/>
    <x v="0"/>
    <s v="US"/>
    <s v="USD"/>
    <x v="2329"/>
    <d v="2014-07-17T06:59:06"/>
    <n v="1405609146"/>
    <n v="1403017146"/>
    <b v="1"/>
    <n v="125"/>
    <b v="1"/>
    <s v="food/small batch"/>
    <x v="7"/>
    <s v="small batch"/>
  </r>
  <r>
    <n v="35000"/>
    <n v="35848"/>
    <x v="0"/>
    <s v="US"/>
    <s v="USD"/>
    <x v="2330"/>
    <d v="2015-12-24T16:00:00"/>
    <n v="1451001600"/>
    <n v="1448400943"/>
    <b v="1"/>
    <n v="163"/>
    <b v="1"/>
    <s v="food/small batch"/>
    <x v="7"/>
    <s v="small batch"/>
  </r>
  <r>
    <n v="8000"/>
    <n v="11545.1"/>
    <x v="0"/>
    <s v="US"/>
    <s v="USD"/>
    <x v="2331"/>
    <d v="2014-08-17T16:08:10"/>
    <n v="1408320490"/>
    <n v="1405728490"/>
    <b v="1"/>
    <n v="283"/>
    <b v="1"/>
    <s v="food/small batch"/>
    <x v="7"/>
    <s v="small batch"/>
  </r>
  <r>
    <n v="25000"/>
    <n v="26577"/>
    <x v="0"/>
    <s v="US"/>
    <s v="USD"/>
    <x v="2332"/>
    <d v="2015-02-06T07:04:31"/>
    <n v="1423235071"/>
    <n v="1420643071"/>
    <b v="1"/>
    <n v="352"/>
    <b v="1"/>
    <s v="food/small batch"/>
    <x v="7"/>
    <s v="small batch"/>
  </r>
  <r>
    <n v="600"/>
    <n v="1273"/>
    <x v="0"/>
    <s v="US"/>
    <s v="USD"/>
    <x v="2333"/>
    <d v="2014-05-29T09:50:00"/>
    <n v="1401385800"/>
    <n v="1399563390"/>
    <b v="1"/>
    <n v="94"/>
    <b v="1"/>
    <s v="food/small batch"/>
    <x v="7"/>
    <s v="small batch"/>
  </r>
  <r>
    <n v="4000"/>
    <n v="4078"/>
    <x v="0"/>
    <s v="US"/>
    <s v="USD"/>
    <x v="2334"/>
    <d v="2014-11-05T09:34:00"/>
    <n v="1415208840"/>
    <n v="1412611498"/>
    <b v="1"/>
    <n v="67"/>
    <b v="1"/>
    <s v="food/small batch"/>
    <x v="7"/>
    <s v="small batch"/>
  </r>
  <r>
    <n v="25000"/>
    <n v="25568"/>
    <x v="0"/>
    <s v="US"/>
    <s v="USD"/>
    <x v="2335"/>
    <d v="2014-06-11T05:44:03"/>
    <n v="1402494243"/>
    <n v="1399902243"/>
    <b v="1"/>
    <n v="221"/>
    <b v="1"/>
    <s v="food/small batch"/>
    <x v="7"/>
    <s v="small batch"/>
  </r>
  <r>
    <n v="20000"/>
    <n v="104146.51"/>
    <x v="0"/>
    <s v="US"/>
    <s v="USD"/>
    <x v="2336"/>
    <d v="2014-03-08T14:11:35"/>
    <n v="1394316695"/>
    <n v="1390860695"/>
    <b v="1"/>
    <n v="2165"/>
    <b v="1"/>
    <s v="food/small batch"/>
    <x v="7"/>
    <s v="small batch"/>
  </r>
  <r>
    <n v="12000"/>
    <n v="13279"/>
    <x v="0"/>
    <s v="US"/>
    <s v="USD"/>
    <x v="2337"/>
    <d v="2014-06-26T07:22:23"/>
    <n v="1403796143"/>
    <n v="1401204143"/>
    <b v="1"/>
    <n v="179"/>
    <b v="1"/>
    <s v="food/small batch"/>
    <x v="7"/>
    <s v="small batch"/>
  </r>
  <r>
    <n v="15000"/>
    <n v="15171.5"/>
    <x v="0"/>
    <s v="US"/>
    <s v="USD"/>
    <x v="2338"/>
    <d v="2014-06-29T13:31:24"/>
    <n v="1404077484"/>
    <n v="1401485484"/>
    <b v="1"/>
    <n v="123"/>
    <b v="1"/>
    <s v="food/small batch"/>
    <x v="7"/>
    <s v="small batch"/>
  </r>
  <r>
    <n v="25000"/>
    <n v="73552"/>
    <x v="0"/>
    <s v="US"/>
    <s v="USD"/>
    <x v="2339"/>
    <d v="2016-12-18T23:59:00"/>
    <n v="1482134340"/>
    <n v="1479496309"/>
    <b v="1"/>
    <n v="1104"/>
    <b v="1"/>
    <s v="food/small batch"/>
    <x v="7"/>
    <s v="small batch"/>
  </r>
  <r>
    <n v="40000"/>
    <n v="42311"/>
    <x v="0"/>
    <s v="US"/>
    <s v="USD"/>
    <x v="2340"/>
    <d v="2016-10-30T07:25:38"/>
    <n v="1477841138"/>
    <n v="1475249138"/>
    <b v="1"/>
    <n v="403"/>
    <b v="1"/>
    <s v="food/small batch"/>
    <x v="7"/>
    <s v="small batch"/>
  </r>
  <r>
    <n v="5000"/>
    <n v="0"/>
    <x v="1"/>
    <s v="US"/>
    <s v="USD"/>
    <x v="2341"/>
    <d v="2015-07-12T11:31:44"/>
    <n v="1436729504"/>
    <n v="1434137504"/>
    <b v="0"/>
    <n v="0"/>
    <b v="0"/>
    <s v="technology/web"/>
    <x v="2"/>
    <s v="web"/>
  </r>
  <r>
    <n v="5500"/>
    <n v="0"/>
    <x v="1"/>
    <s v="US"/>
    <s v="USD"/>
    <x v="2342"/>
    <d v="2014-10-05T21:00:00"/>
    <n v="1412571600"/>
    <n v="1410799870"/>
    <b v="0"/>
    <n v="0"/>
    <b v="0"/>
    <s v="technology/web"/>
    <x v="2"/>
    <s v="web"/>
  </r>
  <r>
    <n v="10000"/>
    <n v="300"/>
    <x v="1"/>
    <s v="US"/>
    <s v="USD"/>
    <x v="2343"/>
    <d v="2016-01-08T11:47:00"/>
    <n v="1452282420"/>
    <n v="1447962505"/>
    <b v="0"/>
    <n v="1"/>
    <b v="0"/>
    <s v="technology/web"/>
    <x v="2"/>
    <s v="web"/>
  </r>
  <r>
    <n v="1000"/>
    <n v="1"/>
    <x v="1"/>
    <s v="CA"/>
    <s v="CAD"/>
    <x v="2344"/>
    <d v="2016-06-24T09:27:49"/>
    <n v="1466789269"/>
    <n v="1464197269"/>
    <b v="0"/>
    <n v="1"/>
    <b v="0"/>
    <s v="technology/web"/>
    <x v="2"/>
    <s v="web"/>
  </r>
  <r>
    <n v="3000"/>
    <n v="0"/>
    <x v="1"/>
    <s v="US"/>
    <s v="USD"/>
    <x v="2345"/>
    <d v="2015-03-31T15:39:00"/>
    <n v="1427845140"/>
    <n v="1424822556"/>
    <b v="0"/>
    <n v="0"/>
    <b v="0"/>
    <s v="technology/web"/>
    <x v="2"/>
    <s v="web"/>
  </r>
  <r>
    <n v="60000"/>
    <n v="39"/>
    <x v="1"/>
    <s v="US"/>
    <s v="USD"/>
    <x v="2346"/>
    <d v="2016-10-17T11:10:31"/>
    <n v="1476731431"/>
    <n v="1472843431"/>
    <b v="0"/>
    <n v="3"/>
    <b v="0"/>
    <s v="technology/web"/>
    <x v="2"/>
    <s v="web"/>
  </r>
  <r>
    <n v="1000"/>
    <n v="15"/>
    <x v="1"/>
    <s v="US"/>
    <s v="USD"/>
    <x v="2347"/>
    <d v="2016-08-25T06:34:36"/>
    <n v="1472135676"/>
    <n v="1469543676"/>
    <b v="0"/>
    <n v="1"/>
    <b v="0"/>
    <s v="technology/web"/>
    <x v="2"/>
    <s v="web"/>
  </r>
  <r>
    <n v="70000"/>
    <n v="270"/>
    <x v="1"/>
    <s v="US"/>
    <s v="USD"/>
    <x v="2348"/>
    <d v="2016-02-20T14:22:18"/>
    <n v="1456006938"/>
    <n v="1450822938"/>
    <b v="0"/>
    <n v="5"/>
    <b v="0"/>
    <s v="technology/web"/>
    <x v="2"/>
    <s v="web"/>
  </r>
  <r>
    <n v="474900"/>
    <n v="0"/>
    <x v="1"/>
    <s v="SE"/>
    <s v="SEK"/>
    <x v="2349"/>
    <d v="2015-08-11T10:37:08"/>
    <n v="1439318228"/>
    <n v="1436812628"/>
    <b v="0"/>
    <n v="0"/>
    <b v="0"/>
    <s v="technology/web"/>
    <x v="2"/>
    <s v="web"/>
  </r>
  <r>
    <n v="50000"/>
    <n v="0"/>
    <x v="1"/>
    <s v="IE"/>
    <s v="EUR"/>
    <x v="2350"/>
    <d v="2017-01-03T12:12:50"/>
    <n v="1483474370"/>
    <n v="1480882370"/>
    <b v="0"/>
    <n v="0"/>
    <b v="0"/>
    <s v="technology/web"/>
    <x v="2"/>
    <s v="web"/>
  </r>
  <r>
    <n v="18900"/>
    <n v="108"/>
    <x v="1"/>
    <s v="NZ"/>
    <s v="NZD"/>
    <x v="2351"/>
    <d v="2015-04-29T18:25:39"/>
    <n v="1430360739"/>
    <n v="1427768739"/>
    <b v="0"/>
    <n v="7"/>
    <b v="0"/>
    <s v="technology/web"/>
    <x v="2"/>
    <s v="web"/>
  </r>
  <r>
    <n v="2000"/>
    <n v="0"/>
    <x v="1"/>
    <s v="US"/>
    <s v="USD"/>
    <x v="2352"/>
    <d v="2015-06-06T07:12:32"/>
    <n v="1433603552"/>
    <n v="1428419552"/>
    <b v="0"/>
    <n v="0"/>
    <b v="0"/>
    <s v="technology/web"/>
    <x v="2"/>
    <s v="web"/>
  </r>
  <r>
    <n v="1000"/>
    <n v="0"/>
    <x v="1"/>
    <s v="US"/>
    <s v="USD"/>
    <x v="2353"/>
    <d v="2015-04-21T08:13:42"/>
    <n v="1429632822"/>
    <n v="1428596022"/>
    <b v="0"/>
    <n v="0"/>
    <b v="0"/>
    <s v="technology/web"/>
    <x v="2"/>
    <s v="web"/>
  </r>
  <r>
    <n v="35000"/>
    <n v="25"/>
    <x v="1"/>
    <s v="US"/>
    <s v="USD"/>
    <x v="2354"/>
    <d v="2015-01-10T09:21:00"/>
    <n v="1420910460"/>
    <n v="1415726460"/>
    <b v="0"/>
    <n v="1"/>
    <b v="0"/>
    <s v="technology/web"/>
    <x v="2"/>
    <s v="web"/>
  </r>
  <r>
    <n v="8000"/>
    <n v="55"/>
    <x v="1"/>
    <s v="AU"/>
    <s v="AUD"/>
    <x v="2355"/>
    <d v="2015-05-02T14:02:16"/>
    <n v="1430604136"/>
    <n v="1428012136"/>
    <b v="0"/>
    <n v="2"/>
    <b v="0"/>
    <s v="technology/web"/>
    <x v="2"/>
    <s v="web"/>
  </r>
  <r>
    <n v="10000"/>
    <n v="0"/>
    <x v="1"/>
    <s v="NL"/>
    <s v="EUR"/>
    <x v="2356"/>
    <d v="2015-06-05T10:48:24"/>
    <n v="1433530104"/>
    <n v="1430938104"/>
    <b v="0"/>
    <n v="0"/>
    <b v="0"/>
    <s v="technology/web"/>
    <x v="2"/>
    <s v="web"/>
  </r>
  <r>
    <n v="27000"/>
    <n v="0"/>
    <x v="1"/>
    <s v="GB"/>
    <s v="GBP"/>
    <x v="2357"/>
    <d v="2015-10-17T06:52:58"/>
    <n v="1445093578"/>
    <n v="1442501578"/>
    <b v="0"/>
    <n v="0"/>
    <b v="0"/>
    <s v="technology/web"/>
    <x v="2"/>
    <s v="web"/>
  </r>
  <r>
    <n v="1500"/>
    <n v="0"/>
    <x v="1"/>
    <s v="GB"/>
    <s v="GBP"/>
    <x v="2358"/>
    <d v="2015-01-30T16:39:00"/>
    <n v="1422664740"/>
    <n v="1417818036"/>
    <b v="0"/>
    <n v="0"/>
    <b v="0"/>
    <s v="technology/web"/>
    <x v="2"/>
    <s v="web"/>
  </r>
  <r>
    <n v="7500"/>
    <n v="1101"/>
    <x v="1"/>
    <s v="US"/>
    <s v="USD"/>
    <x v="2359"/>
    <d v="2015-08-03T07:35:24"/>
    <n v="1438616124"/>
    <n v="1433432124"/>
    <b v="0"/>
    <n v="3"/>
    <b v="0"/>
    <s v="technology/web"/>
    <x v="2"/>
    <s v="web"/>
  </r>
  <r>
    <n v="5000"/>
    <n v="2"/>
    <x v="1"/>
    <s v="CA"/>
    <s v="CAD"/>
    <x v="2360"/>
    <d v="2016-02-07T08:58:00"/>
    <n v="1454864280"/>
    <n v="1452272280"/>
    <b v="0"/>
    <n v="1"/>
    <b v="0"/>
    <s v="technology/web"/>
    <x v="2"/>
    <s v="web"/>
  </r>
  <r>
    <n v="200"/>
    <n v="0"/>
    <x v="1"/>
    <s v="CA"/>
    <s v="CAD"/>
    <x v="2361"/>
    <d v="2016-04-30T14:00:00"/>
    <n v="1462053600"/>
    <n v="1459975008"/>
    <b v="0"/>
    <n v="0"/>
    <b v="0"/>
    <s v="technology/web"/>
    <x v="2"/>
    <s v="web"/>
  </r>
  <r>
    <n v="420"/>
    <n v="120"/>
    <x v="1"/>
    <s v="US"/>
    <s v="USD"/>
    <x v="2362"/>
    <d v="2014-12-11T08:31:10"/>
    <n v="1418315470"/>
    <n v="1415723470"/>
    <b v="0"/>
    <n v="2"/>
    <b v="0"/>
    <s v="technology/web"/>
    <x v="2"/>
    <s v="web"/>
  </r>
  <r>
    <n v="175000"/>
    <n v="0"/>
    <x v="1"/>
    <s v="US"/>
    <s v="USD"/>
    <x v="2363"/>
    <d v="2015-12-28T16:16:40"/>
    <n v="1451348200"/>
    <n v="1447460200"/>
    <b v="0"/>
    <n v="0"/>
    <b v="0"/>
    <s v="technology/web"/>
    <x v="2"/>
    <s v="web"/>
  </r>
  <r>
    <n v="128"/>
    <n v="0"/>
    <x v="1"/>
    <s v="US"/>
    <s v="USD"/>
    <x v="2364"/>
    <d v="2015-10-26T14:25:56"/>
    <n v="1445898356"/>
    <n v="1441146356"/>
    <b v="0"/>
    <n v="0"/>
    <b v="0"/>
    <s v="technology/web"/>
    <x v="2"/>
    <s v="web"/>
  </r>
  <r>
    <n v="1000"/>
    <n v="0"/>
    <x v="1"/>
    <s v="IT"/>
    <s v="EUR"/>
    <x v="2365"/>
    <d v="2016-01-17T15:00:00"/>
    <n v="1453071600"/>
    <n v="1449596425"/>
    <b v="0"/>
    <n v="0"/>
    <b v="0"/>
    <s v="technology/web"/>
    <x v="2"/>
    <s v="web"/>
  </r>
  <r>
    <n v="25000"/>
    <n v="2630"/>
    <x v="1"/>
    <s v="GB"/>
    <s v="GBP"/>
    <x v="2366"/>
    <d v="2015-10-21T04:45:33"/>
    <n v="1445431533"/>
    <n v="1442839533"/>
    <b v="0"/>
    <n v="27"/>
    <b v="0"/>
    <s v="technology/web"/>
    <x v="2"/>
    <s v="web"/>
  </r>
  <r>
    <n v="50000"/>
    <n v="670"/>
    <x v="1"/>
    <s v="US"/>
    <s v="USD"/>
    <x v="2367"/>
    <d v="2016-04-25T14:16:56"/>
    <n v="1461622616"/>
    <n v="1456442216"/>
    <b v="0"/>
    <n v="14"/>
    <b v="0"/>
    <s v="technology/web"/>
    <x v="2"/>
    <s v="web"/>
  </r>
  <r>
    <n v="40000"/>
    <n v="100"/>
    <x v="1"/>
    <s v="US"/>
    <s v="USD"/>
    <x v="2368"/>
    <d v="2015-04-14T08:19:25"/>
    <n v="1429028365"/>
    <n v="1425143965"/>
    <b v="0"/>
    <n v="2"/>
    <b v="0"/>
    <s v="technology/web"/>
    <x v="2"/>
    <s v="web"/>
  </r>
  <r>
    <n v="25000"/>
    <n v="0"/>
    <x v="1"/>
    <s v="US"/>
    <s v="USD"/>
    <x v="2369"/>
    <d v="2016-02-10T11:30:11"/>
    <n v="1455132611"/>
    <n v="1452540611"/>
    <b v="0"/>
    <n v="0"/>
    <b v="0"/>
    <s v="technology/web"/>
    <x v="2"/>
    <s v="web"/>
  </r>
  <r>
    <n v="25000"/>
    <n v="82"/>
    <x v="1"/>
    <s v="US"/>
    <s v="USD"/>
    <x v="2370"/>
    <d v="2014-12-17T20:32:21"/>
    <n v="1418877141"/>
    <n v="1416285141"/>
    <b v="0"/>
    <n v="4"/>
    <b v="0"/>
    <s v="technology/web"/>
    <x v="2"/>
    <s v="web"/>
  </r>
  <r>
    <n v="2000"/>
    <n v="0"/>
    <x v="1"/>
    <s v="US"/>
    <s v="USD"/>
    <x v="2371"/>
    <d v="2015-06-25T10:39:56"/>
    <n v="1435257596"/>
    <n v="1432665596"/>
    <b v="0"/>
    <n v="0"/>
    <b v="0"/>
    <s v="technology/web"/>
    <x v="2"/>
    <s v="web"/>
  </r>
  <r>
    <n v="5500"/>
    <n v="180"/>
    <x v="1"/>
    <s v="AU"/>
    <s v="AUD"/>
    <x v="2372"/>
    <d v="2015-04-23T17:39:31"/>
    <n v="1429839571"/>
    <n v="1427247571"/>
    <b v="0"/>
    <n v="6"/>
    <b v="0"/>
    <s v="technology/web"/>
    <x v="2"/>
    <s v="web"/>
  </r>
  <r>
    <n v="850000"/>
    <n v="50"/>
    <x v="1"/>
    <s v="SE"/>
    <s v="SEK"/>
    <x v="2373"/>
    <d v="2015-08-29T07:53:44"/>
    <n v="1440863624"/>
    <n v="1438271624"/>
    <b v="0"/>
    <n v="1"/>
    <b v="0"/>
    <s v="technology/web"/>
    <x v="2"/>
    <s v="web"/>
  </r>
  <r>
    <n v="22000"/>
    <n v="10"/>
    <x v="1"/>
    <s v="US"/>
    <s v="USD"/>
    <x v="2374"/>
    <d v="2015-02-12T12:14:20"/>
    <n v="1423772060"/>
    <n v="1421180060"/>
    <b v="0"/>
    <n v="1"/>
    <b v="0"/>
    <s v="technology/web"/>
    <x v="2"/>
    <s v="web"/>
  </r>
  <r>
    <n v="10000"/>
    <n v="0"/>
    <x v="1"/>
    <s v="US"/>
    <s v="USD"/>
    <x v="2375"/>
    <d v="2016-09-09T12:03:57"/>
    <n v="1473451437"/>
    <n v="1470859437"/>
    <b v="0"/>
    <n v="0"/>
    <b v="0"/>
    <s v="technology/web"/>
    <x v="2"/>
    <s v="web"/>
  </r>
  <r>
    <n v="3000"/>
    <n v="326.33"/>
    <x v="1"/>
    <s v="US"/>
    <s v="USD"/>
    <x v="2376"/>
    <d v="2015-12-10T14:12:46"/>
    <n v="1449785566"/>
    <n v="1447193566"/>
    <b v="0"/>
    <n v="4"/>
    <b v="0"/>
    <s v="technology/web"/>
    <x v="2"/>
    <s v="web"/>
  </r>
  <r>
    <n v="2500"/>
    <n v="0"/>
    <x v="1"/>
    <s v="CA"/>
    <s v="CAD"/>
    <x v="2377"/>
    <d v="2016-11-25T13:53:03"/>
    <n v="1480110783"/>
    <n v="1477515183"/>
    <b v="0"/>
    <n v="0"/>
    <b v="0"/>
    <s v="technology/web"/>
    <x v="2"/>
    <s v="web"/>
  </r>
  <r>
    <n v="110000"/>
    <n v="0"/>
    <x v="1"/>
    <s v="US"/>
    <s v="USD"/>
    <x v="2378"/>
    <d v="2015-08-25T16:18:50"/>
    <n v="1440548330"/>
    <n v="1438042730"/>
    <b v="0"/>
    <n v="0"/>
    <b v="0"/>
    <s v="technology/web"/>
    <x v="2"/>
    <s v="web"/>
  </r>
  <r>
    <n v="30000"/>
    <n v="0"/>
    <x v="1"/>
    <s v="US"/>
    <s v="USD"/>
    <x v="2379"/>
    <d v="2015-10-04T16:23:36"/>
    <n v="1444004616"/>
    <n v="1440116616"/>
    <b v="0"/>
    <n v="0"/>
    <b v="0"/>
    <s v="technology/web"/>
    <x v="2"/>
    <s v="web"/>
  </r>
  <r>
    <n v="15000"/>
    <n v="55"/>
    <x v="1"/>
    <s v="US"/>
    <s v="USD"/>
    <x v="2380"/>
    <d v="2015-10-01T11:02:22"/>
    <n v="1443726142"/>
    <n v="1441134142"/>
    <b v="0"/>
    <n v="3"/>
    <b v="0"/>
    <s v="technology/web"/>
    <x v="2"/>
    <s v="web"/>
  </r>
  <r>
    <n v="86350"/>
    <n v="1571"/>
    <x v="1"/>
    <s v="US"/>
    <s v="USD"/>
    <x v="2381"/>
    <d v="2015-04-10T14:27:28"/>
    <n v="1428704848"/>
    <n v="1426112848"/>
    <b v="0"/>
    <n v="7"/>
    <b v="0"/>
    <s v="technology/web"/>
    <x v="2"/>
    <s v="web"/>
  </r>
  <r>
    <n v="3000"/>
    <n v="75"/>
    <x v="1"/>
    <s v="US"/>
    <s v="USD"/>
    <x v="2382"/>
    <d v="2015-08-03T20:30:03"/>
    <n v="1438662603"/>
    <n v="1436502603"/>
    <b v="0"/>
    <n v="2"/>
    <b v="0"/>
    <s v="technology/web"/>
    <x v="2"/>
    <s v="web"/>
  </r>
  <r>
    <n v="10000"/>
    <n v="435"/>
    <x v="1"/>
    <s v="NZ"/>
    <s v="NZD"/>
    <x v="2383"/>
    <d v="2015-02-21T17:21:47"/>
    <n v="1424568107"/>
    <n v="1421976107"/>
    <b v="0"/>
    <n v="3"/>
    <b v="0"/>
    <s v="technology/web"/>
    <x v="2"/>
    <s v="web"/>
  </r>
  <r>
    <n v="1000"/>
    <n v="8"/>
    <x v="1"/>
    <s v="US"/>
    <s v="USD"/>
    <x v="2384"/>
    <d v="2014-11-13T18:37:23"/>
    <n v="1415932643"/>
    <n v="1413337043"/>
    <b v="0"/>
    <n v="8"/>
    <b v="0"/>
    <s v="technology/web"/>
    <x v="2"/>
    <s v="web"/>
  </r>
  <r>
    <n v="65000"/>
    <n v="788"/>
    <x v="1"/>
    <s v="US"/>
    <s v="USD"/>
    <x v="2385"/>
    <d v="2015-08-05T08:50:32"/>
    <n v="1438793432"/>
    <n v="1436201432"/>
    <b v="0"/>
    <n v="7"/>
    <b v="0"/>
    <s v="technology/web"/>
    <x v="2"/>
    <s v="web"/>
  </r>
  <r>
    <n v="30000"/>
    <n v="0"/>
    <x v="1"/>
    <s v="CA"/>
    <s v="CAD"/>
    <x v="2386"/>
    <d v="2015-01-10T12:07:04"/>
    <n v="1420920424"/>
    <n v="1415736424"/>
    <b v="0"/>
    <n v="0"/>
    <b v="0"/>
    <s v="technology/web"/>
    <x v="2"/>
    <s v="web"/>
  </r>
  <r>
    <n v="150000"/>
    <n v="1026"/>
    <x v="1"/>
    <s v="US"/>
    <s v="USD"/>
    <x v="2387"/>
    <d v="2016-07-22T07:02:20"/>
    <n v="1469199740"/>
    <n v="1465311740"/>
    <b v="0"/>
    <n v="3"/>
    <b v="0"/>
    <s v="technology/web"/>
    <x v="2"/>
    <s v="web"/>
  </r>
  <r>
    <n v="37000"/>
    <n v="463"/>
    <x v="1"/>
    <s v="US"/>
    <s v="USD"/>
    <x v="2388"/>
    <d v="2015-01-15T11:29:00"/>
    <n v="1421350140"/>
    <n v="1418761759"/>
    <b v="0"/>
    <n v="8"/>
    <b v="0"/>
    <s v="technology/web"/>
    <x v="2"/>
    <s v="web"/>
  </r>
  <r>
    <n v="16000"/>
    <n v="30"/>
    <x v="1"/>
    <s v="FR"/>
    <s v="EUR"/>
    <x v="2389"/>
    <d v="2015-07-25T13:59:00"/>
    <n v="1437861540"/>
    <n v="1435160452"/>
    <b v="0"/>
    <n v="1"/>
    <b v="0"/>
    <s v="technology/web"/>
    <x v="2"/>
    <s v="web"/>
  </r>
  <r>
    <n v="510000"/>
    <n v="0"/>
    <x v="1"/>
    <s v="AU"/>
    <s v="AUD"/>
    <x v="2390"/>
    <d v="2015-01-03T22:17:44"/>
    <n v="1420352264"/>
    <n v="1416896264"/>
    <b v="0"/>
    <n v="0"/>
    <b v="0"/>
    <s v="technology/web"/>
    <x v="2"/>
    <s v="web"/>
  </r>
  <r>
    <n v="20000"/>
    <n v="25"/>
    <x v="1"/>
    <s v="US"/>
    <s v="USD"/>
    <x v="2391"/>
    <d v="2015-03-31T10:04:04"/>
    <n v="1427825044"/>
    <n v="1425236644"/>
    <b v="0"/>
    <n v="1"/>
    <b v="0"/>
    <s v="technology/web"/>
    <x v="2"/>
    <s v="web"/>
  </r>
  <r>
    <n v="4200"/>
    <n v="0"/>
    <x v="1"/>
    <s v="US"/>
    <s v="USD"/>
    <x v="2392"/>
    <d v="2015-10-28T18:53:43"/>
    <n v="1446087223"/>
    <n v="1443495223"/>
    <b v="0"/>
    <n v="0"/>
    <b v="0"/>
    <s v="technology/web"/>
    <x v="2"/>
    <s v="web"/>
  </r>
  <r>
    <n v="100000"/>
    <n v="50"/>
    <x v="1"/>
    <s v="US"/>
    <s v="USD"/>
    <x v="2393"/>
    <d v="2015-08-08T07:33:37"/>
    <n v="1439048017"/>
    <n v="1436456017"/>
    <b v="0"/>
    <n v="1"/>
    <b v="0"/>
    <s v="technology/web"/>
    <x v="2"/>
    <s v="web"/>
  </r>
  <r>
    <n v="5000"/>
    <n v="3"/>
    <x v="1"/>
    <s v="IE"/>
    <s v="EUR"/>
    <x v="2394"/>
    <d v="2015-02-26T00:41:33"/>
    <n v="1424940093"/>
    <n v="1422348093"/>
    <b v="0"/>
    <n v="2"/>
    <b v="0"/>
    <s v="technology/web"/>
    <x v="2"/>
    <s v="web"/>
  </r>
  <r>
    <n v="33000"/>
    <n v="0"/>
    <x v="1"/>
    <s v="US"/>
    <s v="USD"/>
    <x v="2395"/>
    <d v="2017-01-10T00:57:00"/>
    <n v="1484038620"/>
    <n v="1481597687"/>
    <b v="0"/>
    <n v="0"/>
    <b v="0"/>
    <s v="technology/web"/>
    <x v="2"/>
    <s v="web"/>
  </r>
  <r>
    <n v="5000"/>
    <n v="10"/>
    <x v="1"/>
    <s v="CH"/>
    <s v="CHF"/>
    <x v="2396"/>
    <d v="2015-10-15T12:22:38"/>
    <n v="1444940558"/>
    <n v="1442348558"/>
    <b v="0"/>
    <n v="1"/>
    <b v="0"/>
    <s v="technology/web"/>
    <x v="2"/>
    <s v="web"/>
  </r>
  <r>
    <n v="124000"/>
    <n v="0"/>
    <x v="1"/>
    <s v="US"/>
    <s v="USD"/>
    <x v="2397"/>
    <d v="2015-01-02T13:14:16"/>
    <n v="1420233256"/>
    <n v="1417641256"/>
    <b v="0"/>
    <n v="0"/>
    <b v="0"/>
    <s v="technology/web"/>
    <x v="2"/>
    <s v="web"/>
  </r>
  <r>
    <n v="4000"/>
    <n v="0"/>
    <x v="1"/>
    <s v="US"/>
    <s v="USD"/>
    <x v="2398"/>
    <d v="2015-07-02T13:59:44"/>
    <n v="1435874384"/>
    <n v="1433282384"/>
    <b v="0"/>
    <n v="0"/>
    <b v="0"/>
    <s v="technology/web"/>
    <x v="2"/>
    <s v="web"/>
  </r>
  <r>
    <n v="13000"/>
    <n v="0"/>
    <x v="1"/>
    <s v="SE"/>
    <s v="SEK"/>
    <x v="2399"/>
    <d v="2014-12-18T12:28:26"/>
    <n v="1418934506"/>
    <n v="1415910506"/>
    <b v="0"/>
    <n v="0"/>
    <b v="0"/>
    <s v="technology/web"/>
    <x v="2"/>
    <s v="web"/>
  </r>
  <r>
    <n v="50000"/>
    <n v="0"/>
    <x v="1"/>
    <s v="AU"/>
    <s v="AUD"/>
    <x v="2400"/>
    <d v="2016-04-13T22:26:04"/>
    <n v="1460615164"/>
    <n v="1458023164"/>
    <b v="0"/>
    <n v="0"/>
    <b v="0"/>
    <s v="technology/web"/>
    <x v="2"/>
    <s v="web"/>
  </r>
  <r>
    <n v="28000"/>
    <n v="201"/>
    <x v="2"/>
    <s v="US"/>
    <s v="USD"/>
    <x v="2401"/>
    <d v="2016-03-05T11:44:56"/>
    <n v="1457207096"/>
    <n v="1452023096"/>
    <b v="0"/>
    <n v="9"/>
    <b v="0"/>
    <s v="food/food trucks"/>
    <x v="7"/>
    <s v="food trucks"/>
  </r>
  <r>
    <n v="12000"/>
    <n v="52"/>
    <x v="2"/>
    <s v="US"/>
    <s v="USD"/>
    <x v="2402"/>
    <d v="2015-05-13T08:18:51"/>
    <n v="1431533931"/>
    <n v="1428941931"/>
    <b v="0"/>
    <n v="1"/>
    <b v="0"/>
    <s v="food/food trucks"/>
    <x v="7"/>
    <s v="food trucks"/>
  </r>
  <r>
    <n v="1200"/>
    <n v="202"/>
    <x v="2"/>
    <s v="GB"/>
    <s v="GBP"/>
    <x v="2403"/>
    <d v="2016-03-30T12:10:58"/>
    <n v="1459368658"/>
    <n v="1454188258"/>
    <b v="0"/>
    <n v="12"/>
    <b v="0"/>
    <s v="food/food trucks"/>
    <x v="7"/>
    <s v="food trucks"/>
  </r>
  <r>
    <n v="15000"/>
    <n v="0"/>
    <x v="2"/>
    <s v="US"/>
    <s v="USD"/>
    <x v="2404"/>
    <d v="2016-01-02T16:56:47"/>
    <n v="1451782607"/>
    <n v="1449190607"/>
    <b v="0"/>
    <n v="0"/>
    <b v="0"/>
    <s v="food/food trucks"/>
    <x v="7"/>
    <s v="food trucks"/>
  </r>
  <r>
    <n v="5000"/>
    <n v="1126"/>
    <x v="2"/>
    <s v="US"/>
    <s v="USD"/>
    <x v="2405"/>
    <d v="2016-09-03T06:02:55"/>
    <n v="1472911375"/>
    <n v="1471096975"/>
    <b v="0"/>
    <n v="20"/>
    <b v="0"/>
    <s v="food/food trucks"/>
    <x v="7"/>
    <s v="food trucks"/>
  </r>
  <r>
    <n v="3250"/>
    <n v="1345"/>
    <x v="2"/>
    <s v="US"/>
    <s v="USD"/>
    <x v="2406"/>
    <d v="2015-01-18T18:39:50"/>
    <n v="1421635190"/>
    <n v="1418179190"/>
    <b v="0"/>
    <n v="16"/>
    <b v="0"/>
    <s v="food/food trucks"/>
    <x v="7"/>
    <s v="food trucks"/>
  </r>
  <r>
    <n v="22000"/>
    <n v="5557"/>
    <x v="2"/>
    <s v="US"/>
    <s v="USD"/>
    <x v="2407"/>
    <d v="2015-04-10T22:00:00"/>
    <n v="1428732000"/>
    <n v="1426772928"/>
    <b v="0"/>
    <n v="33"/>
    <b v="0"/>
    <s v="food/food trucks"/>
    <x v="7"/>
    <s v="food trucks"/>
  </r>
  <r>
    <n v="15000"/>
    <n v="30"/>
    <x v="2"/>
    <s v="US"/>
    <s v="USD"/>
    <x v="2408"/>
    <d v="2014-11-05T20:22:37"/>
    <n v="1415247757"/>
    <n v="1412652157"/>
    <b v="0"/>
    <n v="2"/>
    <b v="0"/>
    <s v="food/food trucks"/>
    <x v="7"/>
    <s v="food trucks"/>
  </r>
  <r>
    <n v="25000"/>
    <n v="460"/>
    <x v="2"/>
    <s v="US"/>
    <s v="USD"/>
    <x v="2409"/>
    <d v="2015-08-18T13:01:15"/>
    <n v="1439931675"/>
    <n v="1437339675"/>
    <b v="0"/>
    <n v="6"/>
    <b v="0"/>
    <s v="food/food trucks"/>
    <x v="7"/>
    <s v="food trucks"/>
  </r>
  <r>
    <n v="15000"/>
    <n v="0"/>
    <x v="2"/>
    <s v="AU"/>
    <s v="AUD"/>
    <x v="2410"/>
    <d v="2015-09-07T01:47:55"/>
    <n v="1441619275"/>
    <n v="1439027275"/>
    <b v="0"/>
    <n v="0"/>
    <b v="0"/>
    <s v="food/food trucks"/>
    <x v="7"/>
    <s v="food trucks"/>
  </r>
  <r>
    <n v="25000"/>
    <n v="151"/>
    <x v="2"/>
    <s v="US"/>
    <s v="USD"/>
    <x v="2411"/>
    <d v="2015-08-25T09:34:42"/>
    <n v="1440524082"/>
    <n v="1437932082"/>
    <b v="0"/>
    <n v="3"/>
    <b v="0"/>
    <s v="food/food trucks"/>
    <x v="7"/>
    <s v="food trucks"/>
  </r>
  <r>
    <n v="8000"/>
    <n v="0"/>
    <x v="2"/>
    <s v="FR"/>
    <s v="EUR"/>
    <x v="2412"/>
    <d v="2016-11-26T10:41:13"/>
    <n v="1480185673"/>
    <n v="1476294073"/>
    <b v="0"/>
    <n v="0"/>
    <b v="0"/>
    <s v="food/food trucks"/>
    <x v="7"/>
    <s v="food trucks"/>
  </r>
  <r>
    <n v="3000"/>
    <n v="25"/>
    <x v="2"/>
    <s v="US"/>
    <s v="USD"/>
    <x v="2413"/>
    <d v="2014-05-31T15:30:00"/>
    <n v="1401579000"/>
    <n v="1398911882"/>
    <b v="0"/>
    <n v="3"/>
    <b v="0"/>
    <s v="food/food trucks"/>
    <x v="7"/>
    <s v="food trucks"/>
  </r>
  <r>
    <n v="15000"/>
    <n v="460"/>
    <x v="2"/>
    <s v="US"/>
    <s v="USD"/>
    <x v="2414"/>
    <d v="2015-08-21T19:59:00"/>
    <n v="1440215940"/>
    <n v="1436805660"/>
    <b v="0"/>
    <n v="13"/>
    <b v="0"/>
    <s v="food/food trucks"/>
    <x v="7"/>
    <s v="food trucks"/>
  </r>
  <r>
    <n v="60000"/>
    <n v="335"/>
    <x v="2"/>
    <s v="US"/>
    <s v="USD"/>
    <x v="2415"/>
    <d v="2016-07-15T12:42:26"/>
    <n v="1468615346"/>
    <n v="1466023346"/>
    <b v="0"/>
    <n v="6"/>
    <b v="0"/>
    <s v="food/food trucks"/>
    <x v="7"/>
    <s v="food trucks"/>
  </r>
  <r>
    <n v="20000"/>
    <n v="5"/>
    <x v="2"/>
    <s v="US"/>
    <s v="USD"/>
    <x v="2416"/>
    <d v="2015-03-14T07:00:00"/>
    <n v="1426345200"/>
    <n v="1421343743"/>
    <b v="0"/>
    <n v="1"/>
    <b v="0"/>
    <s v="food/food trucks"/>
    <x v="7"/>
    <s v="food trucks"/>
  </r>
  <r>
    <n v="1000"/>
    <n v="0"/>
    <x v="2"/>
    <s v="US"/>
    <s v="USD"/>
    <x v="2417"/>
    <d v="2014-08-10T13:13:07"/>
    <n v="1407705187"/>
    <n v="1405113187"/>
    <b v="0"/>
    <n v="0"/>
    <b v="0"/>
    <s v="food/food trucks"/>
    <x v="7"/>
    <s v="food trucks"/>
  </r>
  <r>
    <n v="25000"/>
    <n v="5"/>
    <x v="2"/>
    <s v="US"/>
    <s v="USD"/>
    <x v="2418"/>
    <d v="2015-03-24T11:34:04"/>
    <n v="1427225644"/>
    <n v="1422045244"/>
    <b v="0"/>
    <n v="5"/>
    <b v="0"/>
    <s v="food/food trucks"/>
    <x v="7"/>
    <s v="food trucks"/>
  </r>
  <r>
    <n v="3000"/>
    <n v="0"/>
    <x v="2"/>
    <s v="US"/>
    <s v="USD"/>
    <x v="2419"/>
    <d v="2015-02-18T09:43:09"/>
    <n v="1424281389"/>
    <n v="1419097389"/>
    <b v="0"/>
    <n v="0"/>
    <b v="0"/>
    <s v="food/food trucks"/>
    <x v="7"/>
    <s v="food trucks"/>
  </r>
  <r>
    <n v="16870"/>
    <n v="2501"/>
    <x v="2"/>
    <s v="US"/>
    <s v="USD"/>
    <x v="2420"/>
    <d v="2014-11-09T17:41:35"/>
    <n v="1415583695"/>
    <n v="1410396095"/>
    <b v="0"/>
    <n v="36"/>
    <b v="0"/>
    <s v="food/food trucks"/>
    <x v="7"/>
    <s v="food trucks"/>
  </r>
  <r>
    <n v="6000"/>
    <n v="1"/>
    <x v="2"/>
    <s v="US"/>
    <s v="USD"/>
    <x v="2421"/>
    <d v="2015-02-21T08:29:56"/>
    <n v="1424536196"/>
    <n v="1421944196"/>
    <b v="0"/>
    <n v="1"/>
    <b v="0"/>
    <s v="food/food trucks"/>
    <x v="7"/>
    <s v="food trucks"/>
  </r>
  <r>
    <n v="500"/>
    <n v="1"/>
    <x v="2"/>
    <s v="US"/>
    <s v="USD"/>
    <x v="2422"/>
    <d v="2015-03-11T08:23:56"/>
    <n v="1426091036"/>
    <n v="1423502636"/>
    <b v="0"/>
    <n v="1"/>
    <b v="0"/>
    <s v="food/food trucks"/>
    <x v="7"/>
    <s v="food trucks"/>
  </r>
  <r>
    <n v="60000"/>
    <n v="8"/>
    <x v="2"/>
    <s v="US"/>
    <s v="USD"/>
    <x v="2423"/>
    <d v="2014-12-31T08:54:50"/>
    <n v="1420044890"/>
    <n v="1417452890"/>
    <b v="0"/>
    <n v="1"/>
    <b v="0"/>
    <s v="food/food trucks"/>
    <x v="7"/>
    <s v="food trucks"/>
  </r>
  <r>
    <n v="25000"/>
    <n v="310"/>
    <x v="2"/>
    <s v="US"/>
    <s v="USD"/>
    <x v="2424"/>
    <d v="2014-10-27T13:25:08"/>
    <n v="1414445108"/>
    <n v="1411853108"/>
    <b v="0"/>
    <n v="9"/>
    <b v="0"/>
    <s v="food/food trucks"/>
    <x v="7"/>
    <s v="food trucks"/>
  </r>
  <r>
    <n v="3500"/>
    <n v="1"/>
    <x v="2"/>
    <s v="US"/>
    <s v="USD"/>
    <x v="2425"/>
    <d v="2016-05-27T14:04:00"/>
    <n v="1464386640"/>
    <n v="1463090149"/>
    <b v="0"/>
    <n v="1"/>
    <b v="0"/>
    <s v="food/food trucks"/>
    <x v="7"/>
    <s v="food trucks"/>
  </r>
  <r>
    <n v="20000"/>
    <n v="0"/>
    <x v="2"/>
    <s v="US"/>
    <s v="USD"/>
    <x v="2426"/>
    <d v="2015-08-07T20:04:52"/>
    <n v="1439006692"/>
    <n v="1433822692"/>
    <b v="0"/>
    <n v="0"/>
    <b v="0"/>
    <s v="food/food trucks"/>
    <x v="7"/>
    <s v="food trucks"/>
  </r>
  <r>
    <n v="50000"/>
    <n v="1"/>
    <x v="2"/>
    <s v="US"/>
    <s v="USD"/>
    <x v="2427"/>
    <d v="2016-03-22T22:38:53"/>
    <n v="1458715133"/>
    <n v="1455262733"/>
    <b v="0"/>
    <n v="1"/>
    <b v="0"/>
    <s v="food/food trucks"/>
    <x v="7"/>
    <s v="food trucks"/>
  </r>
  <r>
    <n v="35000"/>
    <n v="1"/>
    <x v="2"/>
    <s v="US"/>
    <s v="USD"/>
    <x v="2428"/>
    <d v="2015-03-12T09:49:11"/>
    <n v="1426182551"/>
    <n v="1423594151"/>
    <b v="0"/>
    <n v="1"/>
    <b v="0"/>
    <s v="food/food trucks"/>
    <x v="7"/>
    <s v="food trucks"/>
  </r>
  <r>
    <n v="140000"/>
    <n v="2005"/>
    <x v="2"/>
    <s v="NO"/>
    <s v="NOK"/>
    <x v="2429"/>
    <d v="2017-02-05T08:44:00"/>
    <n v="1486313040"/>
    <n v="1483131966"/>
    <b v="0"/>
    <n v="4"/>
    <b v="0"/>
    <s v="food/food trucks"/>
    <x v="7"/>
    <s v="food trucks"/>
  </r>
  <r>
    <n v="3000"/>
    <n v="21"/>
    <x v="2"/>
    <s v="US"/>
    <s v="USD"/>
    <x v="2430"/>
    <d v="2016-02-11T19:08:24"/>
    <n v="1455246504"/>
    <n v="1452654504"/>
    <b v="0"/>
    <n v="2"/>
    <b v="0"/>
    <s v="food/food trucks"/>
    <x v="7"/>
    <s v="food trucks"/>
  </r>
  <r>
    <n v="100000"/>
    <n v="2"/>
    <x v="2"/>
    <s v="US"/>
    <s v="USD"/>
    <x v="2431"/>
    <d v="2016-06-27T18:23:33"/>
    <n v="1467080613"/>
    <n v="1461896613"/>
    <b v="0"/>
    <n v="2"/>
    <b v="0"/>
    <s v="food/food trucks"/>
    <x v="7"/>
    <s v="food trucks"/>
  </r>
  <r>
    <n v="14000"/>
    <n v="2"/>
    <x v="2"/>
    <s v="US"/>
    <s v="USD"/>
    <x v="2432"/>
    <d v="2015-03-07T21:14:57"/>
    <n v="1425791697"/>
    <n v="1423199697"/>
    <b v="0"/>
    <n v="2"/>
    <b v="0"/>
    <s v="food/food trucks"/>
    <x v="7"/>
    <s v="food trucks"/>
  </r>
  <r>
    <n v="10000"/>
    <n v="0"/>
    <x v="2"/>
    <s v="US"/>
    <s v="USD"/>
    <x v="2433"/>
    <d v="2016-02-27T13:35:43"/>
    <n v="1456608943"/>
    <n v="1454016943"/>
    <b v="0"/>
    <n v="0"/>
    <b v="0"/>
    <s v="food/food trucks"/>
    <x v="7"/>
    <s v="food trucks"/>
  </r>
  <r>
    <n v="20000"/>
    <n v="26"/>
    <x v="2"/>
    <s v="US"/>
    <s v="USD"/>
    <x v="2434"/>
    <d v="2015-08-03T20:27:54"/>
    <n v="1438662474"/>
    <n v="1435206474"/>
    <b v="0"/>
    <n v="2"/>
    <b v="0"/>
    <s v="food/food trucks"/>
    <x v="7"/>
    <s v="food trucks"/>
  </r>
  <r>
    <n v="250000"/>
    <n v="1224"/>
    <x v="2"/>
    <s v="SE"/>
    <s v="SEK"/>
    <x v="2435"/>
    <d v="2015-10-04T22:39:46"/>
    <n v="1444027186"/>
    <n v="1441435186"/>
    <b v="0"/>
    <n v="4"/>
    <b v="0"/>
    <s v="food/food trucks"/>
    <x v="7"/>
    <s v="food trucks"/>
  </r>
  <r>
    <n v="117000"/>
    <n v="45"/>
    <x v="2"/>
    <s v="CA"/>
    <s v="CAD"/>
    <x v="2436"/>
    <d v="2016-01-29T06:46:10"/>
    <n v="1454078770"/>
    <n v="1448894770"/>
    <b v="0"/>
    <n v="2"/>
    <b v="0"/>
    <s v="food/food trucks"/>
    <x v="7"/>
    <s v="food trucks"/>
  </r>
  <r>
    <n v="8000"/>
    <n v="0"/>
    <x v="2"/>
    <s v="US"/>
    <s v="USD"/>
    <x v="2437"/>
    <d v="2015-03-17T10:00:00"/>
    <n v="1426615200"/>
    <n v="1422400188"/>
    <b v="0"/>
    <n v="0"/>
    <b v="0"/>
    <s v="food/food trucks"/>
    <x v="7"/>
    <s v="food trucks"/>
  </r>
  <r>
    <n v="15000"/>
    <n v="50"/>
    <x v="2"/>
    <s v="US"/>
    <s v="USD"/>
    <x v="2438"/>
    <d v="2015-12-07T14:57:42"/>
    <n v="1449529062"/>
    <n v="1444341462"/>
    <b v="0"/>
    <n v="1"/>
    <b v="0"/>
    <s v="food/food trucks"/>
    <x v="7"/>
    <s v="food trucks"/>
  </r>
  <r>
    <n v="10000"/>
    <n v="0"/>
    <x v="2"/>
    <s v="US"/>
    <s v="USD"/>
    <x v="2439"/>
    <d v="2015-10-18T11:38:49"/>
    <n v="1445197129"/>
    <n v="1442605129"/>
    <b v="0"/>
    <n v="0"/>
    <b v="0"/>
    <s v="food/food trucks"/>
    <x v="7"/>
    <s v="food trucks"/>
  </r>
  <r>
    <n v="5000"/>
    <n v="10"/>
    <x v="2"/>
    <s v="BE"/>
    <s v="EUR"/>
    <x v="2440"/>
    <d v="2016-02-13T13:35:13"/>
    <n v="1455399313"/>
    <n v="1452807313"/>
    <b v="0"/>
    <n v="2"/>
    <b v="0"/>
    <s v="food/food trucks"/>
    <x v="7"/>
    <s v="food trucks"/>
  </r>
  <r>
    <n v="7500"/>
    <n v="8091"/>
    <x v="0"/>
    <s v="US"/>
    <s v="USD"/>
    <x v="2441"/>
    <d v="2015-07-22T20:59:00"/>
    <n v="1437627540"/>
    <n v="1435806054"/>
    <b v="0"/>
    <n v="109"/>
    <b v="1"/>
    <s v="food/small batch"/>
    <x v="7"/>
    <s v="small batch"/>
  </r>
  <r>
    <n v="24000"/>
    <n v="30226"/>
    <x v="0"/>
    <s v="US"/>
    <s v="USD"/>
    <x v="2442"/>
    <d v="2015-03-19T07:00:28"/>
    <n v="1426777228"/>
    <n v="1424188828"/>
    <b v="0"/>
    <n v="372"/>
    <b v="1"/>
    <s v="food/small batch"/>
    <x v="7"/>
    <s v="small batch"/>
  </r>
  <r>
    <n v="20000"/>
    <n v="40502.99"/>
    <x v="0"/>
    <s v="US"/>
    <s v="USD"/>
    <x v="2443"/>
    <d v="2014-08-15T07:00:22"/>
    <n v="1408114822"/>
    <n v="1405522822"/>
    <b v="0"/>
    <n v="311"/>
    <b v="1"/>
    <s v="food/small batch"/>
    <x v="7"/>
    <s v="small batch"/>
  </r>
  <r>
    <n v="3000"/>
    <n v="3258"/>
    <x v="0"/>
    <s v="US"/>
    <s v="USD"/>
    <x v="2444"/>
    <d v="2016-05-25T10:06:31"/>
    <n v="1464199591"/>
    <n v="1461607591"/>
    <b v="0"/>
    <n v="61"/>
    <b v="1"/>
    <s v="food/small batch"/>
    <x v="7"/>
    <s v="small batch"/>
  </r>
  <r>
    <n v="5000"/>
    <n v="8640"/>
    <x v="0"/>
    <s v="US"/>
    <s v="USD"/>
    <x v="2445"/>
    <d v="2015-09-25T20:33:41"/>
    <n v="1443242021"/>
    <n v="1440650021"/>
    <b v="0"/>
    <n v="115"/>
    <b v="1"/>
    <s v="food/small batch"/>
    <x v="7"/>
    <s v="small batch"/>
  </r>
  <r>
    <n v="5000"/>
    <n v="8399"/>
    <x v="0"/>
    <s v="US"/>
    <s v="USD"/>
    <x v="2446"/>
    <d v="2016-11-26T07:27:51"/>
    <n v="1480174071"/>
    <n v="1477578471"/>
    <b v="0"/>
    <n v="111"/>
    <b v="1"/>
    <s v="food/small batch"/>
    <x v="7"/>
    <s v="small batch"/>
  </r>
  <r>
    <n v="2500"/>
    <n v="10680"/>
    <x v="0"/>
    <s v="US"/>
    <s v="USD"/>
    <x v="2447"/>
    <d v="2016-11-11T20:00:00"/>
    <n v="1478923200"/>
    <n v="1476184593"/>
    <b v="0"/>
    <n v="337"/>
    <b v="1"/>
    <s v="food/small batch"/>
    <x v="7"/>
    <s v="small batch"/>
  </r>
  <r>
    <n v="400"/>
    <n v="430"/>
    <x v="0"/>
    <s v="US"/>
    <s v="USD"/>
    <x v="2448"/>
    <d v="2016-08-30T21:36:00"/>
    <n v="1472621760"/>
    <n v="1472110513"/>
    <b v="0"/>
    <n v="9"/>
    <b v="1"/>
    <s v="food/small batch"/>
    <x v="7"/>
    <s v="small batch"/>
  </r>
  <r>
    <n v="10000"/>
    <n v="10800"/>
    <x v="0"/>
    <s v="US"/>
    <s v="USD"/>
    <x v="2449"/>
    <d v="2014-11-29T20:25:15"/>
    <n v="1417321515"/>
    <n v="1414725915"/>
    <b v="0"/>
    <n v="120"/>
    <b v="1"/>
    <s v="food/small batch"/>
    <x v="7"/>
    <s v="small batch"/>
  </r>
  <r>
    <n v="15000"/>
    <n v="15230.03"/>
    <x v="0"/>
    <s v="US"/>
    <s v="USD"/>
    <x v="2450"/>
    <d v="2014-10-27T19:11:00"/>
    <n v="1414465860"/>
    <n v="1411177456"/>
    <b v="0"/>
    <n v="102"/>
    <b v="1"/>
    <s v="food/small batch"/>
    <x v="7"/>
    <s v="small batch"/>
  </r>
  <r>
    <n v="10000"/>
    <n v="11545"/>
    <x v="0"/>
    <s v="US"/>
    <s v="USD"/>
    <x v="2451"/>
    <d v="2017-03-05T13:48:10"/>
    <n v="1488750490"/>
    <n v="1487022490"/>
    <b v="0"/>
    <n v="186"/>
    <b v="1"/>
    <s v="food/small batch"/>
    <x v="7"/>
    <s v="small batch"/>
  </r>
  <r>
    <n v="600"/>
    <n v="801"/>
    <x v="0"/>
    <s v="US"/>
    <s v="USD"/>
    <x v="2452"/>
    <d v="2015-12-29T15:00:00"/>
    <n v="1451430000"/>
    <n v="1448914500"/>
    <b v="0"/>
    <n v="15"/>
    <b v="1"/>
    <s v="food/small batch"/>
    <x v="7"/>
    <s v="small batch"/>
  </r>
  <r>
    <n v="3000"/>
    <n v="4641"/>
    <x v="0"/>
    <s v="US"/>
    <s v="USD"/>
    <x v="2453"/>
    <d v="2017-02-02T08:36:49"/>
    <n v="1486053409"/>
    <n v="1483461409"/>
    <b v="0"/>
    <n v="67"/>
    <b v="1"/>
    <s v="food/small batch"/>
    <x v="7"/>
    <s v="small batch"/>
  </r>
  <r>
    <n v="35000"/>
    <n v="35296"/>
    <x v="0"/>
    <s v="US"/>
    <s v="USD"/>
    <x v="2454"/>
    <d v="2017-03-10T20:50:08"/>
    <n v="1489207808"/>
    <n v="1486183808"/>
    <b v="0"/>
    <n v="130"/>
    <b v="1"/>
    <s v="food/small batch"/>
    <x v="7"/>
    <s v="small batch"/>
  </r>
  <r>
    <n v="300"/>
    <n v="546"/>
    <x v="0"/>
    <s v="US"/>
    <s v="USD"/>
    <x v="2455"/>
    <d v="2016-04-20T10:45:50"/>
    <n v="1461177950"/>
    <n v="1458758750"/>
    <b v="0"/>
    <n v="16"/>
    <b v="1"/>
    <s v="food/small batch"/>
    <x v="7"/>
    <s v="small batch"/>
  </r>
  <r>
    <n v="1500"/>
    <n v="2713"/>
    <x v="0"/>
    <s v="US"/>
    <s v="USD"/>
    <x v="2456"/>
    <d v="2017-02-25T15:03:59"/>
    <n v="1488063839"/>
    <n v="1485471839"/>
    <b v="0"/>
    <n v="67"/>
    <b v="1"/>
    <s v="food/small batch"/>
    <x v="7"/>
    <s v="small batch"/>
  </r>
  <r>
    <n v="23000"/>
    <n v="23530"/>
    <x v="0"/>
    <s v="US"/>
    <s v="USD"/>
    <x v="2457"/>
    <d v="2016-03-24T05:27:36"/>
    <n v="1458826056"/>
    <n v="1456237656"/>
    <b v="0"/>
    <n v="124"/>
    <b v="1"/>
    <s v="food/small batch"/>
    <x v="7"/>
    <s v="small batch"/>
  </r>
  <r>
    <n v="5000"/>
    <n v="5509"/>
    <x v="0"/>
    <s v="US"/>
    <s v="USD"/>
    <x v="2458"/>
    <d v="2016-06-09T11:00:00"/>
    <n v="1465498800"/>
    <n v="1462481718"/>
    <b v="0"/>
    <n v="80"/>
    <b v="1"/>
    <s v="food/small batch"/>
    <x v="7"/>
    <s v="small batch"/>
  </r>
  <r>
    <n v="30000"/>
    <n v="30675"/>
    <x v="0"/>
    <s v="US"/>
    <s v="USD"/>
    <x v="2459"/>
    <d v="2016-03-23T06:18:05"/>
    <n v="1458742685"/>
    <n v="1454858285"/>
    <b v="0"/>
    <n v="282"/>
    <b v="1"/>
    <s v="food/small batch"/>
    <x v="7"/>
    <s v="small batch"/>
  </r>
  <r>
    <n v="8500"/>
    <n v="8567"/>
    <x v="0"/>
    <s v="US"/>
    <s v="USD"/>
    <x v="2460"/>
    <d v="2017-01-02T20:17:00"/>
    <n v="1483417020"/>
    <n v="1480480167"/>
    <b v="0"/>
    <n v="68"/>
    <b v="1"/>
    <s v="food/small batch"/>
    <x v="7"/>
    <s v="small batch"/>
  </r>
  <r>
    <n v="7500"/>
    <n v="7785"/>
    <x v="0"/>
    <s v="US"/>
    <s v="USD"/>
    <x v="2461"/>
    <d v="2011-09-30T19:00:00"/>
    <n v="1317438000"/>
    <n v="1314577097"/>
    <b v="0"/>
    <n v="86"/>
    <b v="1"/>
    <s v="music/indie rock"/>
    <x v="4"/>
    <s v="indie rock"/>
  </r>
  <r>
    <n v="3000"/>
    <n v="3321.25"/>
    <x v="0"/>
    <s v="US"/>
    <s v="USD"/>
    <x v="2462"/>
    <d v="2012-07-18T20:28:16"/>
    <n v="1342672096"/>
    <n v="1340944096"/>
    <b v="0"/>
    <n v="115"/>
    <b v="1"/>
    <s v="music/indie rock"/>
    <x v="4"/>
    <s v="indie rock"/>
  </r>
  <r>
    <n v="2000"/>
    <n v="2325"/>
    <x v="0"/>
    <s v="US"/>
    <s v="USD"/>
    <x v="2463"/>
    <d v="2013-04-16T11:00:00"/>
    <n v="1366138800"/>
    <n v="1362710425"/>
    <b v="0"/>
    <n v="75"/>
    <b v="1"/>
    <s v="music/indie rock"/>
    <x v="4"/>
    <s v="indie rock"/>
  </r>
  <r>
    <n v="2000"/>
    <n v="2222"/>
    <x v="0"/>
    <s v="CA"/>
    <s v="CAD"/>
    <x v="2464"/>
    <d v="2015-09-30T11:29:00"/>
    <n v="1443641340"/>
    <n v="1441143397"/>
    <b v="0"/>
    <n v="43"/>
    <b v="1"/>
    <s v="music/indie rock"/>
    <x v="4"/>
    <s v="indie rock"/>
  </r>
  <r>
    <n v="700"/>
    <n v="1261"/>
    <x v="0"/>
    <s v="US"/>
    <s v="USD"/>
    <x v="2465"/>
    <d v="2012-09-23T09:15:48"/>
    <n v="1348420548"/>
    <n v="1345828548"/>
    <b v="0"/>
    <n v="48"/>
    <b v="1"/>
    <s v="music/indie rock"/>
    <x v="4"/>
    <s v="indie rock"/>
  </r>
  <r>
    <n v="2500"/>
    <n v="2500"/>
    <x v="0"/>
    <s v="US"/>
    <s v="USD"/>
    <x v="2466"/>
    <d v="2013-05-08T18:27:33"/>
    <n v="1368066453"/>
    <n v="1365474453"/>
    <b v="0"/>
    <n v="52"/>
    <b v="1"/>
    <s v="music/indie rock"/>
    <x v="4"/>
    <s v="indie rock"/>
  </r>
  <r>
    <n v="1000"/>
    <n v="1185"/>
    <x v="0"/>
    <s v="US"/>
    <s v="USD"/>
    <x v="2467"/>
    <d v="2012-05-10T09:00:00"/>
    <n v="1336669200"/>
    <n v="1335473931"/>
    <b v="0"/>
    <n v="43"/>
    <b v="1"/>
    <s v="music/indie rock"/>
    <x v="4"/>
    <s v="indie rock"/>
  </r>
  <r>
    <n v="2000"/>
    <n v="2144.34"/>
    <x v="0"/>
    <s v="US"/>
    <s v="USD"/>
    <x v="2468"/>
    <d v="2012-10-27T21:00:00"/>
    <n v="1351400400"/>
    <n v="1348285321"/>
    <b v="0"/>
    <n v="58"/>
    <b v="1"/>
    <s v="music/indie rock"/>
    <x v="4"/>
    <s v="indie rock"/>
  </r>
  <r>
    <n v="1200"/>
    <n v="1364"/>
    <x v="0"/>
    <s v="US"/>
    <s v="USD"/>
    <x v="2469"/>
    <d v="2011-02-08T02:18:49"/>
    <n v="1297160329"/>
    <n v="1295000329"/>
    <b v="0"/>
    <n v="47"/>
    <b v="1"/>
    <s v="music/indie rock"/>
    <x v="4"/>
    <s v="indie rock"/>
  </r>
  <r>
    <n v="1000"/>
    <n v="1031.6400000000001"/>
    <x v="0"/>
    <s v="US"/>
    <s v="USD"/>
    <x v="2470"/>
    <d v="2012-05-23T17:47:35"/>
    <n v="1337824055"/>
    <n v="1335232055"/>
    <b v="0"/>
    <n v="36"/>
    <b v="1"/>
    <s v="music/indie rock"/>
    <x v="4"/>
    <s v="indie rock"/>
  </r>
  <r>
    <n v="500"/>
    <n v="640"/>
    <x v="0"/>
    <s v="US"/>
    <s v="USD"/>
    <x v="2471"/>
    <d v="2012-01-25T15:49:52"/>
    <n v="1327535392"/>
    <n v="1324079392"/>
    <b v="0"/>
    <n v="17"/>
    <b v="1"/>
    <s v="music/indie rock"/>
    <x v="4"/>
    <s v="indie rock"/>
  </r>
  <r>
    <n v="7500"/>
    <n v="10182.02"/>
    <x v="0"/>
    <s v="US"/>
    <s v="USD"/>
    <x v="2472"/>
    <d v="2010-09-03T17:03:00"/>
    <n v="1283562180"/>
    <n v="1277433980"/>
    <b v="0"/>
    <n v="104"/>
    <b v="1"/>
    <s v="music/indie rock"/>
    <x v="4"/>
    <s v="indie rock"/>
  </r>
  <r>
    <n v="2000"/>
    <n v="2000"/>
    <x v="0"/>
    <s v="US"/>
    <s v="USD"/>
    <x v="2473"/>
    <d v="2012-11-10T10:57:49"/>
    <n v="1352573869"/>
    <n v="1349978269"/>
    <b v="0"/>
    <n v="47"/>
    <b v="1"/>
    <s v="music/indie rock"/>
    <x v="4"/>
    <s v="indie rock"/>
  </r>
  <r>
    <n v="5000"/>
    <n v="5000.18"/>
    <x v="0"/>
    <s v="US"/>
    <s v="USD"/>
    <x v="2474"/>
    <d v="2010-10-10T16:16:16"/>
    <n v="1286756176"/>
    <n v="1282868176"/>
    <b v="0"/>
    <n v="38"/>
    <b v="1"/>
    <s v="music/indie rock"/>
    <x v="4"/>
    <s v="indie rock"/>
  </r>
  <r>
    <n v="2500"/>
    <n v="2618"/>
    <x v="0"/>
    <s v="US"/>
    <s v="USD"/>
    <x v="2475"/>
    <d v="2010-07-10T14:00:00"/>
    <n v="1278799200"/>
    <n v="1273647255"/>
    <b v="0"/>
    <n v="81"/>
    <b v="1"/>
    <s v="music/indie rock"/>
    <x v="4"/>
    <s v="indie rock"/>
  </r>
  <r>
    <n v="3200"/>
    <n v="3360.72"/>
    <x v="0"/>
    <s v="US"/>
    <s v="USD"/>
    <x v="2476"/>
    <d v="2014-11-03T00:52:50"/>
    <n v="1415004770"/>
    <n v="1412149970"/>
    <b v="0"/>
    <n v="55"/>
    <b v="1"/>
    <s v="music/indie rock"/>
    <x v="4"/>
    <s v="indie rock"/>
  </r>
  <r>
    <n v="750"/>
    <n v="1285"/>
    <x v="0"/>
    <s v="US"/>
    <s v="USD"/>
    <x v="2477"/>
    <d v="2012-08-12T08:35:45"/>
    <n v="1344789345"/>
    <n v="1340901345"/>
    <b v="0"/>
    <n v="41"/>
    <b v="1"/>
    <s v="music/indie rock"/>
    <x v="4"/>
    <s v="indie rock"/>
  </r>
  <r>
    <n v="8000"/>
    <n v="10200"/>
    <x v="0"/>
    <s v="US"/>
    <s v="USD"/>
    <x v="2478"/>
    <d v="2013-01-13T14:48:33"/>
    <n v="1358117313"/>
    <n v="1355525313"/>
    <b v="0"/>
    <n v="79"/>
    <b v="1"/>
    <s v="music/indie rock"/>
    <x v="4"/>
    <s v="indie rock"/>
  </r>
  <r>
    <n v="300"/>
    <n v="400.33"/>
    <x v="0"/>
    <s v="US"/>
    <s v="USD"/>
    <x v="2479"/>
    <d v="2012-07-27T18:00:00"/>
    <n v="1343440800"/>
    <n v="1342545994"/>
    <b v="0"/>
    <n v="16"/>
    <b v="1"/>
    <s v="music/indie rock"/>
    <x v="4"/>
    <s v="indie rock"/>
  </r>
  <r>
    <n v="2000"/>
    <n v="2000"/>
    <x v="0"/>
    <s v="US"/>
    <s v="USD"/>
    <x v="2480"/>
    <d v="2015-10-10T14:28:04"/>
    <n v="1444516084"/>
    <n v="1439332084"/>
    <b v="0"/>
    <n v="8"/>
    <b v="1"/>
    <s v="music/indie rock"/>
    <x v="4"/>
    <s v="indie rock"/>
  </r>
  <r>
    <n v="4000"/>
    <n v="4516.4399999999996"/>
    <x v="0"/>
    <s v="US"/>
    <s v="USD"/>
    <x v="2481"/>
    <d v="2012-04-30T07:30:08"/>
    <n v="1335799808"/>
    <n v="1333207808"/>
    <b v="0"/>
    <n v="95"/>
    <b v="1"/>
    <s v="music/indie rock"/>
    <x v="4"/>
    <s v="indie rock"/>
  </r>
  <r>
    <n v="1000"/>
    <n v="1001"/>
    <x v="0"/>
    <s v="US"/>
    <s v="USD"/>
    <x v="2482"/>
    <d v="2011-08-01T10:46:23"/>
    <n v="1312224383"/>
    <n v="1308336383"/>
    <b v="0"/>
    <n v="25"/>
    <b v="1"/>
    <s v="music/indie rock"/>
    <x v="4"/>
    <s v="indie rock"/>
  </r>
  <r>
    <n v="1100"/>
    <n v="1251"/>
    <x v="0"/>
    <s v="US"/>
    <s v="USD"/>
    <x v="2483"/>
    <d v="2012-05-01T09:00:03"/>
    <n v="1335891603"/>
    <n v="1330711203"/>
    <b v="0"/>
    <n v="19"/>
    <b v="1"/>
    <s v="music/indie rock"/>
    <x v="4"/>
    <s v="indie rock"/>
  </r>
  <r>
    <n v="3500"/>
    <n v="4176.1099999999997"/>
    <x v="0"/>
    <s v="US"/>
    <s v="USD"/>
    <x v="2484"/>
    <d v="2011-09-15T14:00:03"/>
    <n v="1316124003"/>
    <n v="1313532003"/>
    <b v="0"/>
    <n v="90"/>
    <b v="1"/>
    <s v="music/indie rock"/>
    <x v="4"/>
    <s v="indie rock"/>
  </r>
  <r>
    <n v="2000"/>
    <n v="2065"/>
    <x v="0"/>
    <s v="US"/>
    <s v="USD"/>
    <x v="2485"/>
    <d v="2011-10-12T15:57:59"/>
    <n v="1318463879"/>
    <n v="1315439879"/>
    <b v="0"/>
    <n v="41"/>
    <b v="1"/>
    <s v="music/indie rock"/>
    <x v="4"/>
    <s v="indie rock"/>
  </r>
  <r>
    <n v="300"/>
    <n v="797"/>
    <x v="0"/>
    <s v="US"/>
    <s v="USD"/>
    <x v="2486"/>
    <d v="2012-04-22T08:59:36"/>
    <n v="1335113976"/>
    <n v="1332521976"/>
    <b v="0"/>
    <n v="30"/>
    <b v="1"/>
    <s v="music/indie rock"/>
    <x v="4"/>
    <s v="indie rock"/>
  </r>
  <r>
    <n v="1500"/>
    <n v="1500.76"/>
    <x v="0"/>
    <s v="US"/>
    <s v="USD"/>
    <x v="2487"/>
    <d v="2012-05-26T17:59:57"/>
    <n v="1338083997"/>
    <n v="1335491997"/>
    <b v="0"/>
    <n v="38"/>
    <b v="1"/>
    <s v="music/indie rock"/>
    <x v="4"/>
    <s v="indie rock"/>
  </r>
  <r>
    <n v="3000"/>
    <n v="3201"/>
    <x v="0"/>
    <s v="US"/>
    <s v="USD"/>
    <x v="2488"/>
    <d v="2011-11-16T08:11:48"/>
    <n v="1321459908"/>
    <n v="1318864308"/>
    <b v="0"/>
    <n v="65"/>
    <b v="1"/>
    <s v="music/indie rock"/>
    <x v="4"/>
    <s v="indie rock"/>
  </r>
  <r>
    <n v="3500"/>
    <n v="4678.5"/>
    <x v="0"/>
    <s v="US"/>
    <s v="USD"/>
    <x v="2489"/>
    <d v="2013-05-09T08:33:59"/>
    <n v="1368117239"/>
    <n v="1365525239"/>
    <b v="0"/>
    <n v="75"/>
    <b v="1"/>
    <s v="music/indie rock"/>
    <x v="4"/>
    <s v="indie rock"/>
  </r>
  <r>
    <n v="500"/>
    <n v="607"/>
    <x v="0"/>
    <s v="US"/>
    <s v="USD"/>
    <x v="2490"/>
    <d v="2012-06-22T21:27:56"/>
    <n v="1340429276"/>
    <n v="1335245276"/>
    <b v="0"/>
    <n v="16"/>
    <b v="1"/>
    <s v="music/indie rock"/>
    <x v="4"/>
    <s v="indie rock"/>
  </r>
  <r>
    <n v="500"/>
    <n v="516"/>
    <x v="0"/>
    <s v="US"/>
    <s v="USD"/>
    <x v="2491"/>
    <d v="2011-01-15T17:51:00"/>
    <n v="1295142660"/>
    <n v="1293739714"/>
    <b v="0"/>
    <n v="10"/>
    <b v="1"/>
    <s v="music/indie rock"/>
    <x v="4"/>
    <s v="indie rock"/>
  </r>
  <r>
    <n v="600"/>
    <n v="750"/>
    <x v="0"/>
    <s v="US"/>
    <s v="USD"/>
    <x v="2492"/>
    <d v="2012-06-16T01:59:00"/>
    <n v="1339840740"/>
    <n v="1335397188"/>
    <b v="0"/>
    <n v="27"/>
    <b v="1"/>
    <s v="music/indie rock"/>
    <x v="4"/>
    <s v="indie rock"/>
  </r>
  <r>
    <n v="20000"/>
    <n v="25740"/>
    <x v="0"/>
    <s v="US"/>
    <s v="USD"/>
    <x v="2493"/>
    <d v="2013-04-28T20:02:20"/>
    <n v="1367208140"/>
    <n v="1363320140"/>
    <b v="0"/>
    <n v="259"/>
    <b v="1"/>
    <s v="music/indie rock"/>
    <x v="4"/>
    <s v="indie rock"/>
  </r>
  <r>
    <n v="1500"/>
    <n v="1515.08"/>
    <x v="0"/>
    <s v="US"/>
    <s v="USD"/>
    <x v="2494"/>
    <d v="2012-05-23T07:29:04"/>
    <n v="1337786944"/>
    <n v="1335194944"/>
    <b v="0"/>
    <n v="39"/>
    <b v="1"/>
    <s v="music/indie rock"/>
    <x v="4"/>
    <s v="indie rock"/>
  </r>
  <r>
    <n v="1500"/>
    <n v="1913.05"/>
    <x v="0"/>
    <s v="US"/>
    <s v="USD"/>
    <x v="2495"/>
    <d v="2012-06-06T14:42:55"/>
    <n v="1339022575"/>
    <n v="1336430575"/>
    <b v="0"/>
    <n v="42"/>
    <b v="1"/>
    <s v="music/indie rock"/>
    <x v="4"/>
    <s v="indie rock"/>
  </r>
  <r>
    <n v="6000"/>
    <n v="6000"/>
    <x v="0"/>
    <s v="US"/>
    <s v="USD"/>
    <x v="2496"/>
    <d v="2013-03-29T14:54:52"/>
    <n v="1364597692"/>
    <n v="1361577292"/>
    <b v="0"/>
    <n v="10"/>
    <b v="1"/>
    <s v="music/indie rock"/>
    <x v="4"/>
    <s v="indie rock"/>
  </r>
  <r>
    <n v="4000"/>
    <n v="4510.8599999999997"/>
    <x v="0"/>
    <s v="US"/>
    <s v="USD"/>
    <x v="2497"/>
    <d v="2011-08-05T13:05:38"/>
    <n v="1312578338"/>
    <n v="1309986338"/>
    <b v="0"/>
    <n v="56"/>
    <b v="1"/>
    <s v="music/indie rock"/>
    <x v="4"/>
    <s v="indie rock"/>
  </r>
  <r>
    <n v="1000"/>
    <n v="1056"/>
    <x v="0"/>
    <s v="US"/>
    <s v="USD"/>
    <x v="2498"/>
    <d v="2015-01-27T15:13:07"/>
    <n v="1422400387"/>
    <n v="1421190787"/>
    <b v="0"/>
    <n v="20"/>
    <b v="1"/>
    <s v="music/indie rock"/>
    <x v="4"/>
    <s v="indie rock"/>
  </r>
  <r>
    <n v="4000"/>
    <n v="8105"/>
    <x v="0"/>
    <s v="US"/>
    <s v="USD"/>
    <x v="2499"/>
    <d v="2012-12-31T10:00:00"/>
    <n v="1356976800"/>
    <n v="1352820837"/>
    <b v="0"/>
    <n v="170"/>
    <b v="1"/>
    <s v="music/indie rock"/>
    <x v="4"/>
    <s v="indie rock"/>
  </r>
  <r>
    <n v="600"/>
    <n v="680"/>
    <x v="0"/>
    <s v="US"/>
    <s v="USD"/>
    <x v="2500"/>
    <d v="2012-06-23T10:32:55"/>
    <n v="1340476375"/>
    <n v="1337884375"/>
    <b v="0"/>
    <n v="29"/>
    <b v="1"/>
    <s v="music/indie rock"/>
    <x v="4"/>
    <s v="indie rock"/>
  </r>
  <r>
    <n v="11000"/>
    <n v="281"/>
    <x v="2"/>
    <s v="CA"/>
    <s v="CAD"/>
    <x v="2501"/>
    <d v="2015-09-27T10:38:24"/>
    <n v="1443379104"/>
    <n v="1440787104"/>
    <b v="0"/>
    <n v="7"/>
    <b v="0"/>
    <s v="food/restaurants"/>
    <x v="7"/>
    <s v="restaurants"/>
  </r>
  <r>
    <n v="110000"/>
    <n v="86"/>
    <x v="2"/>
    <s v="US"/>
    <s v="USD"/>
    <x v="2502"/>
    <d v="2014-09-21T11:48:38"/>
    <n v="1411328918"/>
    <n v="1407440918"/>
    <b v="0"/>
    <n v="5"/>
    <b v="0"/>
    <s v="food/restaurants"/>
    <x v="7"/>
    <s v="restaurants"/>
  </r>
  <r>
    <n v="10000"/>
    <n v="0"/>
    <x v="2"/>
    <s v="US"/>
    <s v="USD"/>
    <x v="2503"/>
    <d v="2016-06-07T13:06:00"/>
    <n v="1465333560"/>
    <n v="1462743308"/>
    <b v="0"/>
    <n v="0"/>
    <b v="0"/>
    <s v="food/restaurants"/>
    <x v="7"/>
    <s v="restaurants"/>
  </r>
  <r>
    <n v="35000"/>
    <n v="0"/>
    <x v="2"/>
    <s v="US"/>
    <s v="USD"/>
    <x v="2504"/>
    <d v="2014-11-14T17:22:14"/>
    <n v="1416014534"/>
    <n v="1413418934"/>
    <b v="0"/>
    <n v="0"/>
    <b v="0"/>
    <s v="food/restaurants"/>
    <x v="7"/>
    <s v="restaurants"/>
  </r>
  <r>
    <n v="7000"/>
    <n v="0"/>
    <x v="2"/>
    <s v="US"/>
    <s v="USD"/>
    <x v="2505"/>
    <d v="2015-03-13T16:20:16"/>
    <n v="1426292416"/>
    <n v="1423704016"/>
    <b v="0"/>
    <n v="0"/>
    <b v="0"/>
    <s v="food/restaurants"/>
    <x v="7"/>
    <s v="restaurants"/>
  </r>
  <r>
    <n v="5000"/>
    <n v="30"/>
    <x v="2"/>
    <s v="GB"/>
    <s v="GBP"/>
    <x v="2506"/>
    <d v="2015-10-03T13:00:00"/>
    <n v="1443906000"/>
    <n v="1441955269"/>
    <b v="0"/>
    <n v="2"/>
    <b v="0"/>
    <s v="food/restaurants"/>
    <x v="7"/>
    <s v="restaurants"/>
  </r>
  <r>
    <n v="42850"/>
    <n v="0"/>
    <x v="2"/>
    <s v="US"/>
    <s v="USD"/>
    <x v="2507"/>
    <d v="2015-05-10T17:45:04"/>
    <n v="1431308704"/>
    <n v="1428716704"/>
    <b v="0"/>
    <n v="0"/>
    <b v="0"/>
    <s v="food/restaurants"/>
    <x v="7"/>
    <s v="restaurants"/>
  </r>
  <r>
    <n v="20000"/>
    <n v="0"/>
    <x v="2"/>
    <s v="US"/>
    <s v="USD"/>
    <x v="2508"/>
    <d v="2014-08-14T14:50:34"/>
    <n v="1408056634"/>
    <n v="1405464634"/>
    <b v="0"/>
    <n v="0"/>
    <b v="0"/>
    <s v="food/restaurants"/>
    <x v="7"/>
    <s v="restaurants"/>
  </r>
  <r>
    <n v="95000"/>
    <n v="1000"/>
    <x v="2"/>
    <s v="GB"/>
    <s v="GBP"/>
    <x v="2509"/>
    <d v="2015-04-20T10:25:49"/>
    <n v="1429554349"/>
    <n v="1424719549"/>
    <b v="0"/>
    <n v="28"/>
    <b v="0"/>
    <s v="food/restaurants"/>
    <x v="7"/>
    <s v="restaurants"/>
  </r>
  <r>
    <n v="50000"/>
    <n v="75"/>
    <x v="2"/>
    <s v="US"/>
    <s v="USD"/>
    <x v="2510"/>
    <d v="2015-05-14T15:56:12"/>
    <n v="1431647772"/>
    <n v="1426463772"/>
    <b v="0"/>
    <n v="2"/>
    <b v="0"/>
    <s v="food/restaurants"/>
    <x v="7"/>
    <s v="restaurants"/>
  </r>
  <r>
    <n v="100000"/>
    <n v="0"/>
    <x v="2"/>
    <s v="GB"/>
    <s v="GBP"/>
    <x v="2511"/>
    <d v="2016-02-01T02:43:33"/>
    <n v="1454323413"/>
    <n v="1451731413"/>
    <b v="0"/>
    <n v="0"/>
    <b v="0"/>
    <s v="food/restaurants"/>
    <x v="7"/>
    <s v="restaurants"/>
  </r>
  <r>
    <n v="1150"/>
    <n v="0"/>
    <x v="2"/>
    <s v="US"/>
    <s v="USD"/>
    <x v="2512"/>
    <d v="2014-12-13T13:02:41"/>
    <n v="1418504561"/>
    <n v="1417208561"/>
    <b v="0"/>
    <n v="0"/>
    <b v="0"/>
    <s v="food/restaurants"/>
    <x v="7"/>
    <s v="restaurants"/>
  </r>
  <r>
    <n v="180000"/>
    <n v="0"/>
    <x v="2"/>
    <s v="DE"/>
    <s v="EUR"/>
    <x v="2513"/>
    <d v="2017-02-25T16:09:49"/>
    <n v="1488067789"/>
    <n v="1482883789"/>
    <b v="0"/>
    <n v="0"/>
    <b v="0"/>
    <s v="food/restaurants"/>
    <x v="7"/>
    <s v="restaurants"/>
  </r>
  <r>
    <n v="12000"/>
    <n v="210"/>
    <x v="2"/>
    <s v="US"/>
    <s v="USD"/>
    <x v="2514"/>
    <d v="2014-08-20T01:21:17"/>
    <n v="1408526477"/>
    <n v="1407057677"/>
    <b v="0"/>
    <n v="4"/>
    <b v="0"/>
    <s v="food/restaurants"/>
    <x v="7"/>
    <s v="restaurants"/>
  </r>
  <r>
    <n v="5000"/>
    <n v="930"/>
    <x v="2"/>
    <s v="US"/>
    <s v="USD"/>
    <x v="2515"/>
    <d v="2015-02-22T12:09:13"/>
    <n v="1424635753"/>
    <n v="1422043753"/>
    <b v="0"/>
    <n v="12"/>
    <b v="0"/>
    <s v="food/restaurants"/>
    <x v="7"/>
    <s v="restaurants"/>
  </r>
  <r>
    <n v="22000"/>
    <n v="0"/>
    <x v="2"/>
    <s v="US"/>
    <s v="USD"/>
    <x v="2516"/>
    <d v="2014-11-29T08:40:52"/>
    <n v="1417279252"/>
    <n v="1414683652"/>
    <b v="0"/>
    <n v="0"/>
    <b v="0"/>
    <s v="food/restaurants"/>
    <x v="7"/>
    <s v="restaurants"/>
  </r>
  <r>
    <n v="18000"/>
    <n v="1767"/>
    <x v="2"/>
    <s v="CA"/>
    <s v="CAD"/>
    <x v="2517"/>
    <d v="2015-03-19T10:15:30"/>
    <n v="1426788930"/>
    <n v="1424200530"/>
    <b v="0"/>
    <n v="33"/>
    <b v="0"/>
    <s v="food/restaurants"/>
    <x v="7"/>
    <s v="restaurants"/>
  </r>
  <r>
    <n v="5000"/>
    <n v="0"/>
    <x v="2"/>
    <s v="US"/>
    <s v="USD"/>
    <x v="2518"/>
    <d v="2014-11-13T09:20:28"/>
    <n v="1415899228"/>
    <n v="1413303628"/>
    <b v="0"/>
    <n v="0"/>
    <b v="0"/>
    <s v="food/restaurants"/>
    <x v="7"/>
    <s v="restaurants"/>
  </r>
  <r>
    <n v="150000"/>
    <n v="65"/>
    <x v="2"/>
    <s v="US"/>
    <s v="USD"/>
    <x v="2519"/>
    <d v="2014-07-18T19:43:24"/>
    <n v="1405741404"/>
    <n v="1403149404"/>
    <b v="0"/>
    <n v="4"/>
    <b v="0"/>
    <s v="food/restaurants"/>
    <x v="7"/>
    <s v="restaurants"/>
  </r>
  <r>
    <n v="100000"/>
    <n v="0"/>
    <x v="2"/>
    <s v="US"/>
    <s v="USD"/>
    <x v="2520"/>
    <d v="2016-10-15T11:21:00"/>
    <n v="1476559260"/>
    <n v="1472567085"/>
    <b v="0"/>
    <n v="0"/>
    <b v="0"/>
    <s v="food/restaurants"/>
    <x v="7"/>
    <s v="restaurants"/>
  </r>
  <r>
    <n v="12500"/>
    <n v="13685.99"/>
    <x v="0"/>
    <s v="US"/>
    <s v="USD"/>
    <x v="2521"/>
    <d v="2015-10-13T15:13:41"/>
    <n v="1444778021"/>
    <n v="1442963621"/>
    <b v="0"/>
    <n v="132"/>
    <b v="1"/>
    <s v="music/classical music"/>
    <x v="4"/>
    <s v="classical music"/>
  </r>
  <r>
    <n v="5000"/>
    <n v="5000"/>
    <x v="0"/>
    <s v="US"/>
    <s v="USD"/>
    <x v="2522"/>
    <d v="2016-04-22T06:52:00"/>
    <n v="1461336720"/>
    <n v="1459431960"/>
    <b v="0"/>
    <n v="27"/>
    <b v="1"/>
    <s v="music/classical music"/>
    <x v="4"/>
    <s v="classical music"/>
  </r>
  <r>
    <n v="900"/>
    <n v="1408"/>
    <x v="0"/>
    <s v="US"/>
    <s v="USD"/>
    <x v="2523"/>
    <d v="2014-11-17T16:24:52"/>
    <n v="1416270292"/>
    <n v="1413674692"/>
    <b v="0"/>
    <n v="26"/>
    <b v="1"/>
    <s v="music/classical music"/>
    <x v="4"/>
    <s v="classical music"/>
  </r>
  <r>
    <n v="7500"/>
    <n v="7620"/>
    <x v="0"/>
    <s v="US"/>
    <s v="USD"/>
    <x v="2524"/>
    <d v="2014-12-20T20:30:00"/>
    <n v="1419136200"/>
    <n v="1416338557"/>
    <b v="0"/>
    <n v="43"/>
    <b v="1"/>
    <s v="music/classical music"/>
    <x v="4"/>
    <s v="classical music"/>
  </r>
  <r>
    <n v="8000"/>
    <n v="8026"/>
    <x v="0"/>
    <s v="US"/>
    <s v="USD"/>
    <x v="2525"/>
    <d v="2012-06-28T12:16:11"/>
    <n v="1340914571"/>
    <n v="1338322571"/>
    <b v="0"/>
    <n v="80"/>
    <b v="1"/>
    <s v="music/classical music"/>
    <x v="4"/>
    <s v="classical music"/>
  </r>
  <r>
    <n v="4000"/>
    <n v="4518"/>
    <x v="0"/>
    <s v="US"/>
    <s v="USD"/>
    <x v="2526"/>
    <d v="2014-12-07T20:59:00"/>
    <n v="1418014740"/>
    <n v="1415585474"/>
    <b v="0"/>
    <n v="33"/>
    <b v="1"/>
    <s v="music/classical music"/>
    <x v="4"/>
    <s v="classical music"/>
  </r>
  <r>
    <n v="4000"/>
    <n v="4085"/>
    <x v="0"/>
    <s v="US"/>
    <s v="USD"/>
    <x v="2527"/>
    <d v="2013-10-17T19:59:00"/>
    <n v="1382068740"/>
    <n v="1380477691"/>
    <b v="0"/>
    <n v="71"/>
    <b v="1"/>
    <s v="music/classical music"/>
    <x v="4"/>
    <s v="classical music"/>
  </r>
  <r>
    <n v="4000"/>
    <n v="4289.99"/>
    <x v="0"/>
    <s v="GB"/>
    <s v="GBP"/>
    <x v="2528"/>
    <d v="2015-08-20T03:00:00"/>
    <n v="1440068400"/>
    <n v="1438459303"/>
    <b v="0"/>
    <n v="81"/>
    <b v="1"/>
    <s v="music/classical music"/>
    <x v="4"/>
    <s v="classical music"/>
  </r>
  <r>
    <n v="6000"/>
    <n v="6257"/>
    <x v="0"/>
    <s v="US"/>
    <s v="USD"/>
    <x v="2529"/>
    <d v="2012-03-24T16:56:15"/>
    <n v="1332636975"/>
    <n v="1328752575"/>
    <b v="0"/>
    <n v="76"/>
    <b v="1"/>
    <s v="music/classical music"/>
    <x v="4"/>
    <s v="classical music"/>
  </r>
  <r>
    <n v="6500"/>
    <n v="6500"/>
    <x v="0"/>
    <s v="US"/>
    <s v="USD"/>
    <x v="2530"/>
    <d v="2015-04-19T20:50:00"/>
    <n v="1429505400"/>
    <n v="1426711505"/>
    <b v="0"/>
    <n v="48"/>
    <b v="1"/>
    <s v="music/classical music"/>
    <x v="4"/>
    <s v="classical music"/>
  </r>
  <r>
    <n v="4500"/>
    <n v="4518"/>
    <x v="0"/>
    <s v="US"/>
    <s v="USD"/>
    <x v="2531"/>
    <d v="2015-08-14T19:59:00"/>
    <n v="1439611140"/>
    <n v="1437668354"/>
    <b v="0"/>
    <n v="61"/>
    <b v="1"/>
    <s v="music/classical music"/>
    <x v="4"/>
    <s v="classical music"/>
  </r>
  <r>
    <n v="4000"/>
    <n v="5045"/>
    <x v="0"/>
    <s v="US"/>
    <s v="USD"/>
    <x v="2532"/>
    <d v="2012-08-16T12:22:46"/>
    <n v="1345148566"/>
    <n v="1342556566"/>
    <b v="0"/>
    <n v="60"/>
    <b v="1"/>
    <s v="music/classical music"/>
    <x v="4"/>
    <s v="classical music"/>
  </r>
  <r>
    <n v="7500"/>
    <n v="8300"/>
    <x v="0"/>
    <s v="US"/>
    <s v="USD"/>
    <x v="2533"/>
    <d v="2013-03-01T10:01:08"/>
    <n v="1362160868"/>
    <n v="1359568911"/>
    <b v="0"/>
    <n v="136"/>
    <b v="1"/>
    <s v="music/classical music"/>
    <x v="4"/>
    <s v="classical music"/>
  </r>
  <r>
    <n v="2000"/>
    <n v="2100"/>
    <x v="0"/>
    <s v="US"/>
    <s v="USD"/>
    <x v="2534"/>
    <d v="2009-12-31T22:00:00"/>
    <n v="1262325600"/>
    <n v="1257871712"/>
    <b v="0"/>
    <n v="14"/>
    <b v="1"/>
    <s v="music/classical music"/>
    <x v="4"/>
    <s v="classical music"/>
  </r>
  <r>
    <n v="20000"/>
    <n v="20755"/>
    <x v="0"/>
    <s v="US"/>
    <s v="USD"/>
    <x v="2535"/>
    <d v="2014-12-01T11:59:05"/>
    <n v="1417463945"/>
    <n v="1414781945"/>
    <b v="0"/>
    <n v="78"/>
    <b v="1"/>
    <s v="music/classical music"/>
    <x v="4"/>
    <s v="classical music"/>
  </r>
  <r>
    <n v="25"/>
    <n v="29"/>
    <x v="0"/>
    <s v="US"/>
    <s v="USD"/>
    <x v="2536"/>
    <d v="2013-07-29T18:32:46"/>
    <n v="1375151566"/>
    <n v="1373337166"/>
    <b v="0"/>
    <n v="4"/>
    <b v="1"/>
    <s v="music/classical music"/>
    <x v="4"/>
    <s v="classical music"/>
  </r>
  <r>
    <n v="1000"/>
    <n v="1100"/>
    <x v="0"/>
    <s v="US"/>
    <s v="USD"/>
    <x v="2537"/>
    <d v="2011-08-01T07:34:15"/>
    <n v="1312212855"/>
    <n v="1307028855"/>
    <b v="0"/>
    <n v="11"/>
    <b v="1"/>
    <s v="music/classical music"/>
    <x v="4"/>
    <s v="classical music"/>
  </r>
  <r>
    <n v="18000"/>
    <n v="20343.169999999998"/>
    <x v="0"/>
    <s v="US"/>
    <s v="USD"/>
    <x v="2538"/>
    <d v="2013-02-23T20:59:00"/>
    <n v="1361681940"/>
    <n v="1359029661"/>
    <b v="0"/>
    <n v="185"/>
    <b v="1"/>
    <s v="music/classical music"/>
    <x v="4"/>
    <s v="classical music"/>
  </r>
  <r>
    <n v="10000"/>
    <n v="10025"/>
    <x v="0"/>
    <s v="US"/>
    <s v="USD"/>
    <x v="2539"/>
    <d v="2015-02-02T13:39:12"/>
    <n v="1422913152"/>
    <n v="1417729152"/>
    <b v="0"/>
    <n v="59"/>
    <b v="1"/>
    <s v="music/classical music"/>
    <x v="4"/>
    <s v="classical music"/>
  </r>
  <r>
    <n v="2500"/>
    <n v="2585"/>
    <x v="0"/>
    <s v="US"/>
    <s v="USD"/>
    <x v="2540"/>
    <d v="2011-10-29T08:12:01"/>
    <n v="1319904721"/>
    <n v="1314720721"/>
    <b v="0"/>
    <n v="27"/>
    <b v="1"/>
    <s v="music/classical music"/>
    <x v="4"/>
    <s v="classical music"/>
  </r>
  <r>
    <n v="3500"/>
    <n v="3746"/>
    <x v="0"/>
    <s v="GB"/>
    <s v="GBP"/>
    <x v="2541"/>
    <d v="2013-09-26T02:46:58"/>
    <n v="1380192418"/>
    <n v="1375008418"/>
    <b v="0"/>
    <n v="63"/>
    <b v="1"/>
    <s v="music/classical music"/>
    <x v="4"/>
    <s v="classical music"/>
  </r>
  <r>
    <n v="700"/>
    <n v="725"/>
    <x v="0"/>
    <s v="US"/>
    <s v="USD"/>
    <x v="2542"/>
    <d v="2013-09-30T19:59:00"/>
    <n v="1380599940"/>
    <n v="1377252857"/>
    <b v="0"/>
    <n v="13"/>
    <b v="1"/>
    <s v="music/classical music"/>
    <x v="4"/>
    <s v="classical music"/>
  </r>
  <r>
    <n v="250"/>
    <n v="391"/>
    <x v="0"/>
    <s v="US"/>
    <s v="USD"/>
    <x v="2543"/>
    <d v="2011-01-01T19:00:00"/>
    <n v="1293937200"/>
    <n v="1291257298"/>
    <b v="0"/>
    <n v="13"/>
    <b v="1"/>
    <s v="music/classical music"/>
    <x v="4"/>
    <s v="classical music"/>
  </r>
  <r>
    <n v="5000"/>
    <n v="5041"/>
    <x v="0"/>
    <s v="US"/>
    <s v="USD"/>
    <x v="2544"/>
    <d v="2012-07-08T04:29:29"/>
    <n v="1341750569"/>
    <n v="1339158569"/>
    <b v="0"/>
    <n v="57"/>
    <b v="1"/>
    <s v="music/classical music"/>
    <x v="4"/>
    <s v="classical music"/>
  </r>
  <r>
    <n v="2000"/>
    <n v="3906"/>
    <x v="0"/>
    <s v="US"/>
    <s v="USD"/>
    <x v="2545"/>
    <d v="2015-02-26T16:30:00"/>
    <n v="1424997000"/>
    <n v="1421983138"/>
    <b v="0"/>
    <n v="61"/>
    <b v="1"/>
    <s v="music/classical music"/>
    <x v="4"/>
    <s v="classical music"/>
  </r>
  <r>
    <n v="3500"/>
    <n v="3910"/>
    <x v="0"/>
    <s v="US"/>
    <s v="USD"/>
    <x v="2546"/>
    <d v="2013-10-04T21:00:00"/>
    <n v="1380949200"/>
    <n v="1378586179"/>
    <b v="0"/>
    <n v="65"/>
    <b v="1"/>
    <s v="music/classical music"/>
    <x v="4"/>
    <s v="classical music"/>
  </r>
  <r>
    <n v="5500"/>
    <n v="6592"/>
    <x v="0"/>
    <s v="US"/>
    <s v="USD"/>
    <x v="2547"/>
    <d v="2012-04-04T09:33:23"/>
    <n v="1333560803"/>
    <n v="1330972403"/>
    <b v="0"/>
    <n v="134"/>
    <b v="1"/>
    <s v="music/classical music"/>
    <x v="4"/>
    <s v="classical music"/>
  </r>
  <r>
    <n v="6000"/>
    <n v="6111"/>
    <x v="0"/>
    <s v="FR"/>
    <s v="EUR"/>
    <x v="2548"/>
    <d v="2016-09-29T20:27:00"/>
    <n v="1475209620"/>
    <n v="1473087637"/>
    <b v="0"/>
    <n v="37"/>
    <b v="1"/>
    <s v="music/classical music"/>
    <x v="4"/>
    <s v="classical music"/>
  </r>
  <r>
    <n v="1570"/>
    <n v="1614"/>
    <x v="0"/>
    <s v="GB"/>
    <s v="GBP"/>
    <x v="2549"/>
    <d v="2013-05-31T09:00:00"/>
    <n v="1370019600"/>
    <n v="1366999870"/>
    <b v="0"/>
    <n v="37"/>
    <b v="1"/>
    <s v="music/classical music"/>
    <x v="4"/>
    <s v="classical music"/>
  </r>
  <r>
    <n v="6500"/>
    <n v="6555"/>
    <x v="0"/>
    <s v="US"/>
    <s v="USD"/>
    <x v="2550"/>
    <d v="2015-10-07T19:59:00"/>
    <n v="1444276740"/>
    <n v="1439392406"/>
    <b v="0"/>
    <n v="150"/>
    <b v="1"/>
    <s v="music/classical music"/>
    <x v="4"/>
    <s v="classical music"/>
  </r>
  <r>
    <n v="3675"/>
    <n v="3775.5"/>
    <x v="0"/>
    <s v="US"/>
    <s v="USD"/>
    <x v="2551"/>
    <d v="2012-03-21T12:48:00"/>
    <n v="1332362880"/>
    <n v="1329890585"/>
    <b v="0"/>
    <n v="56"/>
    <b v="1"/>
    <s v="music/classical music"/>
    <x v="4"/>
    <s v="classical music"/>
  </r>
  <r>
    <n v="3000"/>
    <n v="3195"/>
    <x v="0"/>
    <s v="US"/>
    <s v="USD"/>
    <x v="2552"/>
    <d v="2017-03-05T11:26:21"/>
    <n v="1488741981"/>
    <n v="1486149981"/>
    <b v="0"/>
    <n v="18"/>
    <b v="1"/>
    <s v="music/classical music"/>
    <x v="4"/>
    <s v="classical music"/>
  </r>
  <r>
    <n v="1500"/>
    <n v="2333"/>
    <x v="0"/>
    <s v="US"/>
    <s v="USD"/>
    <x v="2553"/>
    <d v="2012-09-20T20:46:47"/>
    <n v="1348202807"/>
    <n v="1343018807"/>
    <b v="0"/>
    <n v="60"/>
    <b v="1"/>
    <s v="music/classical music"/>
    <x v="4"/>
    <s v="classical music"/>
  </r>
  <r>
    <n v="3000"/>
    <n v="3684"/>
    <x v="0"/>
    <s v="US"/>
    <s v="USD"/>
    <x v="2554"/>
    <d v="2015-05-31T19:59:00"/>
    <n v="1433131140"/>
    <n v="1430445163"/>
    <b v="0"/>
    <n v="67"/>
    <b v="1"/>
    <s v="music/classical music"/>
    <x v="4"/>
    <s v="classical music"/>
  </r>
  <r>
    <n v="2000"/>
    <n v="2147"/>
    <x v="0"/>
    <s v="US"/>
    <s v="USD"/>
    <x v="2555"/>
    <d v="2012-05-28T07:43:13"/>
    <n v="1338219793"/>
    <n v="1335541393"/>
    <b v="0"/>
    <n v="35"/>
    <b v="1"/>
    <s v="music/classical music"/>
    <x v="4"/>
    <s v="classical music"/>
  </r>
  <r>
    <n v="745"/>
    <n v="786"/>
    <x v="0"/>
    <s v="US"/>
    <s v="USD"/>
    <x v="2556"/>
    <d v="2012-12-24T15:47:37"/>
    <n v="1356392857"/>
    <n v="1352504857"/>
    <b v="0"/>
    <n v="34"/>
    <b v="1"/>
    <s v="music/classical music"/>
    <x v="4"/>
    <s v="classical music"/>
  </r>
  <r>
    <n v="900"/>
    <n v="1066"/>
    <x v="0"/>
    <s v="GB"/>
    <s v="GBP"/>
    <x v="2557"/>
    <d v="2014-05-15T09:53:06"/>
    <n v="1400176386"/>
    <n v="1397584386"/>
    <b v="0"/>
    <n v="36"/>
    <b v="1"/>
    <s v="music/classical music"/>
    <x v="4"/>
    <s v="classical music"/>
  </r>
  <r>
    <n v="1250"/>
    <n v="1361"/>
    <x v="0"/>
    <s v="AU"/>
    <s v="AUD"/>
    <x v="2558"/>
    <d v="2015-05-01T05:59:00"/>
    <n v="1430488740"/>
    <n v="1427747906"/>
    <b v="0"/>
    <n v="18"/>
    <b v="1"/>
    <s v="music/classical music"/>
    <x v="4"/>
    <s v="classical music"/>
  </r>
  <r>
    <n v="800"/>
    <n v="890"/>
    <x v="0"/>
    <s v="US"/>
    <s v="USD"/>
    <x v="2559"/>
    <d v="2011-11-15T11:37:00"/>
    <n v="1321385820"/>
    <n v="1318539484"/>
    <b v="0"/>
    <n v="25"/>
    <b v="1"/>
    <s v="music/classical music"/>
    <x v="4"/>
    <s v="classical music"/>
  </r>
  <r>
    <n v="3000"/>
    <n v="3003"/>
    <x v="0"/>
    <s v="GB"/>
    <s v="GBP"/>
    <x v="2560"/>
    <d v="2015-03-06T14:49:34"/>
    <n v="1425682174"/>
    <n v="1423090174"/>
    <b v="0"/>
    <n v="21"/>
    <b v="1"/>
    <s v="music/classical music"/>
    <x v="4"/>
    <s v="classical music"/>
  </r>
  <r>
    <n v="100000"/>
    <n v="0"/>
    <x v="1"/>
    <s v="CA"/>
    <s v="CAD"/>
    <x v="2561"/>
    <d v="2015-10-13T04:41:29"/>
    <n v="1444740089"/>
    <n v="1442148089"/>
    <b v="0"/>
    <n v="0"/>
    <b v="0"/>
    <s v="food/food trucks"/>
    <x v="7"/>
    <s v="food trucks"/>
  </r>
  <r>
    <n v="10000"/>
    <n v="75"/>
    <x v="1"/>
    <s v="DE"/>
    <s v="EUR"/>
    <x v="2562"/>
    <d v="2016-10-11T04:35:39"/>
    <n v="1476189339"/>
    <n v="1471005339"/>
    <b v="0"/>
    <n v="3"/>
    <b v="0"/>
    <s v="food/food trucks"/>
    <x v="7"/>
    <s v="food trucks"/>
  </r>
  <r>
    <n v="20000"/>
    <n v="0"/>
    <x v="1"/>
    <s v="US"/>
    <s v="USD"/>
    <x v="2563"/>
    <d v="2015-07-29T19:20:51"/>
    <n v="1438226451"/>
    <n v="1433042451"/>
    <b v="0"/>
    <n v="0"/>
    <b v="0"/>
    <s v="food/food trucks"/>
    <x v="7"/>
    <s v="food trucks"/>
  </r>
  <r>
    <n v="40000"/>
    <n v="0"/>
    <x v="1"/>
    <s v="CA"/>
    <s v="CAD"/>
    <x v="2564"/>
    <d v="2014-07-31T16:58:19"/>
    <n v="1406854699"/>
    <n v="1404262699"/>
    <b v="0"/>
    <n v="0"/>
    <b v="0"/>
    <s v="food/food trucks"/>
    <x v="7"/>
    <s v="food trucks"/>
  </r>
  <r>
    <n v="10000"/>
    <n v="100"/>
    <x v="1"/>
    <s v="US"/>
    <s v="USD"/>
    <x v="2565"/>
    <d v="2016-05-09T12:50:00"/>
    <n v="1462827000"/>
    <n v="1457710589"/>
    <b v="0"/>
    <n v="1"/>
    <b v="0"/>
    <s v="food/food trucks"/>
    <x v="7"/>
    <s v="food trucks"/>
  </r>
  <r>
    <n v="35000"/>
    <n v="0"/>
    <x v="1"/>
    <s v="US"/>
    <s v="USD"/>
    <x v="2566"/>
    <d v="2014-08-21T15:32:28"/>
    <n v="1408663948"/>
    <n v="1406071948"/>
    <b v="0"/>
    <n v="0"/>
    <b v="0"/>
    <s v="food/food trucks"/>
    <x v="7"/>
    <s v="food trucks"/>
  </r>
  <r>
    <n v="45000"/>
    <n v="120"/>
    <x v="1"/>
    <s v="US"/>
    <s v="USD"/>
    <x v="2567"/>
    <d v="2015-04-23T13:05:38"/>
    <n v="1429823138"/>
    <n v="1427231138"/>
    <b v="0"/>
    <n v="2"/>
    <b v="0"/>
    <s v="food/food trucks"/>
    <x v="7"/>
    <s v="food trucks"/>
  </r>
  <r>
    <n v="10000"/>
    <n v="50"/>
    <x v="1"/>
    <s v="GB"/>
    <s v="GBP"/>
    <x v="2568"/>
    <d v="2016-09-01T07:59:54"/>
    <n v="1472745594"/>
    <n v="1470153594"/>
    <b v="0"/>
    <n v="1"/>
    <b v="0"/>
    <s v="food/food trucks"/>
    <x v="7"/>
    <s v="food trucks"/>
  </r>
  <r>
    <n v="6500"/>
    <n v="145"/>
    <x v="1"/>
    <s v="US"/>
    <s v="USD"/>
    <x v="2569"/>
    <d v="2015-09-16T18:31:52"/>
    <n v="1442457112"/>
    <n v="1439865112"/>
    <b v="0"/>
    <n v="2"/>
    <b v="0"/>
    <s v="food/food trucks"/>
    <x v="7"/>
    <s v="food trucks"/>
  </r>
  <r>
    <n v="7000"/>
    <n v="59"/>
    <x v="1"/>
    <s v="US"/>
    <s v="USD"/>
    <x v="2570"/>
    <d v="2017-02-08T13:40:35"/>
    <n v="1486590035"/>
    <n v="1483998035"/>
    <b v="0"/>
    <n v="2"/>
    <b v="0"/>
    <s v="food/food trucks"/>
    <x v="7"/>
    <s v="food trucks"/>
  </r>
  <r>
    <n v="100000"/>
    <n v="250"/>
    <x v="1"/>
    <s v="AU"/>
    <s v="AUD"/>
    <x v="2571"/>
    <d v="2016-05-19T00:12:01"/>
    <n v="1463645521"/>
    <n v="1458461521"/>
    <b v="0"/>
    <n v="4"/>
    <b v="0"/>
    <s v="food/food trucks"/>
    <x v="7"/>
    <s v="food trucks"/>
  </r>
  <r>
    <n v="30000"/>
    <n v="0"/>
    <x v="1"/>
    <s v="US"/>
    <s v="USD"/>
    <x v="2572"/>
    <d v="2015-04-12T18:51:57"/>
    <n v="1428893517"/>
    <n v="1426301517"/>
    <b v="0"/>
    <n v="0"/>
    <b v="0"/>
    <s v="food/food trucks"/>
    <x v="7"/>
    <s v="food trucks"/>
  </r>
  <r>
    <n v="8000"/>
    <n v="0"/>
    <x v="1"/>
    <s v="US"/>
    <s v="USD"/>
    <x v="2573"/>
    <d v="2014-08-23T06:12:29"/>
    <n v="1408803149"/>
    <n v="1404915149"/>
    <b v="0"/>
    <n v="0"/>
    <b v="0"/>
    <s v="food/food trucks"/>
    <x v="7"/>
    <s v="food trucks"/>
  </r>
  <r>
    <n v="10000"/>
    <n v="0"/>
    <x v="1"/>
    <s v="US"/>
    <s v="USD"/>
    <x v="2574"/>
    <d v="2016-05-18T11:49:05"/>
    <n v="1463600945"/>
    <n v="1461786545"/>
    <b v="0"/>
    <n v="0"/>
    <b v="0"/>
    <s v="food/food trucks"/>
    <x v="7"/>
    <s v="food trucks"/>
  </r>
  <r>
    <n v="85000"/>
    <n v="0"/>
    <x v="1"/>
    <s v="US"/>
    <s v="USD"/>
    <x v="2575"/>
    <d v="2015-01-11T18:36:34"/>
    <n v="1421030194"/>
    <n v="1418438194"/>
    <b v="0"/>
    <n v="0"/>
    <b v="0"/>
    <s v="food/food trucks"/>
    <x v="7"/>
    <s v="food trucks"/>
  </r>
  <r>
    <n v="10000"/>
    <n v="0"/>
    <x v="1"/>
    <s v="US"/>
    <s v="USD"/>
    <x v="2576"/>
    <d v="2015-04-10T15:14:07"/>
    <n v="1428707647"/>
    <n v="1424823247"/>
    <b v="0"/>
    <n v="0"/>
    <b v="0"/>
    <s v="food/food trucks"/>
    <x v="7"/>
    <s v="food trucks"/>
  </r>
  <r>
    <n v="15000"/>
    <n v="0"/>
    <x v="1"/>
    <s v="US"/>
    <s v="USD"/>
    <x v="2577"/>
    <d v="2014-08-04T11:41:37"/>
    <n v="1407181297"/>
    <n v="1405021297"/>
    <b v="0"/>
    <n v="0"/>
    <b v="0"/>
    <s v="food/food trucks"/>
    <x v="7"/>
    <s v="food trucks"/>
  </r>
  <r>
    <n v="6000"/>
    <n v="0"/>
    <x v="1"/>
    <s v="US"/>
    <s v="USD"/>
    <x v="2578"/>
    <d v="2015-10-09T09:00:00"/>
    <n v="1444410000"/>
    <n v="1440203579"/>
    <b v="0"/>
    <n v="0"/>
    <b v="0"/>
    <s v="food/food trucks"/>
    <x v="7"/>
    <s v="food trucks"/>
  </r>
  <r>
    <n v="200000"/>
    <n v="277"/>
    <x v="1"/>
    <s v="US"/>
    <s v="USD"/>
    <x v="2579"/>
    <d v="2014-09-15T11:55:03"/>
    <n v="1410810903"/>
    <n v="1405626903"/>
    <b v="0"/>
    <n v="12"/>
    <b v="0"/>
    <s v="food/food trucks"/>
    <x v="7"/>
    <s v="food trucks"/>
  </r>
  <r>
    <n v="8500"/>
    <n v="51"/>
    <x v="1"/>
    <s v="US"/>
    <s v="USD"/>
    <x v="2580"/>
    <d v="2015-05-15T19:00:00"/>
    <n v="1431745200"/>
    <n v="1429170603"/>
    <b v="0"/>
    <n v="2"/>
    <b v="0"/>
    <s v="food/food trucks"/>
    <x v="7"/>
    <s v="food trucks"/>
  </r>
  <r>
    <n v="5000"/>
    <n v="530"/>
    <x v="2"/>
    <s v="US"/>
    <s v="USD"/>
    <x v="2581"/>
    <d v="2015-11-16T08:04:58"/>
    <n v="1447689898"/>
    <n v="1445094298"/>
    <b v="0"/>
    <n v="11"/>
    <b v="0"/>
    <s v="food/food trucks"/>
    <x v="7"/>
    <s v="food trucks"/>
  </r>
  <r>
    <n v="90000"/>
    <n v="1"/>
    <x v="2"/>
    <s v="US"/>
    <s v="USD"/>
    <x v="2582"/>
    <d v="2016-10-29T15:43:54"/>
    <n v="1477784634"/>
    <n v="1475192634"/>
    <b v="0"/>
    <n v="1"/>
    <b v="0"/>
    <s v="food/food trucks"/>
    <x v="7"/>
    <s v="food trucks"/>
  </r>
  <r>
    <n v="1000"/>
    <n v="5"/>
    <x v="2"/>
    <s v="US"/>
    <s v="USD"/>
    <x v="2583"/>
    <d v="2015-03-16T09:28:00"/>
    <n v="1426526880"/>
    <n v="1421346480"/>
    <b v="0"/>
    <n v="5"/>
    <b v="0"/>
    <s v="food/food trucks"/>
    <x v="7"/>
    <s v="food trucks"/>
  </r>
  <r>
    <n v="10000"/>
    <n v="0"/>
    <x v="2"/>
    <s v="US"/>
    <s v="USD"/>
    <x v="2584"/>
    <d v="2015-06-14T20:09:29"/>
    <n v="1434341369"/>
    <n v="1431749369"/>
    <b v="0"/>
    <n v="0"/>
    <b v="0"/>
    <s v="food/food trucks"/>
    <x v="7"/>
    <s v="food trucks"/>
  </r>
  <r>
    <n v="30000"/>
    <n v="50"/>
    <x v="2"/>
    <s v="US"/>
    <s v="USD"/>
    <x v="2585"/>
    <d v="2014-07-05T15:07:12"/>
    <n v="1404601632"/>
    <n v="1402009632"/>
    <b v="0"/>
    <n v="1"/>
    <b v="0"/>
    <s v="food/food trucks"/>
    <x v="7"/>
    <s v="food trucks"/>
  </r>
  <r>
    <n v="3000"/>
    <n v="5"/>
    <x v="2"/>
    <s v="GB"/>
    <s v="GBP"/>
    <x v="2586"/>
    <d v="2015-12-24T23:55:36"/>
    <n v="1451030136"/>
    <n v="1448438136"/>
    <b v="0"/>
    <n v="1"/>
    <b v="0"/>
    <s v="food/food trucks"/>
    <x v="7"/>
    <s v="food trucks"/>
  </r>
  <r>
    <n v="50000"/>
    <n v="1217"/>
    <x v="2"/>
    <s v="US"/>
    <s v="USD"/>
    <x v="2587"/>
    <d v="2015-12-30T08:12:33"/>
    <n v="1451491953"/>
    <n v="1448899953"/>
    <b v="0"/>
    <n v="6"/>
    <b v="0"/>
    <s v="food/food trucks"/>
    <x v="7"/>
    <s v="food trucks"/>
  </r>
  <r>
    <n v="6000"/>
    <n v="233"/>
    <x v="2"/>
    <s v="US"/>
    <s v="USD"/>
    <x v="2588"/>
    <d v="2015-03-31T05:14:00"/>
    <n v="1427807640"/>
    <n v="1423325626"/>
    <b v="0"/>
    <n v="8"/>
    <b v="0"/>
    <s v="food/food trucks"/>
    <x v="7"/>
    <s v="food trucks"/>
  </r>
  <r>
    <n v="50000"/>
    <n v="5"/>
    <x v="2"/>
    <s v="DK"/>
    <s v="DKK"/>
    <x v="2589"/>
    <d v="2016-03-23T03:52:07"/>
    <n v="1458733927"/>
    <n v="1456145527"/>
    <b v="0"/>
    <n v="1"/>
    <b v="0"/>
    <s v="food/food trucks"/>
    <x v="7"/>
    <s v="food trucks"/>
  </r>
  <r>
    <n v="3000"/>
    <n v="0"/>
    <x v="2"/>
    <s v="AU"/>
    <s v="AUD"/>
    <x v="2590"/>
    <d v="2016-01-26T06:08:17"/>
    <n v="1453817297"/>
    <n v="1453212497"/>
    <b v="0"/>
    <n v="0"/>
    <b v="0"/>
    <s v="food/food trucks"/>
    <x v="7"/>
    <s v="food trucks"/>
  </r>
  <r>
    <n v="1500"/>
    <n v="26"/>
    <x v="2"/>
    <s v="US"/>
    <s v="USD"/>
    <x v="2591"/>
    <d v="2016-03-13T12:45:24"/>
    <n v="1457901924"/>
    <n v="1452721524"/>
    <b v="0"/>
    <n v="2"/>
    <b v="0"/>
    <s v="food/food trucks"/>
    <x v="7"/>
    <s v="food trucks"/>
  </r>
  <r>
    <n v="30000"/>
    <n v="50"/>
    <x v="2"/>
    <s v="US"/>
    <s v="USD"/>
    <x v="2592"/>
    <d v="2014-10-05T11:13:41"/>
    <n v="1412536421"/>
    <n v="1409944421"/>
    <b v="0"/>
    <n v="1"/>
    <b v="0"/>
    <s v="food/food trucks"/>
    <x v="7"/>
    <s v="food trucks"/>
  </r>
  <r>
    <n v="10000"/>
    <n v="0"/>
    <x v="2"/>
    <s v="US"/>
    <s v="USD"/>
    <x v="2593"/>
    <d v="2015-04-25T12:17:06"/>
    <n v="1429993026"/>
    <n v="1427401026"/>
    <b v="0"/>
    <n v="0"/>
    <b v="0"/>
    <s v="food/food trucks"/>
    <x v="7"/>
    <s v="food trucks"/>
  </r>
  <r>
    <n v="80000"/>
    <n v="1"/>
    <x v="2"/>
    <s v="US"/>
    <s v="USD"/>
    <x v="2594"/>
    <d v="2014-08-07T15:13:48"/>
    <n v="1407453228"/>
    <n v="1404861228"/>
    <b v="0"/>
    <n v="1"/>
    <b v="0"/>
    <s v="food/food trucks"/>
    <x v="7"/>
    <s v="food trucks"/>
  </r>
  <r>
    <n v="15000"/>
    <n v="1825"/>
    <x v="2"/>
    <s v="US"/>
    <s v="USD"/>
    <x v="2595"/>
    <d v="2017-02-23T21:51:40"/>
    <n v="1487915500"/>
    <n v="1485323500"/>
    <b v="0"/>
    <n v="19"/>
    <b v="0"/>
    <s v="food/food trucks"/>
    <x v="7"/>
    <s v="food trucks"/>
  </r>
  <r>
    <n v="35000"/>
    <n v="8256"/>
    <x v="2"/>
    <s v="CA"/>
    <s v="CAD"/>
    <x v="2596"/>
    <d v="2014-08-07T07:56:49"/>
    <n v="1407427009"/>
    <n v="1404835009"/>
    <b v="0"/>
    <n v="27"/>
    <b v="0"/>
    <s v="food/food trucks"/>
    <x v="7"/>
    <s v="food trucks"/>
  </r>
  <r>
    <n v="1500"/>
    <n v="85"/>
    <x v="2"/>
    <s v="GB"/>
    <s v="GBP"/>
    <x v="2597"/>
    <d v="2016-06-19T00:11:57"/>
    <n v="1466323917"/>
    <n v="1463731917"/>
    <b v="0"/>
    <n v="7"/>
    <b v="0"/>
    <s v="food/food trucks"/>
    <x v="7"/>
    <s v="food trucks"/>
  </r>
  <r>
    <n v="3000"/>
    <n v="1170"/>
    <x v="2"/>
    <s v="US"/>
    <s v="USD"/>
    <x v="2598"/>
    <d v="2015-09-23T12:10:01"/>
    <n v="1443039001"/>
    <n v="1440447001"/>
    <b v="0"/>
    <n v="14"/>
    <b v="0"/>
    <s v="food/food trucks"/>
    <x v="7"/>
    <s v="food trucks"/>
  </r>
  <r>
    <n v="9041"/>
    <n v="90"/>
    <x v="2"/>
    <s v="US"/>
    <s v="USD"/>
    <x v="2599"/>
    <d v="2014-08-03T10:05:47"/>
    <n v="1407089147"/>
    <n v="1403201147"/>
    <b v="0"/>
    <n v="5"/>
    <b v="0"/>
    <s v="food/food trucks"/>
    <x v="7"/>
    <s v="food trucks"/>
  </r>
  <r>
    <n v="50000"/>
    <n v="3466"/>
    <x v="2"/>
    <s v="US"/>
    <s v="USD"/>
    <x v="2600"/>
    <d v="2016-03-25T12:36:40"/>
    <n v="1458938200"/>
    <n v="1453757800"/>
    <b v="0"/>
    <n v="30"/>
    <b v="0"/>
    <s v="food/food trucks"/>
    <x v="7"/>
    <s v="food trucks"/>
  </r>
  <r>
    <n v="500"/>
    <n v="3307"/>
    <x v="0"/>
    <s v="US"/>
    <s v="USD"/>
    <x v="2601"/>
    <d v="2012-09-12T19:59:00"/>
    <n v="1347508740"/>
    <n v="1346276349"/>
    <b v="1"/>
    <n v="151"/>
    <b v="1"/>
    <s v="technology/space exploration"/>
    <x v="2"/>
    <s v="space exploration"/>
  </r>
  <r>
    <n v="12000"/>
    <n v="39131"/>
    <x v="0"/>
    <s v="US"/>
    <s v="USD"/>
    <x v="2602"/>
    <d v="2014-11-12T13:20:00"/>
    <n v="1415827200"/>
    <n v="1412358968"/>
    <b v="1"/>
    <n v="489"/>
    <b v="1"/>
    <s v="technology/space exploration"/>
    <x v="2"/>
    <s v="space exploration"/>
  </r>
  <r>
    <n v="1750"/>
    <n v="1776"/>
    <x v="0"/>
    <s v="US"/>
    <s v="USD"/>
    <x v="2603"/>
    <d v="2013-12-23T13:54:14"/>
    <n v="1387835654"/>
    <n v="1386626054"/>
    <b v="1"/>
    <n v="50"/>
    <b v="1"/>
    <s v="technology/space exploration"/>
    <x v="2"/>
    <s v="space exploration"/>
  </r>
  <r>
    <n v="20000"/>
    <n v="20843.599999999999"/>
    <x v="0"/>
    <s v="US"/>
    <s v="USD"/>
    <x v="2604"/>
    <d v="2012-04-28T17:13:43"/>
    <n v="1335662023"/>
    <n v="1333070023"/>
    <b v="1"/>
    <n v="321"/>
    <b v="1"/>
    <s v="technology/space exploration"/>
    <x v="2"/>
    <s v="space exploration"/>
  </r>
  <r>
    <n v="100000"/>
    <n v="107421.57"/>
    <x v="0"/>
    <s v="US"/>
    <s v="USD"/>
    <x v="2605"/>
    <d v="2016-06-17T04:59:50"/>
    <n v="1466168390"/>
    <n v="1463576390"/>
    <b v="1"/>
    <n v="1762"/>
    <b v="1"/>
    <s v="technology/space exploration"/>
    <x v="2"/>
    <s v="space exploration"/>
  </r>
  <r>
    <n v="11000"/>
    <n v="12106"/>
    <x v="0"/>
    <s v="US"/>
    <s v="USD"/>
    <x v="2606"/>
    <d v="2014-04-29T09:06:22"/>
    <n v="1398791182"/>
    <n v="1396026382"/>
    <b v="1"/>
    <n v="385"/>
    <b v="1"/>
    <s v="technology/space exploration"/>
    <x v="2"/>
    <s v="space exploration"/>
  </r>
  <r>
    <n v="8000"/>
    <n v="32616"/>
    <x v="0"/>
    <s v="US"/>
    <s v="USD"/>
    <x v="2607"/>
    <d v="2015-08-11T18:00:00"/>
    <n v="1439344800"/>
    <n v="1435611572"/>
    <b v="1"/>
    <n v="398"/>
    <b v="1"/>
    <s v="technology/space exploration"/>
    <x v="2"/>
    <s v="space exploration"/>
  </r>
  <r>
    <n v="8000"/>
    <n v="17914"/>
    <x v="0"/>
    <s v="US"/>
    <s v="USD"/>
    <x v="2608"/>
    <d v="2017-03-14T16:00:00"/>
    <n v="1489536000"/>
    <n v="1485976468"/>
    <b v="1"/>
    <n v="304"/>
    <b v="1"/>
    <s v="technology/space exploration"/>
    <x v="2"/>
    <s v="space exploration"/>
  </r>
  <r>
    <n v="35000"/>
    <n v="106330.39"/>
    <x v="0"/>
    <s v="US"/>
    <s v="USD"/>
    <x v="2609"/>
    <d v="2012-07-14T21:42:31"/>
    <n v="1342330951"/>
    <n v="1339738951"/>
    <b v="1"/>
    <n v="676"/>
    <b v="1"/>
    <s v="technology/space exploration"/>
    <x v="2"/>
    <s v="space exploration"/>
  </r>
  <r>
    <n v="22765"/>
    <n v="32172.66"/>
    <x v="0"/>
    <s v="US"/>
    <s v="USD"/>
    <x v="2610"/>
    <d v="2016-08-21T22:59:00"/>
    <n v="1471849140"/>
    <n v="1468444125"/>
    <b v="1"/>
    <n v="577"/>
    <b v="1"/>
    <s v="technology/space exploration"/>
    <x v="2"/>
    <s v="space exploration"/>
  </r>
  <r>
    <n v="11000"/>
    <n v="306970"/>
    <x v="0"/>
    <s v="DE"/>
    <s v="EUR"/>
    <x v="2611"/>
    <d v="2017-01-02T14:59:00"/>
    <n v="1483397940"/>
    <n v="1480493014"/>
    <b v="1"/>
    <n v="3663"/>
    <b v="1"/>
    <s v="technology/space exploration"/>
    <x v="2"/>
    <s v="space exploration"/>
  </r>
  <r>
    <n v="10000"/>
    <n v="17176.13"/>
    <x v="0"/>
    <s v="US"/>
    <s v="USD"/>
    <x v="2612"/>
    <d v="2015-01-08T19:26:10"/>
    <n v="1420773970"/>
    <n v="1418095570"/>
    <b v="1"/>
    <n v="294"/>
    <b v="1"/>
    <s v="technology/space exploration"/>
    <x v="2"/>
    <s v="space exploration"/>
  </r>
  <r>
    <n v="7500"/>
    <n v="7576"/>
    <x v="0"/>
    <s v="US"/>
    <s v="USD"/>
    <x v="2613"/>
    <d v="2012-09-21T11:38:14"/>
    <n v="1348256294"/>
    <n v="1345664294"/>
    <b v="1"/>
    <n v="28"/>
    <b v="1"/>
    <s v="technology/space exploration"/>
    <x v="2"/>
    <s v="space exploration"/>
  </r>
  <r>
    <n v="10500"/>
    <n v="10710"/>
    <x v="0"/>
    <s v="US"/>
    <s v="USD"/>
    <x v="2614"/>
    <d v="2014-04-29T21:00:00"/>
    <n v="1398834000"/>
    <n v="1396371612"/>
    <b v="1"/>
    <n v="100"/>
    <b v="1"/>
    <s v="technology/space exploration"/>
    <x v="2"/>
    <s v="space exploration"/>
  </r>
  <r>
    <n v="2001"/>
    <n v="3397"/>
    <x v="0"/>
    <s v="GB"/>
    <s v="GBP"/>
    <x v="2615"/>
    <d v="2016-04-30T04:00:00"/>
    <n v="1462017600"/>
    <n v="1458820564"/>
    <b v="0"/>
    <n v="72"/>
    <b v="1"/>
    <s v="technology/space exploration"/>
    <x v="2"/>
    <s v="space exploration"/>
  </r>
  <r>
    <n v="25000"/>
    <n v="28633.5"/>
    <x v="0"/>
    <s v="US"/>
    <s v="USD"/>
    <x v="2616"/>
    <d v="2015-08-25T15:52:09"/>
    <n v="1440546729"/>
    <n v="1437954729"/>
    <b v="1"/>
    <n v="238"/>
    <b v="1"/>
    <s v="technology/space exploration"/>
    <x v="2"/>
    <s v="space exploration"/>
  </r>
  <r>
    <n v="500"/>
    <n v="4388"/>
    <x v="0"/>
    <s v="US"/>
    <s v="USD"/>
    <x v="2617"/>
    <d v="2014-10-20T12:59:11"/>
    <n v="1413838751"/>
    <n v="1411246751"/>
    <b v="1"/>
    <n v="159"/>
    <b v="1"/>
    <s v="technology/space exploration"/>
    <x v="2"/>
    <s v="space exploration"/>
  </r>
  <r>
    <n v="15000"/>
    <n v="15808"/>
    <x v="0"/>
    <s v="US"/>
    <s v="USD"/>
    <x v="2618"/>
    <d v="2015-12-01T12:01:01"/>
    <n v="1449000061"/>
    <n v="1443812461"/>
    <b v="1"/>
    <n v="77"/>
    <b v="1"/>
    <s v="technology/space exploration"/>
    <x v="2"/>
    <s v="space exploration"/>
  </r>
  <r>
    <n v="1000"/>
    <n v="1884"/>
    <x v="0"/>
    <s v="US"/>
    <s v="USD"/>
    <x v="2619"/>
    <d v="2015-10-23T03:00:00"/>
    <n v="1445598000"/>
    <n v="1443302004"/>
    <b v="1"/>
    <n v="53"/>
    <b v="1"/>
    <s v="technology/space exploration"/>
    <x v="2"/>
    <s v="space exploration"/>
  </r>
  <r>
    <n v="65000"/>
    <n v="93374"/>
    <x v="0"/>
    <s v="AU"/>
    <s v="AUD"/>
    <x v="2620"/>
    <d v="2015-10-10T17:00:00"/>
    <n v="1444525200"/>
    <n v="1441339242"/>
    <b v="1"/>
    <n v="1251"/>
    <b v="1"/>
    <s v="technology/space exploration"/>
    <x v="2"/>
    <s v="space exploration"/>
  </r>
  <r>
    <n v="15000"/>
    <n v="21882"/>
    <x v="0"/>
    <s v="US"/>
    <s v="USD"/>
    <x v="2621"/>
    <d v="2015-05-21T09:56:28"/>
    <n v="1432230988"/>
    <n v="1429638988"/>
    <b v="1"/>
    <n v="465"/>
    <b v="1"/>
    <s v="technology/space exploration"/>
    <x v="2"/>
    <s v="space exploration"/>
  </r>
  <r>
    <n v="1500"/>
    <n v="1967.76"/>
    <x v="0"/>
    <s v="IT"/>
    <s v="EUR"/>
    <x v="2622"/>
    <d v="2016-12-30T09:50:16"/>
    <n v="1483120216"/>
    <n v="1479232216"/>
    <b v="0"/>
    <n v="74"/>
    <b v="1"/>
    <s v="technology/space exploration"/>
    <x v="2"/>
    <s v="space exploration"/>
  </r>
  <r>
    <n v="2000"/>
    <n v="2280"/>
    <x v="0"/>
    <s v="US"/>
    <s v="USD"/>
    <x v="2623"/>
    <d v="2016-12-01T22:09:26"/>
    <n v="1480658966"/>
    <n v="1479449366"/>
    <b v="0"/>
    <n v="62"/>
    <b v="1"/>
    <s v="technology/space exploration"/>
    <x v="2"/>
    <s v="space exploration"/>
  </r>
  <r>
    <n v="8000"/>
    <n v="110353.65"/>
    <x v="0"/>
    <s v="US"/>
    <s v="USD"/>
    <x v="2624"/>
    <d v="2012-09-13T02:07:02"/>
    <n v="1347530822"/>
    <n v="1345716422"/>
    <b v="0"/>
    <n v="3468"/>
    <b v="1"/>
    <s v="technology/space exploration"/>
    <x v="2"/>
    <s v="space exploration"/>
  </r>
  <r>
    <n v="150"/>
    <n v="1434"/>
    <x v="0"/>
    <s v="DE"/>
    <s v="EUR"/>
    <x v="2625"/>
    <d v="2016-11-09T12:26:48"/>
    <n v="1478723208"/>
    <n v="1476559608"/>
    <b v="0"/>
    <n v="52"/>
    <b v="1"/>
    <s v="technology/space exploration"/>
    <x v="2"/>
    <s v="space exploration"/>
  </r>
  <r>
    <n v="2500"/>
    <n v="2800"/>
    <x v="0"/>
    <s v="US"/>
    <s v="USD"/>
    <x v="2626"/>
    <d v="2015-06-03T07:04:29"/>
    <n v="1433343869"/>
    <n v="1430751869"/>
    <b v="0"/>
    <n v="50"/>
    <b v="1"/>
    <s v="technology/space exploration"/>
    <x v="2"/>
    <s v="space exploration"/>
  </r>
  <r>
    <n v="150"/>
    <n v="970"/>
    <x v="0"/>
    <s v="US"/>
    <s v="USD"/>
    <x v="2627"/>
    <d v="2015-11-26T12:54:21"/>
    <n v="1448571261"/>
    <n v="1445975661"/>
    <b v="0"/>
    <n v="45"/>
    <b v="1"/>
    <s v="technology/space exploration"/>
    <x v="2"/>
    <s v="space exploration"/>
  </r>
  <r>
    <n v="839"/>
    <n v="926"/>
    <x v="0"/>
    <s v="US"/>
    <s v="USD"/>
    <x v="2628"/>
    <d v="2014-11-30T15:11:07"/>
    <n v="1417389067"/>
    <n v="1415661067"/>
    <b v="0"/>
    <n v="21"/>
    <b v="1"/>
    <s v="technology/space exploration"/>
    <x v="2"/>
    <s v="space exploration"/>
  </r>
  <r>
    <n v="5000"/>
    <n v="6387"/>
    <x v="0"/>
    <s v="GB"/>
    <s v="GBP"/>
    <x v="2629"/>
    <d v="2015-05-14T04:55:22"/>
    <n v="1431608122"/>
    <n v="1429016122"/>
    <b v="0"/>
    <n v="100"/>
    <b v="1"/>
    <s v="technology/space exploration"/>
    <x v="2"/>
    <s v="space exploration"/>
  </r>
  <r>
    <n v="2000"/>
    <n v="3158"/>
    <x v="0"/>
    <s v="AU"/>
    <s v="AUD"/>
    <x v="2630"/>
    <d v="2016-06-30T02:00:00"/>
    <n v="1467280800"/>
    <n v="1464921112"/>
    <b v="0"/>
    <n v="81"/>
    <b v="1"/>
    <s v="technology/space exploration"/>
    <x v="2"/>
    <s v="space exploration"/>
  </r>
  <r>
    <n v="20000"/>
    <n v="22933.05"/>
    <x v="0"/>
    <s v="US"/>
    <s v="USD"/>
    <x v="2631"/>
    <d v="2015-08-29T20:03:47"/>
    <n v="1440907427"/>
    <n v="1438488227"/>
    <b v="0"/>
    <n v="286"/>
    <b v="1"/>
    <s v="technology/space exploration"/>
    <x v="2"/>
    <s v="space exploration"/>
  </r>
  <r>
    <n v="1070"/>
    <n v="1466"/>
    <x v="0"/>
    <s v="US"/>
    <s v="USD"/>
    <x v="2632"/>
    <d v="2016-05-28T17:28:59"/>
    <n v="1464485339"/>
    <n v="1462325339"/>
    <b v="0"/>
    <n v="42"/>
    <b v="1"/>
    <s v="technology/space exploration"/>
    <x v="2"/>
    <s v="space exploration"/>
  </r>
  <r>
    <n v="5000"/>
    <n v="17731"/>
    <x v="0"/>
    <s v="US"/>
    <s v="USD"/>
    <x v="2633"/>
    <d v="2014-02-27T15:00:00"/>
    <n v="1393542000"/>
    <n v="1390938332"/>
    <b v="0"/>
    <n v="199"/>
    <b v="1"/>
    <s v="technology/space exploration"/>
    <x v="2"/>
    <s v="space exploration"/>
  </r>
  <r>
    <n v="930"/>
    <n v="986"/>
    <x v="0"/>
    <s v="US"/>
    <s v="USD"/>
    <x v="2634"/>
    <d v="2016-09-29T07:45:21"/>
    <n v="1475163921"/>
    <n v="1472571921"/>
    <b v="0"/>
    <n v="25"/>
    <b v="1"/>
    <s v="technology/space exploration"/>
    <x v="2"/>
    <s v="space exploration"/>
  </r>
  <r>
    <n v="11500"/>
    <n v="11500"/>
    <x v="0"/>
    <s v="CA"/>
    <s v="CAD"/>
    <x v="2635"/>
    <d v="2015-03-09T13:49:21"/>
    <n v="1425937761"/>
    <n v="1422917361"/>
    <b v="0"/>
    <n v="84"/>
    <b v="1"/>
    <s v="technology/space exploration"/>
    <x v="2"/>
    <s v="space exploration"/>
  </r>
  <r>
    <n v="1000"/>
    <n v="1873"/>
    <x v="0"/>
    <s v="US"/>
    <s v="USD"/>
    <x v="2636"/>
    <d v="2016-10-15T17:00:00"/>
    <n v="1476579600"/>
    <n v="1474641914"/>
    <b v="0"/>
    <n v="50"/>
    <b v="1"/>
    <s v="technology/space exploration"/>
    <x v="2"/>
    <s v="space exploration"/>
  </r>
  <r>
    <n v="500"/>
    <n v="831"/>
    <x v="0"/>
    <s v="US"/>
    <s v="USD"/>
    <x v="2637"/>
    <d v="2016-10-12T05:11:15"/>
    <n v="1476277875"/>
    <n v="1474895475"/>
    <b v="0"/>
    <n v="26"/>
    <b v="1"/>
    <s v="technology/space exploration"/>
    <x v="2"/>
    <s v="space exploration"/>
  </r>
  <r>
    <n v="347"/>
    <n v="353"/>
    <x v="0"/>
    <s v="US"/>
    <s v="USD"/>
    <x v="2638"/>
    <d v="2015-01-15T13:54:55"/>
    <n v="1421358895"/>
    <n v="1418766895"/>
    <b v="0"/>
    <n v="14"/>
    <b v="1"/>
    <s v="technology/space exploration"/>
    <x v="2"/>
    <s v="space exploration"/>
  </r>
  <r>
    <n v="300"/>
    <n v="492"/>
    <x v="0"/>
    <s v="GB"/>
    <s v="GBP"/>
    <x v="2639"/>
    <d v="2015-02-19T12:45:48"/>
    <n v="1424378748"/>
    <n v="1421786748"/>
    <b v="0"/>
    <n v="49"/>
    <b v="1"/>
    <s v="technology/space exploration"/>
    <x v="2"/>
    <s v="space exploration"/>
  </r>
  <r>
    <n v="3000"/>
    <n v="3170"/>
    <x v="0"/>
    <s v="US"/>
    <s v="USD"/>
    <x v="2640"/>
    <d v="2015-06-07T19:51:14"/>
    <n v="1433735474"/>
    <n v="1428551474"/>
    <b v="0"/>
    <n v="69"/>
    <b v="1"/>
    <s v="technology/space exploration"/>
    <x v="2"/>
    <s v="space exploration"/>
  </r>
  <r>
    <n v="1500"/>
    <n v="15"/>
    <x v="2"/>
    <s v="US"/>
    <s v="USD"/>
    <x v="2641"/>
    <d v="2014-09-15T12:09:00"/>
    <n v="1410811740"/>
    <n v="1409341863"/>
    <b v="0"/>
    <n v="1"/>
    <b v="0"/>
    <s v="technology/space exploration"/>
    <x v="2"/>
    <s v="space exploration"/>
  </r>
  <r>
    <n v="500000"/>
    <n v="0"/>
    <x v="2"/>
    <s v="DE"/>
    <s v="EUR"/>
    <x v="2642"/>
    <d v="2016-07-14T22:57:00"/>
    <n v="1468565820"/>
    <n v="1465970108"/>
    <b v="0"/>
    <n v="0"/>
    <b v="0"/>
    <s v="technology/space exploration"/>
    <x v="2"/>
    <s v="space exploration"/>
  </r>
  <r>
    <n v="1000000"/>
    <n v="335597.31"/>
    <x v="1"/>
    <s v="US"/>
    <s v="USD"/>
    <x v="2643"/>
    <d v="2016-12-20T23:59:00"/>
    <n v="1482307140"/>
    <n v="1479218315"/>
    <b v="1"/>
    <n v="1501"/>
    <b v="0"/>
    <s v="technology/space exploration"/>
    <x v="2"/>
    <s v="space exploration"/>
  </r>
  <r>
    <n v="100000"/>
    <n v="2053"/>
    <x v="1"/>
    <s v="US"/>
    <s v="USD"/>
    <x v="2644"/>
    <d v="2017-03-10T11:00:35"/>
    <n v="1489172435"/>
    <n v="1486580435"/>
    <b v="1"/>
    <n v="52"/>
    <b v="0"/>
    <s v="technology/space exploration"/>
    <x v="2"/>
    <s v="space exploration"/>
  </r>
  <r>
    <n v="20000"/>
    <n v="2100"/>
    <x v="1"/>
    <s v="AU"/>
    <s v="AUD"/>
    <x v="2645"/>
    <d v="2014-11-08T13:13:23"/>
    <n v="1415481203"/>
    <n v="1412885603"/>
    <b v="1"/>
    <n v="23"/>
    <b v="0"/>
    <s v="technology/space exploration"/>
    <x v="2"/>
    <s v="space exploration"/>
  </r>
  <r>
    <n v="500000"/>
    <n v="42086.42"/>
    <x v="1"/>
    <s v="US"/>
    <s v="USD"/>
    <x v="2646"/>
    <d v="2015-09-08T23:31:09"/>
    <n v="1441783869"/>
    <n v="1439191869"/>
    <b v="1"/>
    <n v="535"/>
    <b v="0"/>
    <s v="technology/space exploration"/>
    <x v="2"/>
    <s v="space exploration"/>
  </r>
  <r>
    <n v="2500"/>
    <n v="36"/>
    <x v="1"/>
    <s v="CA"/>
    <s v="CAD"/>
    <x v="2647"/>
    <d v="2015-08-13T22:16:59"/>
    <n v="1439533019"/>
    <n v="1436941019"/>
    <b v="0"/>
    <n v="3"/>
    <b v="0"/>
    <s v="technology/space exploration"/>
    <x v="2"/>
    <s v="space exploration"/>
  </r>
  <r>
    <n v="12000"/>
    <n v="106"/>
    <x v="1"/>
    <s v="US"/>
    <s v="USD"/>
    <x v="2648"/>
    <d v="2016-03-09T09:09:20"/>
    <n v="1457543360"/>
    <n v="1454951360"/>
    <b v="0"/>
    <n v="6"/>
    <b v="0"/>
    <s v="technology/space exploration"/>
    <x v="2"/>
    <s v="space exploration"/>
  </r>
  <r>
    <n v="125000"/>
    <n v="124"/>
    <x v="1"/>
    <s v="US"/>
    <s v="USD"/>
    <x v="2649"/>
    <d v="2016-02-01T15:55:41"/>
    <n v="1454370941"/>
    <n v="1449186941"/>
    <b v="0"/>
    <n v="3"/>
    <b v="0"/>
    <s v="technology/space exploration"/>
    <x v="2"/>
    <s v="space exploration"/>
  </r>
  <r>
    <n v="60000"/>
    <n v="358"/>
    <x v="1"/>
    <s v="US"/>
    <s v="USD"/>
    <x v="2650"/>
    <d v="2016-12-21T06:59:03"/>
    <n v="1482332343"/>
    <n v="1479740343"/>
    <b v="0"/>
    <n v="5"/>
    <b v="0"/>
    <s v="technology/space exploration"/>
    <x v="2"/>
    <s v="space exploration"/>
  </r>
  <r>
    <n v="280000"/>
    <n v="5233"/>
    <x v="1"/>
    <s v="US"/>
    <s v="USD"/>
    <x v="2651"/>
    <d v="2015-12-17T11:20:09"/>
    <n v="1450380009"/>
    <n v="1447960809"/>
    <b v="0"/>
    <n v="17"/>
    <b v="0"/>
    <s v="technology/space exploration"/>
    <x v="2"/>
    <s v="space exploration"/>
  </r>
  <r>
    <n v="100000"/>
    <n v="885"/>
    <x v="1"/>
    <s v="AU"/>
    <s v="AUD"/>
    <x v="2652"/>
    <d v="2014-12-09T19:48:45"/>
    <n v="1418183325"/>
    <n v="1415591325"/>
    <b v="0"/>
    <n v="11"/>
    <b v="0"/>
    <s v="technology/space exploration"/>
    <x v="2"/>
    <s v="space exploration"/>
  </r>
  <r>
    <n v="51000"/>
    <n v="5876"/>
    <x v="1"/>
    <s v="US"/>
    <s v="USD"/>
    <x v="2653"/>
    <d v="2014-06-12T20:00:00"/>
    <n v="1402632000"/>
    <n v="1399909127"/>
    <b v="0"/>
    <n v="70"/>
    <b v="0"/>
    <s v="technology/space exploration"/>
    <x v="2"/>
    <s v="space exploration"/>
  </r>
  <r>
    <n v="100000"/>
    <n v="51"/>
    <x v="1"/>
    <s v="US"/>
    <s v="USD"/>
    <x v="2654"/>
    <d v="2015-04-21T05:25:26"/>
    <n v="1429622726"/>
    <n v="1424442326"/>
    <b v="0"/>
    <n v="6"/>
    <b v="0"/>
    <s v="technology/space exploration"/>
    <x v="2"/>
    <s v="space exploration"/>
  </r>
  <r>
    <n v="15000"/>
    <n v="3155"/>
    <x v="1"/>
    <s v="US"/>
    <s v="USD"/>
    <x v="2655"/>
    <d v="2016-02-09T12:00:00"/>
    <n v="1455048000"/>
    <n v="1452631647"/>
    <b v="0"/>
    <n v="43"/>
    <b v="0"/>
    <s v="technology/space exploration"/>
    <x v="2"/>
    <s v="space exploration"/>
  </r>
  <r>
    <n v="150000"/>
    <n v="17155"/>
    <x v="1"/>
    <s v="US"/>
    <s v="USD"/>
    <x v="2656"/>
    <d v="2017-03-12T11:00:00"/>
    <n v="1489345200"/>
    <n v="1485966688"/>
    <b v="0"/>
    <n v="152"/>
    <b v="0"/>
    <s v="technology/space exploration"/>
    <x v="2"/>
    <s v="space exploration"/>
  </r>
  <r>
    <n v="30000"/>
    <n v="5621.38"/>
    <x v="1"/>
    <s v="US"/>
    <s v="USD"/>
    <x v="2657"/>
    <d v="2016-08-02T17:30:00"/>
    <n v="1470187800"/>
    <n v="1467325053"/>
    <b v="0"/>
    <n v="59"/>
    <b v="0"/>
    <s v="technology/space exploration"/>
    <x v="2"/>
    <s v="space exploration"/>
  </r>
  <r>
    <n v="98000"/>
    <n v="91"/>
    <x v="1"/>
    <s v="US"/>
    <s v="USD"/>
    <x v="2658"/>
    <d v="2016-07-30T13:13:14"/>
    <n v="1469913194"/>
    <n v="1467321194"/>
    <b v="0"/>
    <n v="4"/>
    <b v="0"/>
    <s v="technology/space exploration"/>
    <x v="2"/>
    <s v="space exploration"/>
  </r>
  <r>
    <n v="49000"/>
    <n v="1333"/>
    <x v="1"/>
    <s v="US"/>
    <s v="USD"/>
    <x v="2659"/>
    <d v="2015-04-17T17:40:10"/>
    <n v="1429321210"/>
    <n v="1426729210"/>
    <b v="0"/>
    <n v="10"/>
    <b v="0"/>
    <s v="technology/space exploration"/>
    <x v="2"/>
    <s v="space exploration"/>
  </r>
  <r>
    <n v="20000"/>
    <n v="19"/>
    <x v="1"/>
    <s v="US"/>
    <s v="USD"/>
    <x v="2660"/>
    <d v="2015-11-24T10:06:58"/>
    <n v="1448388418"/>
    <n v="1443200818"/>
    <b v="0"/>
    <n v="5"/>
    <b v="0"/>
    <s v="technology/space exploration"/>
    <x v="2"/>
    <s v="space exploration"/>
  </r>
  <r>
    <n v="5000"/>
    <n v="5145"/>
    <x v="0"/>
    <s v="US"/>
    <s v="USD"/>
    <x v="2661"/>
    <d v="2013-10-25T15:00:10"/>
    <n v="1382742010"/>
    <n v="1380150010"/>
    <b v="0"/>
    <n v="60"/>
    <b v="1"/>
    <s v="technology/makerspaces"/>
    <x v="2"/>
    <s v="makerspaces"/>
  </r>
  <r>
    <n v="20000"/>
    <n v="21360"/>
    <x v="0"/>
    <s v="US"/>
    <s v="USD"/>
    <x v="2662"/>
    <d v="2015-08-21T09:55:13"/>
    <n v="1440179713"/>
    <n v="1437587713"/>
    <b v="0"/>
    <n v="80"/>
    <b v="1"/>
    <s v="technology/makerspaces"/>
    <x v="2"/>
    <s v="makerspaces"/>
  </r>
  <r>
    <n v="20000"/>
    <n v="20919.25"/>
    <x v="0"/>
    <s v="CA"/>
    <s v="CAD"/>
    <x v="2663"/>
    <d v="2015-09-04T07:00:00"/>
    <n v="1441378800"/>
    <n v="1438873007"/>
    <b v="0"/>
    <n v="56"/>
    <b v="1"/>
    <s v="technology/makerspaces"/>
    <x v="2"/>
    <s v="makerspaces"/>
  </r>
  <r>
    <n v="17500"/>
    <n v="18100"/>
    <x v="0"/>
    <s v="US"/>
    <s v="USD"/>
    <x v="2664"/>
    <d v="2015-12-08T22:59:00"/>
    <n v="1449644340"/>
    <n v="1446683797"/>
    <b v="0"/>
    <n v="104"/>
    <b v="1"/>
    <s v="technology/makerspaces"/>
    <x v="2"/>
    <s v="makerspaces"/>
  </r>
  <r>
    <n v="3500"/>
    <n v="4310"/>
    <x v="0"/>
    <s v="US"/>
    <s v="USD"/>
    <x v="2665"/>
    <d v="2015-05-04T13:29:34"/>
    <n v="1430774974"/>
    <n v="1426886974"/>
    <b v="0"/>
    <n v="46"/>
    <b v="1"/>
    <s v="technology/makerspaces"/>
    <x v="2"/>
    <s v="makerspaces"/>
  </r>
  <r>
    <n v="10000"/>
    <n v="15929.51"/>
    <x v="0"/>
    <s v="US"/>
    <s v="USD"/>
    <x v="2666"/>
    <d v="2015-09-25T13:00:00"/>
    <n v="1443214800"/>
    <n v="1440008439"/>
    <b v="0"/>
    <n v="206"/>
    <b v="1"/>
    <s v="technology/makerspaces"/>
    <x v="2"/>
    <s v="makerspaces"/>
  </r>
  <r>
    <n v="1500"/>
    <n v="1660"/>
    <x v="0"/>
    <s v="US"/>
    <s v="USD"/>
    <x v="2667"/>
    <d v="2016-02-10T14:13:36"/>
    <n v="1455142416"/>
    <n v="1452550416"/>
    <b v="0"/>
    <n v="18"/>
    <b v="1"/>
    <s v="technology/makerspaces"/>
    <x v="2"/>
    <s v="makerspaces"/>
  </r>
  <r>
    <n v="1000"/>
    <n v="1707"/>
    <x v="0"/>
    <s v="CA"/>
    <s v="CAD"/>
    <x v="2668"/>
    <d v="2015-11-09T06:32:00"/>
    <n v="1447079520"/>
    <n v="1443449265"/>
    <b v="0"/>
    <n v="28"/>
    <b v="1"/>
    <s v="technology/makerspaces"/>
    <x v="2"/>
    <s v="makerspaces"/>
  </r>
  <r>
    <n v="800"/>
    <n v="1001"/>
    <x v="0"/>
    <s v="US"/>
    <s v="USD"/>
    <x v="2669"/>
    <d v="2016-01-09T16:51:36"/>
    <n v="1452387096"/>
    <n v="1447203096"/>
    <b v="0"/>
    <n v="11"/>
    <b v="1"/>
    <s v="technology/makerspaces"/>
    <x v="2"/>
    <s v="makerspaces"/>
  </r>
  <r>
    <n v="38888"/>
    <n v="2495"/>
    <x v="2"/>
    <s v="AU"/>
    <s v="AUD"/>
    <x v="2670"/>
    <d v="2014-07-28T16:29:40"/>
    <n v="1406593780"/>
    <n v="1404174580"/>
    <b v="1"/>
    <n v="60"/>
    <b v="0"/>
    <s v="technology/makerspaces"/>
    <x v="2"/>
    <s v="makerspaces"/>
  </r>
  <r>
    <n v="25000"/>
    <n v="2836"/>
    <x v="2"/>
    <s v="US"/>
    <s v="USD"/>
    <x v="2671"/>
    <d v="2014-12-19T11:38:00"/>
    <n v="1419017880"/>
    <n v="1416419916"/>
    <b v="1"/>
    <n v="84"/>
    <b v="0"/>
    <s v="technology/makerspaces"/>
    <x v="2"/>
    <s v="makerspaces"/>
  </r>
  <r>
    <n v="10000"/>
    <n v="3319"/>
    <x v="2"/>
    <s v="US"/>
    <s v="USD"/>
    <x v="2672"/>
    <d v="2015-12-27T22:00:00"/>
    <n v="1451282400"/>
    <n v="1449436390"/>
    <b v="1"/>
    <n v="47"/>
    <b v="0"/>
    <s v="technology/makerspaces"/>
    <x v="2"/>
    <s v="makerspaces"/>
  </r>
  <r>
    <n v="40000"/>
    <n v="11032"/>
    <x v="2"/>
    <s v="US"/>
    <s v="USD"/>
    <x v="2673"/>
    <d v="2014-10-29T14:45:00"/>
    <n v="1414622700"/>
    <n v="1412081999"/>
    <b v="1"/>
    <n v="66"/>
    <b v="0"/>
    <s v="technology/makerspaces"/>
    <x v="2"/>
    <s v="makerspaces"/>
  </r>
  <r>
    <n v="35000"/>
    <n v="21994"/>
    <x v="2"/>
    <s v="US"/>
    <s v="USD"/>
    <x v="2674"/>
    <d v="2016-07-04T20:59:00"/>
    <n v="1467694740"/>
    <n v="1465398670"/>
    <b v="1"/>
    <n v="171"/>
    <b v="0"/>
    <s v="technology/makerspaces"/>
    <x v="2"/>
    <s v="makerspaces"/>
  </r>
  <r>
    <n v="25000"/>
    <n v="1897"/>
    <x v="2"/>
    <s v="US"/>
    <s v="USD"/>
    <x v="2675"/>
    <d v="2014-11-10T13:34:49"/>
    <n v="1415655289"/>
    <n v="1413059689"/>
    <b v="1"/>
    <n v="29"/>
    <b v="0"/>
    <s v="technology/makerspaces"/>
    <x v="2"/>
    <s v="makerspaces"/>
  </r>
  <r>
    <n v="2100"/>
    <n v="1058"/>
    <x v="2"/>
    <s v="CA"/>
    <s v="CAD"/>
    <x v="2676"/>
    <d v="2016-05-22T06:59:34"/>
    <n v="1463929174"/>
    <n v="1461337174"/>
    <b v="0"/>
    <n v="9"/>
    <b v="0"/>
    <s v="technology/makerspaces"/>
    <x v="2"/>
    <s v="makerspaces"/>
  </r>
  <r>
    <n v="19500"/>
    <n v="3415"/>
    <x v="2"/>
    <s v="US"/>
    <s v="USD"/>
    <x v="2677"/>
    <d v="2014-07-02T16:42:23"/>
    <n v="1404348143"/>
    <n v="1401756143"/>
    <b v="0"/>
    <n v="27"/>
    <b v="0"/>
    <s v="technology/makerspaces"/>
    <x v="2"/>
    <s v="makerspaces"/>
  </r>
  <r>
    <n v="8000000"/>
    <n v="1100"/>
    <x v="2"/>
    <s v="ES"/>
    <s v="EUR"/>
    <x v="2678"/>
    <d v="2015-09-24T11:09:25"/>
    <n v="1443121765"/>
    <n v="1440529765"/>
    <b v="0"/>
    <n v="2"/>
    <b v="0"/>
    <s v="technology/makerspaces"/>
    <x v="2"/>
    <s v="makerspaces"/>
  </r>
  <r>
    <n v="40000"/>
    <n v="132"/>
    <x v="2"/>
    <s v="US"/>
    <s v="USD"/>
    <x v="2679"/>
    <d v="2015-02-27T16:01:34"/>
    <n v="1425081694"/>
    <n v="1422489694"/>
    <b v="0"/>
    <n v="3"/>
    <b v="0"/>
    <s v="technology/makerspaces"/>
    <x v="2"/>
    <s v="makerspaces"/>
  </r>
  <r>
    <n v="32000"/>
    <n v="276"/>
    <x v="2"/>
    <s v="ES"/>
    <s v="EUR"/>
    <x v="2680"/>
    <d v="2016-04-05T20:04:51"/>
    <n v="1459915491"/>
    <n v="1457327091"/>
    <b v="0"/>
    <n v="4"/>
    <b v="0"/>
    <s v="technology/makerspaces"/>
    <x v="2"/>
    <s v="makerspaces"/>
  </r>
  <r>
    <n v="8000"/>
    <n v="55"/>
    <x v="2"/>
    <s v="US"/>
    <s v="USD"/>
    <x v="2681"/>
    <d v="2014-07-10T13:29:10"/>
    <n v="1405027750"/>
    <n v="1402867750"/>
    <b v="0"/>
    <n v="2"/>
    <b v="0"/>
    <s v="food/food trucks"/>
    <x v="7"/>
    <s v="food trucks"/>
  </r>
  <r>
    <n v="6000"/>
    <n v="1698"/>
    <x v="2"/>
    <s v="US"/>
    <s v="USD"/>
    <x v="2682"/>
    <d v="2014-11-21T21:59:00"/>
    <n v="1416635940"/>
    <n v="1413838540"/>
    <b v="0"/>
    <n v="20"/>
    <b v="0"/>
    <s v="food/food trucks"/>
    <x v="7"/>
    <s v="food trucks"/>
  </r>
  <r>
    <n v="15000"/>
    <n v="36"/>
    <x v="2"/>
    <s v="US"/>
    <s v="USD"/>
    <x v="2683"/>
    <d v="2015-03-01T10:07:20"/>
    <n v="1425233240"/>
    <n v="1422641240"/>
    <b v="0"/>
    <n v="3"/>
    <b v="0"/>
    <s v="food/food trucks"/>
    <x v="7"/>
    <s v="food trucks"/>
  </r>
  <r>
    <n v="70000"/>
    <n v="800"/>
    <x v="2"/>
    <s v="US"/>
    <s v="USD"/>
    <x v="2684"/>
    <d v="2014-08-09T13:57:05"/>
    <n v="1407621425"/>
    <n v="1404165425"/>
    <b v="0"/>
    <n v="4"/>
    <b v="0"/>
    <s v="food/food trucks"/>
    <x v="7"/>
    <s v="food trucks"/>
  </r>
  <r>
    <n v="50000"/>
    <n v="10"/>
    <x v="2"/>
    <s v="US"/>
    <s v="USD"/>
    <x v="2685"/>
    <d v="2015-04-27T07:42:10"/>
    <n v="1430149330"/>
    <n v="1424968930"/>
    <b v="0"/>
    <n v="1"/>
    <b v="0"/>
    <s v="food/food trucks"/>
    <x v="7"/>
    <s v="food trucks"/>
  </r>
  <r>
    <n v="30000"/>
    <n v="0"/>
    <x v="2"/>
    <s v="US"/>
    <s v="USD"/>
    <x v="2686"/>
    <d v="2014-09-30T15:23:43"/>
    <n v="1412119423"/>
    <n v="1410391423"/>
    <b v="0"/>
    <n v="0"/>
    <b v="0"/>
    <s v="food/food trucks"/>
    <x v="7"/>
    <s v="food trucks"/>
  </r>
  <r>
    <n v="15000"/>
    <n v="0"/>
    <x v="2"/>
    <s v="US"/>
    <s v="USD"/>
    <x v="2687"/>
    <d v="2015-06-29T07:21:58"/>
    <n v="1435591318"/>
    <n v="1432999318"/>
    <b v="0"/>
    <n v="0"/>
    <b v="0"/>
    <s v="food/food trucks"/>
    <x v="7"/>
    <s v="food trucks"/>
  </r>
  <r>
    <n v="50000"/>
    <n v="74"/>
    <x v="2"/>
    <s v="US"/>
    <s v="USD"/>
    <x v="2688"/>
    <d v="2015-02-23T19:00:00"/>
    <n v="1424746800"/>
    <n v="1422067870"/>
    <b v="0"/>
    <n v="14"/>
    <b v="0"/>
    <s v="food/food trucks"/>
    <x v="7"/>
    <s v="food trucks"/>
  </r>
  <r>
    <n v="35000"/>
    <n v="1"/>
    <x v="2"/>
    <s v="US"/>
    <s v="USD"/>
    <x v="2689"/>
    <d v="2016-07-30T15:04:50"/>
    <n v="1469919890"/>
    <n v="1467327890"/>
    <b v="0"/>
    <n v="1"/>
    <b v="0"/>
    <s v="food/food trucks"/>
    <x v="7"/>
    <s v="food trucks"/>
  </r>
  <r>
    <n v="80000"/>
    <n v="8586"/>
    <x v="2"/>
    <s v="US"/>
    <s v="USD"/>
    <x v="2690"/>
    <d v="2015-06-02T18:31:16"/>
    <n v="1433298676"/>
    <n v="1429410676"/>
    <b v="0"/>
    <n v="118"/>
    <b v="0"/>
    <s v="food/food trucks"/>
    <x v="7"/>
    <s v="food trucks"/>
  </r>
  <r>
    <n v="65000"/>
    <n v="35"/>
    <x v="2"/>
    <s v="CA"/>
    <s v="CAD"/>
    <x v="2691"/>
    <d v="2015-05-10T09:22:37"/>
    <n v="1431278557"/>
    <n v="1427390557"/>
    <b v="0"/>
    <n v="2"/>
    <b v="0"/>
    <s v="food/food trucks"/>
    <x v="7"/>
    <s v="food trucks"/>
  </r>
  <r>
    <n v="3500"/>
    <n v="25"/>
    <x v="2"/>
    <s v="US"/>
    <s v="USD"/>
    <x v="2692"/>
    <d v="2015-03-24T23:01:00"/>
    <n v="1427266860"/>
    <n v="1424678460"/>
    <b v="0"/>
    <n v="1"/>
    <b v="0"/>
    <s v="food/food trucks"/>
    <x v="7"/>
    <s v="food trucks"/>
  </r>
  <r>
    <n v="5000"/>
    <n v="40"/>
    <x v="2"/>
    <s v="US"/>
    <s v="USD"/>
    <x v="2693"/>
    <d v="2014-08-12T19:19:26"/>
    <n v="1407899966"/>
    <n v="1405307966"/>
    <b v="0"/>
    <n v="3"/>
    <b v="0"/>
    <s v="food/food trucks"/>
    <x v="7"/>
    <s v="food trucks"/>
  </r>
  <r>
    <n v="30000"/>
    <n v="1"/>
    <x v="2"/>
    <s v="US"/>
    <s v="USD"/>
    <x v="2694"/>
    <d v="2014-09-25T19:22:19"/>
    <n v="1411701739"/>
    <n v="1409109739"/>
    <b v="0"/>
    <n v="1"/>
    <b v="0"/>
    <s v="food/food trucks"/>
    <x v="7"/>
    <s v="food trucks"/>
  </r>
  <r>
    <n v="15000"/>
    <n v="71"/>
    <x v="2"/>
    <s v="US"/>
    <s v="USD"/>
    <x v="2695"/>
    <d v="2015-04-13T19:21:58"/>
    <n v="1428981718"/>
    <n v="1423801318"/>
    <b v="0"/>
    <n v="3"/>
    <b v="0"/>
    <s v="food/food trucks"/>
    <x v="7"/>
    <s v="food trucks"/>
  </r>
  <r>
    <n v="60000"/>
    <n v="3390"/>
    <x v="2"/>
    <s v="US"/>
    <s v="USD"/>
    <x v="2696"/>
    <d v="2014-12-25T12:16:00"/>
    <n v="1419538560"/>
    <n v="1416600960"/>
    <b v="0"/>
    <n v="38"/>
    <b v="0"/>
    <s v="food/food trucks"/>
    <x v="7"/>
    <s v="food trucks"/>
  </r>
  <r>
    <n v="23000"/>
    <n v="6061"/>
    <x v="2"/>
    <s v="US"/>
    <s v="USD"/>
    <x v="2697"/>
    <d v="2015-08-02T14:00:00"/>
    <n v="1438552800"/>
    <n v="1435876423"/>
    <b v="0"/>
    <n v="52"/>
    <b v="0"/>
    <s v="food/food trucks"/>
    <x v="7"/>
    <s v="food trucks"/>
  </r>
  <r>
    <n v="8000"/>
    <n v="26.01"/>
    <x v="2"/>
    <s v="US"/>
    <s v="USD"/>
    <x v="2698"/>
    <d v="2014-06-27T13:33:28"/>
    <n v="1403904808"/>
    <n v="1401312808"/>
    <b v="0"/>
    <n v="2"/>
    <b v="0"/>
    <s v="food/food trucks"/>
    <x v="7"/>
    <s v="food trucks"/>
  </r>
  <r>
    <n v="2"/>
    <n v="0"/>
    <x v="2"/>
    <s v="CA"/>
    <s v="CAD"/>
    <x v="2699"/>
    <d v="2014-08-08T13:31:03"/>
    <n v="1407533463"/>
    <n v="1404941463"/>
    <b v="0"/>
    <n v="0"/>
    <b v="0"/>
    <s v="food/food trucks"/>
    <x v="7"/>
    <s v="food trucks"/>
  </r>
  <r>
    <n v="9999"/>
    <n v="70"/>
    <x v="2"/>
    <s v="US"/>
    <s v="USD"/>
    <x v="2700"/>
    <d v="2014-09-18T12:59:32"/>
    <n v="1411073972"/>
    <n v="1408481972"/>
    <b v="0"/>
    <n v="4"/>
    <b v="0"/>
    <s v="food/food trucks"/>
    <x v="7"/>
    <s v="food trucks"/>
  </r>
  <r>
    <n v="3400"/>
    <n v="1570"/>
    <x v="3"/>
    <s v="IE"/>
    <s v="EUR"/>
    <x v="2701"/>
    <d v="2017-04-07T09:35:34"/>
    <n v="1491586534"/>
    <n v="1488911734"/>
    <b v="0"/>
    <n v="46"/>
    <b v="0"/>
    <s v="theater/spaces"/>
    <x v="1"/>
    <s v="spaces"/>
  </r>
  <r>
    <n v="10000"/>
    <n v="3441"/>
    <x v="3"/>
    <s v="US"/>
    <s v="USD"/>
    <x v="2702"/>
    <d v="2017-04-05T10:14:37"/>
    <n v="1491416077"/>
    <n v="1488827677"/>
    <b v="1"/>
    <n v="26"/>
    <b v="0"/>
    <s v="theater/spaces"/>
    <x v="1"/>
    <s v="spaces"/>
  </r>
  <r>
    <n v="40000"/>
    <n v="41500"/>
    <x v="3"/>
    <s v="MX"/>
    <s v="MXN"/>
    <x v="2703"/>
    <d v="2017-03-22T07:33:50"/>
    <n v="1490196830"/>
    <n v="1485016430"/>
    <b v="0"/>
    <n v="45"/>
    <b v="0"/>
    <s v="theater/spaces"/>
    <x v="1"/>
    <s v="spaces"/>
  </r>
  <r>
    <n v="19000"/>
    <n v="1145"/>
    <x v="3"/>
    <s v="US"/>
    <s v="USD"/>
    <x v="2704"/>
    <d v="2017-04-05T11:41:54"/>
    <n v="1491421314"/>
    <n v="1487709714"/>
    <b v="0"/>
    <n v="7"/>
    <b v="0"/>
    <s v="theater/spaces"/>
    <x v="1"/>
    <s v="spaces"/>
  </r>
  <r>
    <n v="16500"/>
    <n v="1739"/>
    <x v="3"/>
    <s v="US"/>
    <s v="USD"/>
    <x v="2705"/>
    <d v="2017-03-24T12:59:18"/>
    <n v="1490389158"/>
    <n v="1486504758"/>
    <b v="0"/>
    <n v="8"/>
    <b v="0"/>
    <s v="theater/spaces"/>
    <x v="1"/>
    <s v="spaces"/>
  </r>
  <r>
    <n v="35000"/>
    <n v="39304"/>
    <x v="0"/>
    <s v="US"/>
    <s v="USD"/>
    <x v="2706"/>
    <d v="2014-10-15T22:59:00"/>
    <n v="1413442740"/>
    <n v="1410937483"/>
    <b v="1"/>
    <n v="263"/>
    <b v="1"/>
    <s v="theater/spaces"/>
    <x v="1"/>
    <s v="spaces"/>
  </r>
  <r>
    <n v="8000"/>
    <n v="28067.57"/>
    <x v="0"/>
    <s v="US"/>
    <s v="USD"/>
    <x v="2707"/>
    <d v="2013-05-26T22:59:00"/>
    <n v="1369637940"/>
    <n v="1367088443"/>
    <b v="1"/>
    <n v="394"/>
    <b v="1"/>
    <s v="theater/spaces"/>
    <x v="1"/>
    <s v="spaces"/>
  </r>
  <r>
    <n v="20000"/>
    <n v="46643.07"/>
    <x v="0"/>
    <s v="GB"/>
    <s v="GBP"/>
    <x v="2708"/>
    <d v="2016-07-21T08:45:26"/>
    <n v="1469119526"/>
    <n v="1463935526"/>
    <b v="1"/>
    <n v="1049"/>
    <b v="1"/>
    <s v="theater/spaces"/>
    <x v="1"/>
    <s v="spaces"/>
  </r>
  <r>
    <n v="50000"/>
    <n v="50803"/>
    <x v="0"/>
    <s v="US"/>
    <s v="USD"/>
    <x v="2709"/>
    <d v="2016-10-03T19:59:00"/>
    <n v="1475553540"/>
    <n v="1472528141"/>
    <b v="1"/>
    <n v="308"/>
    <b v="1"/>
    <s v="theater/spaces"/>
    <x v="1"/>
    <s v="spaces"/>
  </r>
  <r>
    <n v="60000"/>
    <n v="92340.21"/>
    <x v="0"/>
    <s v="US"/>
    <s v="USD"/>
    <x v="2710"/>
    <d v="2014-08-08T18:00:00"/>
    <n v="1407549600"/>
    <n v="1404797428"/>
    <b v="1"/>
    <n v="1088"/>
    <b v="1"/>
    <s v="theater/spaces"/>
    <x v="1"/>
    <s v="spaces"/>
  </r>
  <r>
    <n v="3910"/>
    <n v="3938"/>
    <x v="0"/>
    <s v="GB"/>
    <s v="GBP"/>
    <x v="2711"/>
    <d v="2014-06-20T14:01:00"/>
    <n v="1403301660"/>
    <n v="1400694790"/>
    <b v="1"/>
    <n v="73"/>
    <b v="1"/>
    <s v="theater/spaces"/>
    <x v="1"/>
    <s v="spaces"/>
  </r>
  <r>
    <n v="5500"/>
    <n v="7226"/>
    <x v="0"/>
    <s v="US"/>
    <s v="USD"/>
    <x v="2712"/>
    <d v="2013-07-13T10:00:00"/>
    <n v="1373738400"/>
    <n v="1370568560"/>
    <b v="1"/>
    <n v="143"/>
    <b v="1"/>
    <s v="theater/spaces"/>
    <x v="1"/>
    <s v="spaces"/>
  </r>
  <r>
    <n v="150000"/>
    <n v="153362"/>
    <x v="0"/>
    <s v="US"/>
    <s v="USD"/>
    <x v="2713"/>
    <d v="2015-12-24T07:41:24"/>
    <n v="1450971684"/>
    <n v="1447515684"/>
    <b v="1"/>
    <n v="1420"/>
    <b v="1"/>
    <s v="theater/spaces"/>
    <x v="1"/>
    <s v="spaces"/>
  </r>
  <r>
    <n v="25000"/>
    <n v="29089"/>
    <x v="0"/>
    <s v="US"/>
    <s v="USD"/>
    <x v="2714"/>
    <d v="2016-10-14T15:00:00"/>
    <n v="1476486000"/>
    <n v="1474040596"/>
    <b v="1"/>
    <n v="305"/>
    <b v="1"/>
    <s v="theater/spaces"/>
    <x v="1"/>
    <s v="spaces"/>
  </r>
  <r>
    <n v="12000"/>
    <n v="31754.69"/>
    <x v="0"/>
    <s v="US"/>
    <s v="USD"/>
    <x v="2715"/>
    <d v="2016-02-21T01:33:48"/>
    <n v="1456047228"/>
    <n v="1453109628"/>
    <b v="1"/>
    <n v="551"/>
    <b v="1"/>
    <s v="theater/spaces"/>
    <x v="1"/>
    <s v="spaces"/>
  </r>
  <r>
    <n v="10000"/>
    <n v="11998.01"/>
    <x v="0"/>
    <s v="DE"/>
    <s v="EUR"/>
    <x v="2716"/>
    <d v="2015-10-07T23:59:53"/>
    <n v="1444291193"/>
    <n v="1441699193"/>
    <b v="1"/>
    <n v="187"/>
    <b v="1"/>
    <s v="theater/spaces"/>
    <x v="1"/>
    <s v="spaces"/>
  </r>
  <r>
    <n v="25000"/>
    <n v="30026"/>
    <x v="0"/>
    <s v="US"/>
    <s v="USD"/>
    <x v="2717"/>
    <d v="2014-12-06T14:57:29"/>
    <n v="1417906649"/>
    <n v="1414015049"/>
    <b v="1"/>
    <n v="325"/>
    <b v="1"/>
    <s v="theater/spaces"/>
    <x v="1"/>
    <s v="spaces"/>
  </r>
  <r>
    <n v="18000"/>
    <n v="18645"/>
    <x v="0"/>
    <s v="US"/>
    <s v="USD"/>
    <x v="2718"/>
    <d v="2016-05-03T15:00:00"/>
    <n v="1462316400"/>
    <n v="1459865945"/>
    <b v="1"/>
    <n v="148"/>
    <b v="1"/>
    <s v="theater/spaces"/>
    <x v="1"/>
    <s v="spaces"/>
  </r>
  <r>
    <n v="6000"/>
    <n v="6530"/>
    <x v="0"/>
    <s v="US"/>
    <s v="USD"/>
    <x v="2719"/>
    <d v="2016-04-17T15:44:54"/>
    <n v="1460936694"/>
    <n v="1455756294"/>
    <b v="0"/>
    <n v="69"/>
    <b v="1"/>
    <s v="theater/spaces"/>
    <x v="1"/>
    <s v="spaces"/>
  </r>
  <r>
    <n v="25000"/>
    <n v="29531"/>
    <x v="0"/>
    <s v="US"/>
    <s v="USD"/>
    <x v="2720"/>
    <d v="2016-11-11T04:10:53"/>
    <n v="1478866253"/>
    <n v="1476270653"/>
    <b v="0"/>
    <n v="173"/>
    <b v="1"/>
    <s v="theater/spaces"/>
    <x v="1"/>
    <s v="spaces"/>
  </r>
  <r>
    <n v="750"/>
    <n v="10965"/>
    <x v="0"/>
    <s v="GB"/>
    <s v="GBP"/>
    <x v="2721"/>
    <d v="2013-09-06T11:00:00"/>
    <n v="1378494000"/>
    <n v="1375880598"/>
    <b v="0"/>
    <n v="269"/>
    <b v="1"/>
    <s v="technology/hardware"/>
    <x v="2"/>
    <s v="hardware"/>
  </r>
  <r>
    <n v="5000"/>
    <n v="12627"/>
    <x v="0"/>
    <s v="US"/>
    <s v="USD"/>
    <x v="2722"/>
    <d v="2017-01-29T12:34:13"/>
    <n v="1485722053"/>
    <n v="1480538053"/>
    <b v="0"/>
    <n v="185"/>
    <b v="1"/>
    <s v="technology/hardware"/>
    <x v="2"/>
    <s v="hardware"/>
  </r>
  <r>
    <n v="12000"/>
    <n v="16806"/>
    <x v="0"/>
    <s v="US"/>
    <s v="USD"/>
    <x v="2723"/>
    <d v="2014-12-31T13:08:08"/>
    <n v="1420060088"/>
    <n v="1414872488"/>
    <b v="0"/>
    <n v="176"/>
    <b v="1"/>
    <s v="technology/hardware"/>
    <x v="2"/>
    <s v="hardware"/>
  </r>
  <r>
    <n v="2468"/>
    <n v="7326.88"/>
    <x v="0"/>
    <s v="GB"/>
    <s v="GBP"/>
    <x v="2724"/>
    <d v="2015-08-14T23:50:59"/>
    <n v="1439625059"/>
    <n v="1436860259"/>
    <b v="0"/>
    <n v="1019"/>
    <b v="1"/>
    <s v="technology/hardware"/>
    <x v="2"/>
    <s v="hardware"/>
  </r>
  <r>
    <n v="40000"/>
    <n v="57817"/>
    <x v="0"/>
    <s v="CA"/>
    <s v="CAD"/>
    <x v="2725"/>
    <d v="2017-03-01T09:52:15"/>
    <n v="1488390735"/>
    <n v="1484070735"/>
    <b v="0"/>
    <n v="113"/>
    <b v="1"/>
    <s v="technology/hardware"/>
    <x v="2"/>
    <s v="hardware"/>
  </r>
  <r>
    <n v="100000"/>
    <n v="105745"/>
    <x v="0"/>
    <s v="US"/>
    <s v="USD"/>
    <x v="2726"/>
    <d v="2016-04-22T05:55:11"/>
    <n v="1461333311"/>
    <n v="1458741311"/>
    <b v="0"/>
    <n v="404"/>
    <b v="1"/>
    <s v="technology/hardware"/>
    <x v="2"/>
    <s v="hardware"/>
  </r>
  <r>
    <n v="10000"/>
    <n v="49321"/>
    <x v="0"/>
    <s v="US"/>
    <s v="USD"/>
    <x v="2727"/>
    <d v="2015-08-07T08:14:23"/>
    <n v="1438964063"/>
    <n v="1436804063"/>
    <b v="0"/>
    <n v="707"/>
    <b v="1"/>
    <s v="technology/hardware"/>
    <x v="2"/>
    <s v="hardware"/>
  </r>
  <r>
    <n v="15000"/>
    <n v="30274"/>
    <x v="0"/>
    <s v="US"/>
    <s v="USD"/>
    <x v="2728"/>
    <d v="2015-12-30T06:23:54"/>
    <n v="1451485434"/>
    <n v="1448461434"/>
    <b v="0"/>
    <n v="392"/>
    <b v="1"/>
    <s v="technology/hardware"/>
    <x v="2"/>
    <s v="hardware"/>
  </r>
  <r>
    <n v="7500"/>
    <n v="7833"/>
    <x v="0"/>
    <s v="US"/>
    <s v="USD"/>
    <x v="2729"/>
    <d v="2015-04-30T21:46:37"/>
    <n v="1430459197"/>
    <n v="1427867197"/>
    <b v="0"/>
    <n v="23"/>
    <b v="1"/>
    <s v="technology/hardware"/>
    <x v="2"/>
    <s v="hardware"/>
  </r>
  <r>
    <n v="27000"/>
    <n v="45979.01"/>
    <x v="0"/>
    <s v="US"/>
    <s v="USD"/>
    <x v="2730"/>
    <d v="2013-04-22T04:59:35"/>
    <n v="1366635575"/>
    <n v="1363611575"/>
    <b v="0"/>
    <n v="682"/>
    <b v="1"/>
    <s v="technology/hardware"/>
    <x v="2"/>
    <s v="hardware"/>
  </r>
  <r>
    <n v="30000"/>
    <n v="31291"/>
    <x v="0"/>
    <s v="US"/>
    <s v="USD"/>
    <x v="2731"/>
    <d v="2014-10-17T20:00:00"/>
    <n v="1413604800"/>
    <n v="1408624622"/>
    <b v="0"/>
    <n v="37"/>
    <b v="1"/>
    <s v="technology/hardware"/>
    <x v="2"/>
    <s v="hardware"/>
  </r>
  <r>
    <n v="12000"/>
    <n v="14190"/>
    <x v="0"/>
    <s v="US"/>
    <s v="USD"/>
    <x v="2732"/>
    <d v="2013-05-27T16:00:00"/>
    <n v="1369699200"/>
    <n v="1366917828"/>
    <b v="0"/>
    <n v="146"/>
    <b v="1"/>
    <s v="technology/hardware"/>
    <x v="2"/>
    <s v="hardware"/>
  </r>
  <r>
    <n v="50000"/>
    <n v="53769"/>
    <x v="0"/>
    <s v="US"/>
    <s v="USD"/>
    <x v="2733"/>
    <d v="2015-04-09T21:32:54"/>
    <n v="1428643974"/>
    <n v="1423463574"/>
    <b v="0"/>
    <n v="119"/>
    <b v="1"/>
    <s v="technology/hardware"/>
    <x v="2"/>
    <s v="hardware"/>
  </r>
  <r>
    <n v="1"/>
    <n v="22603"/>
    <x v="0"/>
    <s v="US"/>
    <s v="USD"/>
    <x v="2734"/>
    <d v="2016-10-13T13:59:00"/>
    <n v="1476395940"/>
    <n v="1473782592"/>
    <b v="0"/>
    <n v="163"/>
    <b v="1"/>
    <s v="technology/hardware"/>
    <x v="2"/>
    <s v="hardware"/>
  </r>
  <r>
    <n v="750"/>
    <n v="7336.01"/>
    <x v="0"/>
    <s v="GB"/>
    <s v="GBP"/>
    <x v="2735"/>
    <d v="2013-03-13T12:00:00"/>
    <n v="1363204800"/>
    <n v="1360551250"/>
    <b v="0"/>
    <n v="339"/>
    <b v="1"/>
    <s v="technology/hardware"/>
    <x v="2"/>
    <s v="hardware"/>
  </r>
  <r>
    <n v="8000"/>
    <n v="9832"/>
    <x v="0"/>
    <s v="CA"/>
    <s v="CAD"/>
    <x v="2736"/>
    <d v="2014-04-23T07:59:33"/>
    <n v="1398268773"/>
    <n v="1395676773"/>
    <b v="0"/>
    <n v="58"/>
    <b v="1"/>
    <s v="technology/hardware"/>
    <x v="2"/>
    <s v="hardware"/>
  </r>
  <r>
    <n v="30000"/>
    <n v="73818.240000000005"/>
    <x v="0"/>
    <s v="US"/>
    <s v="USD"/>
    <x v="2737"/>
    <d v="2014-01-15T11:00:00"/>
    <n v="1389812400"/>
    <n v="1386108087"/>
    <b v="0"/>
    <n v="456"/>
    <b v="1"/>
    <s v="technology/hardware"/>
    <x v="2"/>
    <s v="hardware"/>
  </r>
  <r>
    <n v="5000"/>
    <n v="7397"/>
    <x v="0"/>
    <s v="US"/>
    <s v="USD"/>
    <x v="2738"/>
    <d v="2016-11-05T19:26:44"/>
    <n v="1478402804"/>
    <n v="1473218804"/>
    <b v="0"/>
    <n v="15"/>
    <b v="1"/>
    <s v="technology/hardware"/>
    <x v="2"/>
    <s v="hardware"/>
  </r>
  <r>
    <n v="1100"/>
    <n v="4225"/>
    <x v="0"/>
    <s v="GB"/>
    <s v="GBP"/>
    <x v="2739"/>
    <d v="2014-05-05T13:18:37"/>
    <n v="1399324717"/>
    <n v="1395436717"/>
    <b v="0"/>
    <n v="191"/>
    <b v="1"/>
    <s v="technology/hardware"/>
    <x v="2"/>
    <s v="hardware"/>
  </r>
  <r>
    <n v="300"/>
    <n v="310"/>
    <x v="0"/>
    <s v="US"/>
    <s v="USD"/>
    <x v="2740"/>
    <d v="2015-03-11T15:45:52"/>
    <n v="1426117552"/>
    <n v="1423529152"/>
    <b v="0"/>
    <n v="17"/>
    <b v="1"/>
    <s v="technology/hardware"/>
    <x v="2"/>
    <s v="hardware"/>
  </r>
  <r>
    <n v="8000"/>
    <n v="35"/>
    <x v="2"/>
    <s v="US"/>
    <s v="USD"/>
    <x v="2741"/>
    <d v="2014-10-19T18:07:00"/>
    <n v="1413770820"/>
    <n v="1412005602"/>
    <b v="0"/>
    <n v="4"/>
    <b v="0"/>
    <s v="publishing/children's books"/>
    <x v="3"/>
    <s v="children's books"/>
  </r>
  <r>
    <n v="2500"/>
    <n v="731"/>
    <x v="2"/>
    <s v="US"/>
    <s v="USD"/>
    <x v="2742"/>
    <d v="2012-05-15T09:16:27"/>
    <n v="1337102187"/>
    <n v="1335892587"/>
    <b v="0"/>
    <n v="18"/>
    <b v="0"/>
    <s v="publishing/children's books"/>
    <x v="3"/>
    <s v="children's books"/>
  </r>
  <r>
    <n v="5999"/>
    <n v="0"/>
    <x v="2"/>
    <s v="US"/>
    <s v="USD"/>
    <x v="2743"/>
    <d v="2016-10-18T23:53:27"/>
    <n v="1476863607"/>
    <n v="1474271607"/>
    <b v="0"/>
    <n v="0"/>
    <b v="0"/>
    <s v="publishing/children's books"/>
    <x v="3"/>
    <s v="children's books"/>
  </r>
  <r>
    <n v="16000"/>
    <n v="835"/>
    <x v="2"/>
    <s v="US"/>
    <s v="USD"/>
    <x v="2744"/>
    <d v="2012-02-28T17:29:58"/>
    <n v="1330478998"/>
    <n v="1327886998"/>
    <b v="0"/>
    <n v="22"/>
    <b v="0"/>
    <s v="publishing/children's books"/>
    <x v="3"/>
    <s v="children's books"/>
  </r>
  <r>
    <n v="8000"/>
    <n v="1751"/>
    <x v="2"/>
    <s v="US"/>
    <s v="USD"/>
    <x v="2745"/>
    <d v="2012-07-14T15:42:48"/>
    <n v="1342309368"/>
    <n v="1337125368"/>
    <b v="0"/>
    <n v="49"/>
    <b v="0"/>
    <s v="publishing/children's books"/>
    <x v="3"/>
    <s v="children's books"/>
  </r>
  <r>
    <n v="3000"/>
    <n v="801"/>
    <x v="2"/>
    <s v="US"/>
    <s v="USD"/>
    <x v="2746"/>
    <d v="2014-08-29T10:45:11"/>
    <n v="1409337911"/>
    <n v="1406745911"/>
    <b v="0"/>
    <n v="19"/>
    <b v="0"/>
    <s v="publishing/children's books"/>
    <x v="3"/>
    <s v="children's books"/>
  </r>
  <r>
    <n v="500"/>
    <n v="140"/>
    <x v="2"/>
    <s v="US"/>
    <s v="USD"/>
    <x v="2747"/>
    <d v="2012-06-15T19:10:00"/>
    <n v="1339816200"/>
    <n v="1337095997"/>
    <b v="0"/>
    <n v="4"/>
    <b v="0"/>
    <s v="publishing/children's books"/>
    <x v="3"/>
    <s v="children's books"/>
  </r>
  <r>
    <n v="5000"/>
    <n v="53"/>
    <x v="2"/>
    <s v="US"/>
    <s v="USD"/>
    <x v="2748"/>
    <d v="2016-09-02T09:03:22"/>
    <n v="1472835802"/>
    <n v="1470243802"/>
    <b v="0"/>
    <n v="4"/>
    <b v="0"/>
    <s v="publishing/children's books"/>
    <x v="3"/>
    <s v="children's books"/>
  </r>
  <r>
    <n v="10000"/>
    <n v="110"/>
    <x v="2"/>
    <s v="US"/>
    <s v="USD"/>
    <x v="2749"/>
    <d v="2015-04-04T10:10:37"/>
    <n v="1428171037"/>
    <n v="1425582637"/>
    <b v="0"/>
    <n v="2"/>
    <b v="0"/>
    <s v="publishing/children's books"/>
    <x v="3"/>
    <s v="children's books"/>
  </r>
  <r>
    <n v="1999"/>
    <n v="0"/>
    <x v="2"/>
    <s v="US"/>
    <s v="USD"/>
    <x v="2750"/>
    <d v="2012-06-30T12:00:00"/>
    <n v="1341086400"/>
    <n v="1340055345"/>
    <b v="0"/>
    <n v="0"/>
    <b v="0"/>
    <s v="publishing/children's books"/>
    <x v="3"/>
    <s v="children's books"/>
  </r>
  <r>
    <n v="3274"/>
    <n v="0"/>
    <x v="2"/>
    <s v="US"/>
    <s v="USD"/>
    <x v="2751"/>
    <d v="2014-06-17T13:17:22"/>
    <n v="1403039842"/>
    <n v="1397855842"/>
    <b v="0"/>
    <n v="0"/>
    <b v="0"/>
    <s v="publishing/children's books"/>
    <x v="3"/>
    <s v="children's books"/>
  </r>
  <r>
    <n v="4800"/>
    <n v="550"/>
    <x v="2"/>
    <s v="US"/>
    <s v="USD"/>
    <x v="2752"/>
    <d v="2011-12-18T10:21:44"/>
    <n v="1324232504"/>
    <n v="1320776504"/>
    <b v="0"/>
    <n v="14"/>
    <b v="0"/>
    <s v="publishing/children's books"/>
    <x v="3"/>
    <s v="children's books"/>
  </r>
  <r>
    <n v="2000"/>
    <n v="380"/>
    <x v="2"/>
    <s v="US"/>
    <s v="USD"/>
    <x v="2753"/>
    <d v="2012-08-26T13:37:03"/>
    <n v="1346017023"/>
    <n v="1343425023"/>
    <b v="0"/>
    <n v="8"/>
    <b v="0"/>
    <s v="publishing/children's books"/>
    <x v="3"/>
    <s v="children's books"/>
  </r>
  <r>
    <n v="10000"/>
    <n v="0"/>
    <x v="2"/>
    <s v="US"/>
    <s v="USD"/>
    <x v="2754"/>
    <d v="2014-09-11T07:15:51"/>
    <n v="1410448551"/>
    <n v="1407856551"/>
    <b v="0"/>
    <n v="0"/>
    <b v="0"/>
    <s v="publishing/children's books"/>
    <x v="3"/>
    <s v="children's books"/>
  </r>
  <r>
    <n v="500"/>
    <n v="260"/>
    <x v="2"/>
    <s v="IE"/>
    <s v="EUR"/>
    <x v="2755"/>
    <d v="2015-04-08T10:58:47"/>
    <n v="1428519527"/>
    <n v="1425927527"/>
    <b v="0"/>
    <n v="15"/>
    <b v="0"/>
    <s v="publishing/children's books"/>
    <x v="3"/>
    <s v="children's books"/>
  </r>
  <r>
    <n v="10000"/>
    <n v="1048"/>
    <x v="2"/>
    <s v="US"/>
    <s v="USD"/>
    <x v="2756"/>
    <d v="2014-01-11T13:36:41"/>
    <n v="1389476201"/>
    <n v="1386884201"/>
    <b v="0"/>
    <n v="33"/>
    <b v="0"/>
    <s v="publishing/children's books"/>
    <x v="3"/>
    <s v="children's books"/>
  </r>
  <r>
    <n v="1500"/>
    <n v="10"/>
    <x v="2"/>
    <s v="US"/>
    <s v="USD"/>
    <x v="2757"/>
    <d v="2016-08-06T07:45:32"/>
    <n v="1470498332"/>
    <n v="1469202332"/>
    <b v="0"/>
    <n v="2"/>
    <b v="0"/>
    <s v="publishing/children's books"/>
    <x v="3"/>
    <s v="children's books"/>
  </r>
  <r>
    <n v="2000"/>
    <n v="234"/>
    <x v="2"/>
    <s v="AU"/>
    <s v="AUD"/>
    <x v="2758"/>
    <d v="2016-10-10T02:36:23"/>
    <n v="1476095783"/>
    <n v="1474886183"/>
    <b v="0"/>
    <n v="6"/>
    <b v="0"/>
    <s v="publishing/children's books"/>
    <x v="3"/>
    <s v="children's books"/>
  </r>
  <r>
    <n v="1000"/>
    <n v="105"/>
    <x v="2"/>
    <s v="AU"/>
    <s v="AUD"/>
    <x v="2759"/>
    <d v="2016-07-16T00:47:46"/>
    <n v="1468658866"/>
    <n v="1464943666"/>
    <b v="0"/>
    <n v="2"/>
    <b v="0"/>
    <s v="publishing/children's books"/>
    <x v="3"/>
    <s v="children's books"/>
  </r>
  <r>
    <n v="5000"/>
    <n v="0"/>
    <x v="2"/>
    <s v="GB"/>
    <s v="GBP"/>
    <x v="2760"/>
    <d v="2013-06-20T03:04:18"/>
    <n v="1371726258"/>
    <n v="1369134258"/>
    <b v="0"/>
    <n v="0"/>
    <b v="0"/>
    <s v="publishing/children's books"/>
    <x v="3"/>
    <s v="children's books"/>
  </r>
  <r>
    <n v="5000"/>
    <n v="36"/>
    <x v="2"/>
    <s v="US"/>
    <s v="USD"/>
    <x v="2761"/>
    <d v="2013-01-02T17:31:33"/>
    <n v="1357176693"/>
    <n v="1354584693"/>
    <b v="0"/>
    <n v="4"/>
    <b v="0"/>
    <s v="publishing/children's books"/>
    <x v="3"/>
    <s v="children's books"/>
  </r>
  <r>
    <n v="3250"/>
    <n v="25"/>
    <x v="2"/>
    <s v="US"/>
    <s v="USD"/>
    <x v="2762"/>
    <d v="2012-03-18T15:53:15"/>
    <n v="1332114795"/>
    <n v="1326934395"/>
    <b v="0"/>
    <n v="1"/>
    <b v="0"/>
    <s v="publishing/children's books"/>
    <x v="3"/>
    <s v="children's books"/>
  </r>
  <r>
    <n v="39400"/>
    <n v="90"/>
    <x v="2"/>
    <s v="US"/>
    <s v="USD"/>
    <x v="2763"/>
    <d v="2013-05-24T05:54:44"/>
    <n v="1369403684"/>
    <n v="1365515684"/>
    <b v="0"/>
    <n v="3"/>
    <b v="0"/>
    <s v="publishing/children's books"/>
    <x v="3"/>
    <s v="children's books"/>
  </r>
  <r>
    <n v="4000"/>
    <n v="45"/>
    <x v="2"/>
    <s v="US"/>
    <s v="USD"/>
    <x v="2764"/>
    <d v="2012-05-30T11:00:00"/>
    <n v="1338404400"/>
    <n v="1335855631"/>
    <b v="0"/>
    <n v="4"/>
    <b v="0"/>
    <s v="publishing/children's books"/>
    <x v="3"/>
    <s v="children's books"/>
  </r>
  <r>
    <n v="4000"/>
    <n v="0"/>
    <x v="2"/>
    <s v="US"/>
    <s v="USD"/>
    <x v="2765"/>
    <d v="2012-10-28T05:53:48"/>
    <n v="1351432428"/>
    <n v="1350050028"/>
    <b v="0"/>
    <n v="0"/>
    <b v="0"/>
    <s v="publishing/children's books"/>
    <x v="3"/>
    <s v="children's books"/>
  </r>
  <r>
    <n v="5000"/>
    <n v="100"/>
    <x v="2"/>
    <s v="US"/>
    <s v="USD"/>
    <x v="2766"/>
    <d v="2011-08-11T08:01:58"/>
    <n v="1313078518"/>
    <n v="1310486518"/>
    <b v="0"/>
    <n v="4"/>
    <b v="0"/>
    <s v="publishing/children's books"/>
    <x v="3"/>
    <s v="children's books"/>
  </r>
  <r>
    <n v="4000"/>
    <n v="34"/>
    <x v="2"/>
    <s v="CA"/>
    <s v="CAD"/>
    <x v="2767"/>
    <d v="2015-08-16T15:00:50"/>
    <n v="1439766050"/>
    <n v="1434582050"/>
    <b v="0"/>
    <n v="3"/>
    <b v="0"/>
    <s v="publishing/children's books"/>
    <x v="3"/>
    <s v="children's books"/>
  </r>
  <r>
    <n v="7000"/>
    <n v="1002"/>
    <x v="2"/>
    <s v="US"/>
    <s v="USD"/>
    <x v="2768"/>
    <d v="2012-03-29T05:45:23"/>
    <n v="1333028723"/>
    <n v="1330440323"/>
    <b v="0"/>
    <n v="34"/>
    <b v="0"/>
    <s v="publishing/children's books"/>
    <x v="3"/>
    <s v="children's books"/>
  </r>
  <r>
    <n v="800"/>
    <n v="2"/>
    <x v="2"/>
    <s v="GB"/>
    <s v="GBP"/>
    <x v="2769"/>
    <d v="2014-06-05T11:49:50"/>
    <n v="1401997790"/>
    <n v="1397677790"/>
    <b v="0"/>
    <n v="2"/>
    <b v="0"/>
    <s v="publishing/children's books"/>
    <x v="3"/>
    <s v="children's books"/>
  </r>
  <r>
    <n v="20000"/>
    <n v="2082.25"/>
    <x v="2"/>
    <s v="US"/>
    <s v="USD"/>
    <x v="2770"/>
    <d v="2014-03-18T07:55:30"/>
    <n v="1395158130"/>
    <n v="1392569730"/>
    <b v="0"/>
    <n v="33"/>
    <b v="0"/>
    <s v="publishing/children's books"/>
    <x v="3"/>
    <s v="children's books"/>
  </r>
  <r>
    <n v="19980"/>
    <n v="0"/>
    <x v="2"/>
    <s v="US"/>
    <s v="USD"/>
    <x v="2771"/>
    <d v="2013-02-01T09:00:00"/>
    <n v="1359738000"/>
    <n v="1355489140"/>
    <b v="0"/>
    <n v="0"/>
    <b v="0"/>
    <s v="publishing/children's books"/>
    <x v="3"/>
    <s v="children's books"/>
  </r>
  <r>
    <n v="8000"/>
    <n v="0"/>
    <x v="2"/>
    <s v="US"/>
    <s v="USD"/>
    <x v="2772"/>
    <d v="2013-10-05T12:51:34"/>
    <n v="1381006294"/>
    <n v="1379710294"/>
    <b v="0"/>
    <n v="0"/>
    <b v="0"/>
    <s v="publishing/children's books"/>
    <x v="3"/>
    <s v="children's books"/>
  </r>
  <r>
    <n v="530"/>
    <n v="1"/>
    <x v="2"/>
    <s v="CA"/>
    <s v="CAD"/>
    <x v="2773"/>
    <d v="2016-04-24T12:45:21"/>
    <n v="1461530721"/>
    <n v="1460666721"/>
    <b v="0"/>
    <n v="1"/>
    <b v="0"/>
    <s v="publishing/children's books"/>
    <x v="3"/>
    <s v="children's books"/>
  </r>
  <r>
    <n v="4000"/>
    <n v="570"/>
    <x v="2"/>
    <s v="US"/>
    <s v="USD"/>
    <x v="2774"/>
    <d v="2013-03-07T19:02:08"/>
    <n v="1362711728"/>
    <n v="1360119728"/>
    <b v="0"/>
    <n v="13"/>
    <b v="0"/>
    <s v="publishing/children's books"/>
    <x v="3"/>
    <s v="children's books"/>
  </r>
  <r>
    <n v="5000"/>
    <n v="150"/>
    <x v="2"/>
    <s v="US"/>
    <s v="USD"/>
    <x v="2775"/>
    <d v="2011-12-15T16:19:14"/>
    <n v="1323994754"/>
    <n v="1321402754"/>
    <b v="0"/>
    <n v="2"/>
    <b v="0"/>
    <s v="publishing/children's books"/>
    <x v="3"/>
    <s v="children's books"/>
  </r>
  <r>
    <n v="21000"/>
    <n v="1655"/>
    <x v="2"/>
    <s v="US"/>
    <s v="USD"/>
    <x v="2776"/>
    <d v="2015-06-11T23:07:56"/>
    <n v="1434092876"/>
    <n v="1431414476"/>
    <b v="0"/>
    <n v="36"/>
    <b v="0"/>
    <s v="publishing/children's books"/>
    <x v="3"/>
    <s v="children's books"/>
  </r>
  <r>
    <n v="3000"/>
    <n v="10"/>
    <x v="2"/>
    <s v="US"/>
    <s v="USD"/>
    <x v="2777"/>
    <d v="2015-07-17T08:03:24"/>
    <n v="1437149004"/>
    <n v="1434557004"/>
    <b v="0"/>
    <n v="1"/>
    <b v="0"/>
    <s v="publishing/children's books"/>
    <x v="3"/>
    <s v="children's books"/>
  </r>
  <r>
    <n v="5500"/>
    <n v="1405"/>
    <x v="2"/>
    <s v="US"/>
    <s v="USD"/>
    <x v="2778"/>
    <d v="2014-08-25T15:28:26"/>
    <n v="1409009306"/>
    <n v="1406417306"/>
    <b v="0"/>
    <n v="15"/>
    <b v="0"/>
    <s v="publishing/children's books"/>
    <x v="3"/>
    <s v="children's books"/>
  </r>
  <r>
    <n v="2500"/>
    <n v="53"/>
    <x v="2"/>
    <s v="US"/>
    <s v="USD"/>
    <x v="2779"/>
    <d v="2015-11-22T07:03:41"/>
    <n v="1448204621"/>
    <n v="1445609021"/>
    <b v="0"/>
    <n v="1"/>
    <b v="0"/>
    <s v="publishing/children's books"/>
    <x v="3"/>
    <s v="children's books"/>
  </r>
  <r>
    <n v="100000"/>
    <n v="0"/>
    <x v="2"/>
    <s v="IT"/>
    <s v="EUR"/>
    <x v="2780"/>
    <d v="2017-03-10T02:44:48"/>
    <n v="1489142688"/>
    <n v="1486550688"/>
    <b v="0"/>
    <n v="0"/>
    <b v="0"/>
    <s v="publishing/children's books"/>
    <x v="3"/>
    <s v="children's books"/>
  </r>
  <r>
    <n v="1250"/>
    <n v="1316"/>
    <x v="0"/>
    <s v="US"/>
    <s v="USD"/>
    <x v="2781"/>
    <d v="2015-02-11T23:00:00"/>
    <n v="1423724400"/>
    <n v="1421274954"/>
    <b v="0"/>
    <n v="28"/>
    <b v="1"/>
    <s v="theater/plays"/>
    <x v="1"/>
    <s v="plays"/>
  </r>
  <r>
    <n v="1000"/>
    <n v="1200"/>
    <x v="0"/>
    <s v="US"/>
    <s v="USD"/>
    <x v="2782"/>
    <d v="2015-02-16T20:59:00"/>
    <n v="1424149140"/>
    <n v="1421964718"/>
    <b v="0"/>
    <n v="18"/>
    <b v="1"/>
    <s v="theater/plays"/>
    <x v="1"/>
    <s v="plays"/>
  </r>
  <r>
    <n v="1000"/>
    <n v="1145"/>
    <x v="0"/>
    <s v="GB"/>
    <s v="GBP"/>
    <x v="2783"/>
    <d v="2015-04-23T04:50:46"/>
    <n v="1429793446"/>
    <n v="1428583846"/>
    <b v="0"/>
    <n v="61"/>
    <b v="1"/>
    <s v="theater/plays"/>
    <x v="1"/>
    <s v="plays"/>
  </r>
  <r>
    <n v="6000"/>
    <n v="7140"/>
    <x v="0"/>
    <s v="US"/>
    <s v="USD"/>
    <x v="2784"/>
    <d v="2014-10-29T10:54:03"/>
    <n v="1414608843"/>
    <n v="1412794443"/>
    <b v="0"/>
    <n v="108"/>
    <b v="1"/>
    <s v="theater/plays"/>
    <x v="1"/>
    <s v="plays"/>
  </r>
  <r>
    <n v="5000"/>
    <n v="5234"/>
    <x v="0"/>
    <s v="US"/>
    <s v="USD"/>
    <x v="2785"/>
    <d v="2016-08-05T13:00:00"/>
    <n v="1470430800"/>
    <n v="1467865967"/>
    <b v="0"/>
    <n v="142"/>
    <b v="1"/>
    <s v="theater/plays"/>
    <x v="1"/>
    <s v="plays"/>
  </r>
  <r>
    <n v="2500"/>
    <n v="2946"/>
    <x v="0"/>
    <s v="GB"/>
    <s v="GBP"/>
    <x v="2786"/>
    <d v="2014-07-09T05:39:40"/>
    <n v="1404913180"/>
    <n v="1403703580"/>
    <b v="0"/>
    <n v="74"/>
    <b v="1"/>
    <s v="theater/plays"/>
    <x v="1"/>
    <s v="plays"/>
  </r>
  <r>
    <n v="1000"/>
    <n v="1197"/>
    <x v="0"/>
    <s v="US"/>
    <s v="USD"/>
    <x v="2787"/>
    <d v="2014-07-17T20:45:52"/>
    <n v="1405658752"/>
    <n v="1403066752"/>
    <b v="0"/>
    <n v="38"/>
    <b v="1"/>
    <s v="theater/plays"/>
    <x v="1"/>
    <s v="plays"/>
  </r>
  <r>
    <n v="2000"/>
    <n v="2050"/>
    <x v="0"/>
    <s v="US"/>
    <s v="USD"/>
    <x v="2788"/>
    <d v="2016-07-29T08:50:43"/>
    <n v="1469811043"/>
    <n v="1467219043"/>
    <b v="0"/>
    <n v="20"/>
    <b v="1"/>
    <s v="theater/plays"/>
    <x v="1"/>
    <s v="plays"/>
  </r>
  <r>
    <n v="3000"/>
    <n v="3035"/>
    <x v="0"/>
    <s v="US"/>
    <s v="USD"/>
    <x v="2789"/>
    <d v="2015-03-11T20:00:00"/>
    <n v="1426132800"/>
    <n v="1424477934"/>
    <b v="0"/>
    <n v="24"/>
    <b v="1"/>
    <s v="theater/plays"/>
    <x v="1"/>
    <s v="plays"/>
  </r>
  <r>
    <n v="3000"/>
    <n v="3160"/>
    <x v="0"/>
    <s v="US"/>
    <s v="USD"/>
    <x v="2790"/>
    <d v="2015-02-11T14:31:43"/>
    <n v="1423693903"/>
    <n v="1421101903"/>
    <b v="0"/>
    <n v="66"/>
    <b v="1"/>
    <s v="theater/plays"/>
    <x v="1"/>
    <s v="plays"/>
  </r>
  <r>
    <n v="2000"/>
    <n v="2050"/>
    <x v="0"/>
    <s v="US"/>
    <s v="USD"/>
    <x v="2791"/>
    <d v="2016-09-08T20:00:00"/>
    <n v="1473393600"/>
    <n v="1470778559"/>
    <b v="0"/>
    <n v="28"/>
    <b v="1"/>
    <s v="theater/plays"/>
    <x v="1"/>
    <s v="plays"/>
  </r>
  <r>
    <n v="2000"/>
    <n v="2152"/>
    <x v="0"/>
    <s v="US"/>
    <s v="USD"/>
    <x v="2792"/>
    <d v="2015-08-11T21:32:39"/>
    <n v="1439357559"/>
    <n v="1435469559"/>
    <b v="0"/>
    <n v="24"/>
    <b v="1"/>
    <s v="theater/plays"/>
    <x v="1"/>
    <s v="plays"/>
  </r>
  <r>
    <n v="10000"/>
    <n v="11056.75"/>
    <x v="0"/>
    <s v="AU"/>
    <s v="AUD"/>
    <x v="2793"/>
    <d v="2015-07-21T02:03:25"/>
    <n v="1437473005"/>
    <n v="1434881005"/>
    <b v="0"/>
    <n v="73"/>
    <b v="1"/>
    <s v="theater/plays"/>
    <x v="1"/>
    <s v="plays"/>
  </r>
  <r>
    <n v="50"/>
    <n v="75"/>
    <x v="0"/>
    <s v="GB"/>
    <s v="GBP"/>
    <x v="2794"/>
    <d v="2016-03-03T11:00:00"/>
    <n v="1457031600"/>
    <n v="1455640559"/>
    <b v="0"/>
    <n v="3"/>
    <b v="1"/>
    <s v="theater/plays"/>
    <x v="1"/>
    <s v="plays"/>
  </r>
  <r>
    <n v="700"/>
    <n v="730"/>
    <x v="0"/>
    <s v="US"/>
    <s v="USD"/>
    <x v="2795"/>
    <d v="2014-06-06T15:00:00"/>
    <n v="1402095600"/>
    <n v="1400675841"/>
    <b v="0"/>
    <n v="20"/>
    <b v="1"/>
    <s v="theater/plays"/>
    <x v="1"/>
    <s v="plays"/>
  </r>
  <r>
    <n v="800"/>
    <n v="924"/>
    <x v="0"/>
    <s v="GB"/>
    <s v="GBP"/>
    <x v="2796"/>
    <d v="2014-07-05T04:40:28"/>
    <n v="1404564028"/>
    <n v="1401972028"/>
    <b v="0"/>
    <n v="21"/>
    <b v="1"/>
    <s v="theater/plays"/>
    <x v="1"/>
    <s v="plays"/>
  </r>
  <r>
    <n v="8000"/>
    <n v="8211.61"/>
    <x v="0"/>
    <s v="GB"/>
    <s v="GBP"/>
    <x v="2797"/>
    <d v="2014-07-08T14:34:00"/>
    <n v="1404858840"/>
    <n v="1402266840"/>
    <b v="0"/>
    <n v="94"/>
    <b v="1"/>
    <s v="theater/plays"/>
    <x v="1"/>
    <s v="plays"/>
  </r>
  <r>
    <n v="5000"/>
    <n v="5070"/>
    <x v="0"/>
    <s v="GB"/>
    <s v="GBP"/>
    <x v="2798"/>
    <d v="2015-07-31T08:00:00"/>
    <n v="1438358400"/>
    <n v="1437063121"/>
    <b v="0"/>
    <n v="139"/>
    <b v="1"/>
    <s v="theater/plays"/>
    <x v="1"/>
    <s v="plays"/>
  </r>
  <r>
    <n v="5000"/>
    <n v="5831.74"/>
    <x v="0"/>
    <s v="GB"/>
    <s v="GBP"/>
    <x v="2799"/>
    <d v="2016-06-17T08:00:00"/>
    <n v="1466179200"/>
    <n v="1463466070"/>
    <b v="0"/>
    <n v="130"/>
    <b v="1"/>
    <s v="theater/plays"/>
    <x v="1"/>
    <s v="plays"/>
  </r>
  <r>
    <n v="1000"/>
    <n v="1330"/>
    <x v="0"/>
    <s v="GB"/>
    <s v="GBP"/>
    <x v="2800"/>
    <d v="2015-01-04T05:16:06"/>
    <n v="1420377366"/>
    <n v="1415193366"/>
    <b v="0"/>
    <n v="31"/>
    <b v="1"/>
    <s v="theater/plays"/>
    <x v="1"/>
    <s v="plays"/>
  </r>
  <r>
    <n v="500"/>
    <n v="666"/>
    <x v="0"/>
    <s v="AU"/>
    <s v="AUD"/>
    <x v="2801"/>
    <d v="2014-10-10T03:00:00"/>
    <n v="1412938800"/>
    <n v="1411019409"/>
    <b v="0"/>
    <n v="13"/>
    <b v="1"/>
    <s v="theater/plays"/>
    <x v="1"/>
    <s v="plays"/>
  </r>
  <r>
    <n v="3000"/>
    <n v="3055"/>
    <x v="0"/>
    <s v="GB"/>
    <s v="GBP"/>
    <x v="2802"/>
    <d v="2015-08-06T07:31:47"/>
    <n v="1438875107"/>
    <n v="1436283107"/>
    <b v="0"/>
    <n v="90"/>
    <b v="1"/>
    <s v="theater/plays"/>
    <x v="1"/>
    <s v="plays"/>
  </r>
  <r>
    <n v="10000"/>
    <n v="12795"/>
    <x v="0"/>
    <s v="US"/>
    <s v="USD"/>
    <x v="2803"/>
    <d v="2015-07-15T16:00:00"/>
    <n v="1437004800"/>
    <n v="1433295276"/>
    <b v="0"/>
    <n v="141"/>
    <b v="1"/>
    <s v="theater/plays"/>
    <x v="1"/>
    <s v="plays"/>
  </r>
  <r>
    <n v="1000"/>
    <n v="1150"/>
    <x v="0"/>
    <s v="GB"/>
    <s v="GBP"/>
    <x v="2804"/>
    <d v="2014-09-29T02:53:10"/>
    <n v="1411987990"/>
    <n v="1409395990"/>
    <b v="0"/>
    <n v="23"/>
    <b v="1"/>
    <s v="theater/plays"/>
    <x v="1"/>
    <s v="plays"/>
  </r>
  <r>
    <n v="400"/>
    <n v="440"/>
    <x v="0"/>
    <s v="GB"/>
    <s v="GBP"/>
    <x v="2805"/>
    <d v="2015-08-22T04:07:53"/>
    <n v="1440245273"/>
    <n v="1438085273"/>
    <b v="0"/>
    <n v="18"/>
    <b v="1"/>
    <s v="theater/plays"/>
    <x v="1"/>
    <s v="plays"/>
  </r>
  <r>
    <n v="3000"/>
    <n v="3363"/>
    <x v="0"/>
    <s v="GB"/>
    <s v="GBP"/>
    <x v="2806"/>
    <d v="2015-08-05T03:00:00"/>
    <n v="1438772400"/>
    <n v="1435645490"/>
    <b v="0"/>
    <n v="76"/>
    <b v="1"/>
    <s v="theater/plays"/>
    <x v="1"/>
    <s v="plays"/>
  </r>
  <r>
    <n v="5000"/>
    <n v="6300"/>
    <x v="0"/>
    <s v="US"/>
    <s v="USD"/>
    <x v="2807"/>
    <d v="2015-06-29T12:57:18"/>
    <n v="1435611438"/>
    <n v="1433019438"/>
    <b v="0"/>
    <n v="93"/>
    <b v="1"/>
    <s v="theater/plays"/>
    <x v="1"/>
    <s v="plays"/>
  </r>
  <r>
    <n v="4500"/>
    <n v="4511"/>
    <x v="0"/>
    <s v="US"/>
    <s v="USD"/>
    <x v="2808"/>
    <d v="2015-08-22T12:18:55"/>
    <n v="1440274735"/>
    <n v="1437682735"/>
    <b v="0"/>
    <n v="69"/>
    <b v="1"/>
    <s v="theater/plays"/>
    <x v="1"/>
    <s v="plays"/>
  </r>
  <r>
    <n v="2500"/>
    <n v="2560"/>
    <x v="0"/>
    <s v="US"/>
    <s v="USD"/>
    <x v="2809"/>
    <d v="2016-03-30T06:39:00"/>
    <n v="1459348740"/>
    <n v="1458647725"/>
    <b v="0"/>
    <n v="21"/>
    <b v="1"/>
    <s v="theater/plays"/>
    <x v="1"/>
    <s v="plays"/>
  </r>
  <r>
    <n v="2500"/>
    <n v="2705"/>
    <x v="0"/>
    <s v="US"/>
    <s v="USD"/>
    <x v="2810"/>
    <d v="2014-05-31T19:59:00"/>
    <n v="1401595140"/>
    <n v="1398828064"/>
    <b v="0"/>
    <n v="57"/>
    <b v="1"/>
    <s v="theater/plays"/>
    <x v="1"/>
    <s v="plays"/>
  </r>
  <r>
    <n v="10000"/>
    <n v="10027"/>
    <x v="0"/>
    <s v="GB"/>
    <s v="GBP"/>
    <x v="2811"/>
    <d v="2015-02-23T03:55:03"/>
    <n v="1424692503"/>
    <n v="1422100503"/>
    <b v="0"/>
    <n v="108"/>
    <b v="1"/>
    <s v="theater/plays"/>
    <x v="1"/>
    <s v="plays"/>
  </r>
  <r>
    <n v="5000"/>
    <n v="5665"/>
    <x v="0"/>
    <s v="CA"/>
    <s v="CAD"/>
    <x v="2812"/>
    <d v="2015-04-05T20:00:00"/>
    <n v="1428292800"/>
    <n v="1424368298"/>
    <b v="0"/>
    <n v="83"/>
    <b v="1"/>
    <s v="theater/plays"/>
    <x v="1"/>
    <s v="plays"/>
  </r>
  <r>
    <n v="2800"/>
    <n v="3572.12"/>
    <x v="0"/>
    <s v="US"/>
    <s v="USD"/>
    <x v="2813"/>
    <d v="2016-12-14T09:49:21"/>
    <n v="1481737761"/>
    <n v="1479577761"/>
    <b v="0"/>
    <n v="96"/>
    <b v="1"/>
    <s v="theater/plays"/>
    <x v="1"/>
    <s v="plays"/>
  </r>
  <r>
    <n v="1500"/>
    <n v="1616"/>
    <x v="0"/>
    <s v="GB"/>
    <s v="GBP"/>
    <x v="2814"/>
    <d v="2015-05-09T01:35:15"/>
    <n v="1431164115"/>
    <n v="1428572115"/>
    <b v="0"/>
    <n v="64"/>
    <b v="1"/>
    <s v="theater/plays"/>
    <x v="1"/>
    <s v="plays"/>
  </r>
  <r>
    <n v="250"/>
    <n v="605"/>
    <x v="0"/>
    <s v="CA"/>
    <s v="CAD"/>
    <x v="2815"/>
    <d v="2016-08-07T10:38:29"/>
    <n v="1470595109"/>
    <n v="1468003109"/>
    <b v="0"/>
    <n v="14"/>
    <b v="1"/>
    <s v="theater/plays"/>
    <x v="1"/>
    <s v="plays"/>
  </r>
  <r>
    <n v="3000"/>
    <n v="4247"/>
    <x v="0"/>
    <s v="GB"/>
    <s v="GBP"/>
    <x v="2816"/>
    <d v="2015-08-02T08:00:00"/>
    <n v="1438531200"/>
    <n v="1435921992"/>
    <b v="0"/>
    <n v="169"/>
    <b v="1"/>
    <s v="theater/plays"/>
    <x v="1"/>
    <s v="plays"/>
  </r>
  <r>
    <n v="600"/>
    <n v="780"/>
    <x v="0"/>
    <s v="GB"/>
    <s v="GBP"/>
    <x v="2817"/>
    <d v="2015-02-28T07:14:22"/>
    <n v="1425136462"/>
    <n v="1421680462"/>
    <b v="0"/>
    <n v="33"/>
    <b v="1"/>
    <s v="theater/plays"/>
    <x v="1"/>
    <s v="plays"/>
  </r>
  <r>
    <n v="10000"/>
    <n v="10603"/>
    <x v="0"/>
    <s v="US"/>
    <s v="USD"/>
    <x v="2818"/>
    <d v="2015-09-23T06:21:26"/>
    <n v="1443018086"/>
    <n v="1441290086"/>
    <b v="0"/>
    <n v="102"/>
    <b v="1"/>
    <s v="theater/plays"/>
    <x v="1"/>
    <s v="plays"/>
  </r>
  <r>
    <n v="5000"/>
    <n v="5240"/>
    <x v="0"/>
    <s v="GB"/>
    <s v="GBP"/>
    <x v="2819"/>
    <d v="2015-06-14T04:36:49"/>
    <n v="1434285409"/>
    <n v="1431693409"/>
    <b v="0"/>
    <n v="104"/>
    <b v="1"/>
    <s v="theater/plays"/>
    <x v="1"/>
    <s v="plays"/>
  </r>
  <r>
    <n v="200"/>
    <n v="272"/>
    <x v="0"/>
    <s v="GB"/>
    <s v="GBP"/>
    <x v="2820"/>
    <d v="2016-02-25T16:00:00"/>
    <n v="1456444800"/>
    <n v="1454337589"/>
    <b v="0"/>
    <n v="20"/>
    <b v="1"/>
    <s v="theater/plays"/>
    <x v="1"/>
    <s v="plays"/>
  </r>
  <r>
    <n v="1000"/>
    <n v="1000"/>
    <x v="0"/>
    <s v="GB"/>
    <s v="GBP"/>
    <x v="2821"/>
    <d v="2014-09-23T14:08:55"/>
    <n v="1411510135"/>
    <n v="1408918135"/>
    <b v="0"/>
    <n v="35"/>
    <b v="1"/>
    <s v="theater/plays"/>
    <x v="1"/>
    <s v="plays"/>
  </r>
  <r>
    <n v="6000"/>
    <n v="6000"/>
    <x v="0"/>
    <s v="US"/>
    <s v="USD"/>
    <x v="2822"/>
    <d v="2015-03-27T07:24:52"/>
    <n v="1427469892"/>
    <n v="1424881492"/>
    <b v="0"/>
    <n v="94"/>
    <b v="1"/>
    <s v="theater/plays"/>
    <x v="1"/>
    <s v="plays"/>
  </r>
  <r>
    <n v="100"/>
    <n v="124"/>
    <x v="0"/>
    <s v="GB"/>
    <s v="GBP"/>
    <x v="2823"/>
    <d v="2015-03-31T14:59:00"/>
    <n v="1427842740"/>
    <n v="1425428206"/>
    <b v="0"/>
    <n v="14"/>
    <b v="1"/>
    <s v="theater/plays"/>
    <x v="1"/>
    <s v="plays"/>
  </r>
  <r>
    <n v="650"/>
    <n v="760"/>
    <x v="0"/>
    <s v="US"/>
    <s v="USD"/>
    <x v="2824"/>
    <d v="2015-06-12T17:43:00"/>
    <n v="1434159780"/>
    <n v="1431412196"/>
    <b v="0"/>
    <n v="15"/>
    <b v="1"/>
    <s v="theater/plays"/>
    <x v="1"/>
    <s v="plays"/>
  </r>
  <r>
    <n v="3000"/>
    <n v="3100"/>
    <x v="0"/>
    <s v="GB"/>
    <s v="GBP"/>
    <x v="2825"/>
    <d v="2015-12-04T11:01:26"/>
    <n v="1449255686"/>
    <n v="1446663686"/>
    <b v="0"/>
    <n v="51"/>
    <b v="1"/>
    <s v="theater/plays"/>
    <x v="1"/>
    <s v="plays"/>
  </r>
  <r>
    <n v="2000"/>
    <n v="2155"/>
    <x v="0"/>
    <s v="US"/>
    <s v="USD"/>
    <x v="2826"/>
    <d v="2015-07-09T23:00:00"/>
    <n v="1436511600"/>
    <n v="1434415812"/>
    <b v="0"/>
    <n v="19"/>
    <b v="1"/>
    <s v="theater/plays"/>
    <x v="1"/>
    <s v="plays"/>
  </r>
  <r>
    <n v="2000"/>
    <n v="2405"/>
    <x v="0"/>
    <s v="US"/>
    <s v="USD"/>
    <x v="2827"/>
    <d v="2016-06-03T08:30:00"/>
    <n v="1464971400"/>
    <n v="1462379066"/>
    <b v="0"/>
    <n v="23"/>
    <b v="1"/>
    <s v="theater/plays"/>
    <x v="1"/>
    <s v="plays"/>
  </r>
  <r>
    <n v="9500"/>
    <n v="9536"/>
    <x v="0"/>
    <s v="GB"/>
    <s v="GBP"/>
    <x v="2828"/>
    <d v="2015-10-02T15:00:00"/>
    <n v="1443826800"/>
    <n v="1441606869"/>
    <b v="0"/>
    <n v="97"/>
    <b v="1"/>
    <s v="theater/plays"/>
    <x v="1"/>
    <s v="plays"/>
  </r>
  <r>
    <n v="2500"/>
    <n v="2663"/>
    <x v="0"/>
    <s v="GB"/>
    <s v="GBP"/>
    <x v="2829"/>
    <d v="2016-06-02T02:25:18"/>
    <n v="1464863118"/>
    <n v="1462443918"/>
    <b v="0"/>
    <n v="76"/>
    <b v="1"/>
    <s v="theater/plays"/>
    <x v="1"/>
    <s v="plays"/>
  </r>
  <r>
    <n v="3000"/>
    <n v="3000"/>
    <x v="0"/>
    <s v="US"/>
    <s v="USD"/>
    <x v="2830"/>
    <d v="2014-05-11T19:59:00"/>
    <n v="1399867140"/>
    <n v="1398802148"/>
    <b v="0"/>
    <n v="11"/>
    <b v="1"/>
    <s v="theater/plays"/>
    <x v="1"/>
    <s v="plays"/>
  </r>
  <r>
    <n v="3000"/>
    <n v="3320"/>
    <x v="0"/>
    <s v="US"/>
    <s v="USD"/>
    <x v="2831"/>
    <d v="2015-07-16T11:47:50"/>
    <n v="1437076070"/>
    <n v="1434484070"/>
    <b v="0"/>
    <n v="52"/>
    <b v="1"/>
    <s v="theater/plays"/>
    <x v="1"/>
    <s v="plays"/>
  </r>
  <r>
    <n v="2500"/>
    <n v="2867.99"/>
    <x v="0"/>
    <s v="GB"/>
    <s v="GBP"/>
    <x v="2832"/>
    <d v="2014-11-23T14:00:00"/>
    <n v="1416780000"/>
    <n v="1414342894"/>
    <b v="0"/>
    <n v="95"/>
    <b v="1"/>
    <s v="theater/plays"/>
    <x v="1"/>
    <s v="plays"/>
  </r>
  <r>
    <n v="2700"/>
    <n v="2923"/>
    <x v="0"/>
    <s v="US"/>
    <s v="USD"/>
    <x v="2833"/>
    <d v="2015-10-10T18:00:00"/>
    <n v="1444528800"/>
    <n v="1442804633"/>
    <b v="0"/>
    <n v="35"/>
    <b v="1"/>
    <s v="theater/plays"/>
    <x v="1"/>
    <s v="plays"/>
  </r>
  <r>
    <n v="800"/>
    <n v="1360"/>
    <x v="0"/>
    <s v="GB"/>
    <s v="GBP"/>
    <x v="2834"/>
    <d v="2015-01-30T15:02:10"/>
    <n v="1422658930"/>
    <n v="1421362930"/>
    <b v="0"/>
    <n v="21"/>
    <b v="1"/>
    <s v="theater/plays"/>
    <x v="1"/>
    <s v="plays"/>
  </r>
  <r>
    <n v="1000"/>
    <n v="1870.99"/>
    <x v="0"/>
    <s v="GB"/>
    <s v="GBP"/>
    <x v="2835"/>
    <d v="2015-12-04T16:00:00"/>
    <n v="1449273600"/>
    <n v="1446742417"/>
    <b v="0"/>
    <n v="93"/>
    <b v="1"/>
    <s v="theater/plays"/>
    <x v="1"/>
    <s v="plays"/>
  </r>
  <r>
    <n v="450"/>
    <n v="485"/>
    <x v="0"/>
    <s v="US"/>
    <s v="USD"/>
    <x v="2836"/>
    <d v="2017-02-17T20:59:00"/>
    <n v="1487393940"/>
    <n v="1484115418"/>
    <b v="0"/>
    <n v="11"/>
    <b v="1"/>
    <s v="theater/plays"/>
    <x v="1"/>
    <s v="plays"/>
  </r>
  <r>
    <n v="850"/>
    <n v="850"/>
    <x v="0"/>
    <s v="CA"/>
    <s v="CAD"/>
    <x v="2837"/>
    <d v="2015-12-09T14:48:04"/>
    <n v="1449701284"/>
    <n v="1446241684"/>
    <b v="0"/>
    <n v="21"/>
    <b v="1"/>
    <s v="theater/plays"/>
    <x v="1"/>
    <s v="plays"/>
  </r>
  <r>
    <n v="2000"/>
    <n v="2405"/>
    <x v="0"/>
    <s v="US"/>
    <s v="USD"/>
    <x v="2838"/>
    <d v="2014-08-13T14:00:00"/>
    <n v="1407967200"/>
    <n v="1406039696"/>
    <b v="0"/>
    <n v="54"/>
    <b v="1"/>
    <s v="theater/plays"/>
    <x v="1"/>
    <s v="plays"/>
  </r>
  <r>
    <n v="3500"/>
    <n v="3900"/>
    <x v="0"/>
    <s v="US"/>
    <s v="USD"/>
    <x v="2839"/>
    <d v="2014-08-24T20:59:00"/>
    <n v="1408942740"/>
    <n v="1406958354"/>
    <b v="0"/>
    <n v="31"/>
    <b v="1"/>
    <s v="theater/plays"/>
    <x v="1"/>
    <s v="plays"/>
  </r>
  <r>
    <n v="2500"/>
    <n v="2600"/>
    <x v="0"/>
    <s v="GB"/>
    <s v="GBP"/>
    <x v="2840"/>
    <d v="2015-03-18T09:00:00"/>
    <n v="1426698000"/>
    <n v="1424825479"/>
    <b v="0"/>
    <n v="132"/>
    <b v="1"/>
    <s v="theater/plays"/>
    <x v="1"/>
    <s v="plays"/>
  </r>
  <r>
    <n v="1000"/>
    <n v="10"/>
    <x v="2"/>
    <s v="GB"/>
    <s v="GBP"/>
    <x v="2841"/>
    <d v="2015-12-13T10:44:57"/>
    <n v="1450032297"/>
    <n v="1444844697"/>
    <b v="0"/>
    <n v="1"/>
    <b v="0"/>
    <s v="theater/plays"/>
    <x v="1"/>
    <s v="plays"/>
  </r>
  <r>
    <n v="1500"/>
    <n v="0"/>
    <x v="2"/>
    <s v="GB"/>
    <s v="GBP"/>
    <x v="2842"/>
    <d v="2014-06-21T03:00:00"/>
    <n v="1403348400"/>
    <n v="1401058295"/>
    <b v="0"/>
    <n v="0"/>
    <b v="0"/>
    <s v="theater/plays"/>
    <x v="1"/>
    <s v="plays"/>
  </r>
  <r>
    <n v="1200"/>
    <n v="0"/>
    <x v="2"/>
    <s v="US"/>
    <s v="USD"/>
    <x v="2843"/>
    <d v="2016-06-12T20:00:00"/>
    <n v="1465790400"/>
    <n v="1462210950"/>
    <b v="0"/>
    <n v="0"/>
    <b v="0"/>
    <s v="theater/plays"/>
    <x v="1"/>
    <s v="plays"/>
  </r>
  <r>
    <n v="550"/>
    <n v="30"/>
    <x v="2"/>
    <s v="AT"/>
    <s v="EUR"/>
    <x v="2844"/>
    <d v="2017-01-04T05:06:20"/>
    <n v="1483535180"/>
    <n v="1480943180"/>
    <b v="0"/>
    <n v="1"/>
    <b v="0"/>
    <s v="theater/plays"/>
    <x v="1"/>
    <s v="plays"/>
  </r>
  <r>
    <n v="7500"/>
    <n v="2366"/>
    <x v="2"/>
    <s v="US"/>
    <s v="USD"/>
    <x v="2845"/>
    <d v="2015-06-07T16:23:53"/>
    <n v="1433723033"/>
    <n v="1428539033"/>
    <b v="0"/>
    <n v="39"/>
    <b v="0"/>
    <s v="theater/plays"/>
    <x v="1"/>
    <s v="plays"/>
  </r>
  <r>
    <n v="8000"/>
    <n v="0"/>
    <x v="2"/>
    <s v="US"/>
    <s v="USD"/>
    <x v="2846"/>
    <d v="2015-05-29T08:36:34"/>
    <n v="1432917394"/>
    <n v="1429029394"/>
    <b v="0"/>
    <n v="0"/>
    <b v="0"/>
    <s v="theater/plays"/>
    <x v="1"/>
    <s v="plays"/>
  </r>
  <r>
    <n v="2000"/>
    <n v="0"/>
    <x v="2"/>
    <s v="US"/>
    <s v="USD"/>
    <x v="2847"/>
    <d v="2016-05-23T11:21:05"/>
    <n v="1464031265"/>
    <n v="1458847265"/>
    <b v="0"/>
    <n v="0"/>
    <b v="0"/>
    <s v="theater/plays"/>
    <x v="1"/>
    <s v="plays"/>
  </r>
  <r>
    <n v="35000"/>
    <n v="70"/>
    <x v="2"/>
    <s v="US"/>
    <s v="USD"/>
    <x v="2848"/>
    <d v="2015-05-29T07:34:19"/>
    <n v="1432913659"/>
    <n v="1430321659"/>
    <b v="0"/>
    <n v="3"/>
    <b v="0"/>
    <s v="theater/plays"/>
    <x v="1"/>
    <s v="plays"/>
  </r>
  <r>
    <n v="500"/>
    <n v="5"/>
    <x v="2"/>
    <s v="GB"/>
    <s v="GBP"/>
    <x v="2849"/>
    <d v="2016-04-23T02:16:40"/>
    <n v="1461406600"/>
    <n v="1458814600"/>
    <b v="0"/>
    <n v="1"/>
    <b v="0"/>
    <s v="theater/plays"/>
    <x v="1"/>
    <s v="plays"/>
  </r>
  <r>
    <n v="8000"/>
    <n v="311"/>
    <x v="2"/>
    <s v="US"/>
    <s v="USD"/>
    <x v="2850"/>
    <d v="2014-09-05T16:10:11"/>
    <n v="1409962211"/>
    <n v="1407370211"/>
    <b v="0"/>
    <n v="13"/>
    <b v="0"/>
    <s v="theater/plays"/>
    <x v="1"/>
    <s v="plays"/>
  </r>
  <r>
    <n v="4500"/>
    <n v="0"/>
    <x v="2"/>
    <s v="IE"/>
    <s v="EUR"/>
    <x v="2851"/>
    <d v="2016-01-29T15:17:00"/>
    <n v="1454109420"/>
    <n v="1453334629"/>
    <b v="0"/>
    <n v="0"/>
    <b v="0"/>
    <s v="theater/plays"/>
    <x v="1"/>
    <s v="plays"/>
  </r>
  <r>
    <n v="5000"/>
    <n v="95"/>
    <x v="2"/>
    <s v="US"/>
    <s v="USD"/>
    <x v="2852"/>
    <d v="2014-06-20T17:05:03"/>
    <n v="1403312703"/>
    <n v="1400720703"/>
    <b v="0"/>
    <n v="6"/>
    <b v="0"/>
    <s v="theater/plays"/>
    <x v="1"/>
    <s v="plays"/>
  </r>
  <r>
    <n v="9500"/>
    <n v="0"/>
    <x v="2"/>
    <s v="CA"/>
    <s v="CAD"/>
    <x v="2853"/>
    <d v="2014-09-13T20:34:57"/>
    <n v="1410669297"/>
    <n v="1405485297"/>
    <b v="0"/>
    <n v="0"/>
    <b v="0"/>
    <s v="theater/plays"/>
    <x v="1"/>
    <s v="plays"/>
  </r>
  <r>
    <n v="1000"/>
    <n v="417"/>
    <x v="2"/>
    <s v="GB"/>
    <s v="GBP"/>
    <x v="2854"/>
    <d v="2015-05-07T09:11:59"/>
    <n v="1431018719"/>
    <n v="1429290719"/>
    <b v="0"/>
    <n v="14"/>
    <b v="0"/>
    <s v="theater/plays"/>
    <x v="1"/>
    <s v="plays"/>
  </r>
  <r>
    <n v="600"/>
    <n v="300"/>
    <x v="2"/>
    <s v="US"/>
    <s v="USD"/>
    <x v="2855"/>
    <d v="2016-01-29T15:34:00"/>
    <n v="1454110440"/>
    <n v="1451607071"/>
    <b v="0"/>
    <n v="5"/>
    <b v="0"/>
    <s v="theater/plays"/>
    <x v="1"/>
    <s v="plays"/>
  </r>
  <r>
    <n v="3000"/>
    <n v="146"/>
    <x v="2"/>
    <s v="US"/>
    <s v="USD"/>
    <x v="2856"/>
    <d v="2015-08-08T13:34:00"/>
    <n v="1439069640"/>
    <n v="1433897647"/>
    <b v="0"/>
    <n v="6"/>
    <b v="0"/>
    <s v="theater/plays"/>
    <x v="1"/>
    <s v="plays"/>
  </r>
  <r>
    <n v="38000"/>
    <n v="7500"/>
    <x v="2"/>
    <s v="MX"/>
    <s v="MXN"/>
    <x v="2857"/>
    <d v="2017-02-20T10:00:00"/>
    <n v="1487613600"/>
    <n v="1482444295"/>
    <b v="0"/>
    <n v="15"/>
    <b v="0"/>
    <s v="theater/plays"/>
    <x v="1"/>
    <s v="plays"/>
  </r>
  <r>
    <n v="1000"/>
    <n v="0"/>
    <x v="2"/>
    <s v="NL"/>
    <s v="EUR"/>
    <x v="2858"/>
    <d v="2014-12-05T03:28:00"/>
    <n v="1417778880"/>
    <n v="1415711095"/>
    <b v="0"/>
    <n v="0"/>
    <b v="0"/>
    <s v="theater/plays"/>
    <x v="1"/>
    <s v="plays"/>
  </r>
  <r>
    <n v="2000"/>
    <n v="35"/>
    <x v="2"/>
    <s v="AU"/>
    <s v="AUD"/>
    <x v="2859"/>
    <d v="2015-10-16T00:41:44"/>
    <n v="1444984904"/>
    <n v="1439800904"/>
    <b v="0"/>
    <n v="1"/>
    <b v="0"/>
    <s v="theater/plays"/>
    <x v="1"/>
    <s v="plays"/>
  </r>
  <r>
    <n v="4000"/>
    <n v="266"/>
    <x v="2"/>
    <s v="US"/>
    <s v="USD"/>
    <x v="2860"/>
    <d v="2016-06-19T11:12:56"/>
    <n v="1466363576"/>
    <n v="1461179576"/>
    <b v="0"/>
    <n v="9"/>
    <b v="0"/>
    <s v="theater/plays"/>
    <x v="1"/>
    <s v="plays"/>
  </r>
  <r>
    <n v="250"/>
    <n v="80"/>
    <x v="2"/>
    <s v="AU"/>
    <s v="AUD"/>
    <x v="2861"/>
    <d v="2015-09-24T06:10:48"/>
    <n v="1443103848"/>
    <n v="1441894248"/>
    <b v="0"/>
    <n v="3"/>
    <b v="0"/>
    <s v="theater/plays"/>
    <x v="1"/>
    <s v="plays"/>
  </r>
  <r>
    <n v="12700"/>
    <n v="55"/>
    <x v="2"/>
    <s v="US"/>
    <s v="USD"/>
    <x v="2862"/>
    <d v="2014-06-24T10:57:09"/>
    <n v="1403636229"/>
    <n v="1401044229"/>
    <b v="0"/>
    <n v="3"/>
    <b v="0"/>
    <s v="theater/plays"/>
    <x v="1"/>
    <s v="plays"/>
  </r>
  <r>
    <n v="50000"/>
    <n v="20"/>
    <x v="2"/>
    <s v="US"/>
    <s v="USD"/>
    <x v="2863"/>
    <d v="2014-09-09T08:12:03"/>
    <n v="1410279123"/>
    <n v="1405095123"/>
    <b v="0"/>
    <n v="1"/>
    <b v="0"/>
    <s v="theater/plays"/>
    <x v="1"/>
    <s v="plays"/>
  </r>
  <r>
    <n v="2500"/>
    <n v="40"/>
    <x v="2"/>
    <s v="GB"/>
    <s v="GBP"/>
    <x v="2864"/>
    <d v="2015-07-17T05:18:00"/>
    <n v="1437139080"/>
    <n v="1434552207"/>
    <b v="0"/>
    <n v="3"/>
    <b v="0"/>
    <s v="theater/plays"/>
    <x v="1"/>
    <s v="plays"/>
  </r>
  <r>
    <n v="2888"/>
    <n v="0"/>
    <x v="2"/>
    <s v="US"/>
    <s v="USD"/>
    <x v="2865"/>
    <d v="2015-01-05T18:44:19"/>
    <n v="1420512259"/>
    <n v="1415328259"/>
    <b v="0"/>
    <n v="0"/>
    <b v="0"/>
    <s v="theater/plays"/>
    <x v="1"/>
    <s v="plays"/>
  </r>
  <r>
    <n v="5000"/>
    <n v="45"/>
    <x v="2"/>
    <s v="US"/>
    <s v="USD"/>
    <x v="2866"/>
    <d v="2016-10-14T14:00:00"/>
    <n v="1476482400"/>
    <n v="1473893721"/>
    <b v="0"/>
    <n v="2"/>
    <b v="0"/>
    <s v="theater/plays"/>
    <x v="1"/>
    <s v="plays"/>
  </r>
  <r>
    <n v="2500"/>
    <n v="504"/>
    <x v="2"/>
    <s v="US"/>
    <s v="USD"/>
    <x v="2867"/>
    <d v="2016-07-03T20:00:00"/>
    <n v="1467604800"/>
    <n v="1465533672"/>
    <b v="0"/>
    <n v="10"/>
    <b v="0"/>
    <s v="theater/plays"/>
    <x v="1"/>
    <s v="plays"/>
  </r>
  <r>
    <n v="15000"/>
    <n v="6301.76"/>
    <x v="2"/>
    <s v="US"/>
    <s v="USD"/>
    <x v="2868"/>
    <d v="2016-10-05T11:50:54"/>
    <n v="1475697054"/>
    <n v="1473105054"/>
    <b v="0"/>
    <n v="60"/>
    <b v="0"/>
    <s v="theater/plays"/>
    <x v="1"/>
    <s v="plays"/>
  </r>
  <r>
    <n v="20000"/>
    <n v="177"/>
    <x v="2"/>
    <s v="US"/>
    <s v="USD"/>
    <x v="2869"/>
    <d v="2016-07-19T06:14:41"/>
    <n v="1468937681"/>
    <n v="1466345681"/>
    <b v="0"/>
    <n v="5"/>
    <b v="0"/>
    <s v="theater/plays"/>
    <x v="1"/>
    <s v="plays"/>
  </r>
  <r>
    <n v="5000"/>
    <n v="750"/>
    <x v="2"/>
    <s v="US"/>
    <s v="USD"/>
    <x v="2870"/>
    <d v="2014-05-16T20:32:45"/>
    <n v="1400301165"/>
    <n v="1397709165"/>
    <b v="0"/>
    <n v="9"/>
    <b v="0"/>
    <s v="theater/plays"/>
    <x v="1"/>
    <s v="plays"/>
  </r>
  <r>
    <n v="10000"/>
    <n v="467"/>
    <x v="2"/>
    <s v="US"/>
    <s v="USD"/>
    <x v="2871"/>
    <d v="2014-12-21T09:43:33"/>
    <n v="1419183813"/>
    <n v="1417455813"/>
    <b v="0"/>
    <n v="13"/>
    <b v="0"/>
    <s v="theater/plays"/>
    <x v="1"/>
    <s v="plays"/>
  </r>
  <r>
    <n v="3000"/>
    <n v="0"/>
    <x v="2"/>
    <s v="US"/>
    <s v="USD"/>
    <x v="2872"/>
    <d v="2015-06-19T18:47:18"/>
    <n v="1434768438"/>
    <n v="1429584438"/>
    <b v="0"/>
    <n v="0"/>
    <b v="0"/>
    <s v="theater/plays"/>
    <x v="1"/>
    <s v="plays"/>
  </r>
  <r>
    <n v="2500"/>
    <n v="953"/>
    <x v="2"/>
    <s v="US"/>
    <s v="USD"/>
    <x v="2873"/>
    <d v="2015-01-28T11:37:11"/>
    <n v="1422473831"/>
    <n v="1419881831"/>
    <b v="0"/>
    <n v="8"/>
    <b v="0"/>
    <s v="theater/plays"/>
    <x v="1"/>
    <s v="plays"/>
  </r>
  <r>
    <n v="5000"/>
    <n v="271"/>
    <x v="2"/>
    <s v="US"/>
    <s v="USD"/>
    <x v="2874"/>
    <d v="2017-01-17T12:16:26"/>
    <n v="1484684186"/>
    <n v="1482092186"/>
    <b v="0"/>
    <n v="3"/>
    <b v="0"/>
    <s v="theater/plays"/>
    <x v="1"/>
    <s v="plays"/>
  </r>
  <r>
    <n v="20000"/>
    <n v="7"/>
    <x v="2"/>
    <s v="US"/>
    <s v="USD"/>
    <x v="2875"/>
    <d v="2016-05-04T19:04:53"/>
    <n v="1462417493"/>
    <n v="1459825493"/>
    <b v="0"/>
    <n v="3"/>
    <b v="0"/>
    <s v="theater/plays"/>
    <x v="1"/>
    <s v="plays"/>
  </r>
  <r>
    <n v="150000"/>
    <n v="0"/>
    <x v="2"/>
    <s v="US"/>
    <s v="USD"/>
    <x v="2876"/>
    <d v="2015-07-16T09:51:19"/>
    <n v="1437069079"/>
    <n v="1434477079"/>
    <b v="0"/>
    <n v="0"/>
    <b v="0"/>
    <s v="theater/plays"/>
    <x v="1"/>
    <s v="plays"/>
  </r>
  <r>
    <n v="6000"/>
    <n v="650"/>
    <x v="2"/>
    <s v="US"/>
    <s v="USD"/>
    <x v="2877"/>
    <d v="2016-11-30T09:00:00"/>
    <n v="1480525200"/>
    <n v="1477781724"/>
    <b v="0"/>
    <n v="6"/>
    <b v="0"/>
    <s v="theater/plays"/>
    <x v="1"/>
    <s v="plays"/>
  </r>
  <r>
    <n v="3000"/>
    <n v="63"/>
    <x v="2"/>
    <s v="GB"/>
    <s v="GBP"/>
    <x v="2878"/>
    <d v="2015-07-03T06:46:35"/>
    <n v="1435934795"/>
    <n v="1430750795"/>
    <b v="0"/>
    <n v="4"/>
    <b v="0"/>
    <s v="theater/plays"/>
    <x v="1"/>
    <s v="plays"/>
  </r>
  <r>
    <n v="11200"/>
    <n v="29"/>
    <x v="2"/>
    <s v="US"/>
    <s v="USD"/>
    <x v="2879"/>
    <d v="2016-01-20T09:24:21"/>
    <n v="1453310661"/>
    <n v="1450718661"/>
    <b v="0"/>
    <n v="1"/>
    <b v="0"/>
    <s v="theater/plays"/>
    <x v="1"/>
    <s v="plays"/>
  </r>
  <r>
    <n v="12000"/>
    <n v="2800"/>
    <x v="2"/>
    <s v="US"/>
    <s v="USD"/>
    <x v="2880"/>
    <d v="2015-08-20T09:05:00"/>
    <n v="1440090300"/>
    <n v="1436305452"/>
    <b v="0"/>
    <n v="29"/>
    <b v="0"/>
    <s v="theater/plays"/>
    <x v="1"/>
    <s v="plays"/>
  </r>
  <r>
    <n v="5500"/>
    <n v="0"/>
    <x v="2"/>
    <s v="US"/>
    <s v="USD"/>
    <x v="2881"/>
    <d v="2014-12-03T07:20:36"/>
    <n v="1417620036"/>
    <n v="1412432436"/>
    <b v="0"/>
    <n v="0"/>
    <b v="0"/>
    <s v="theater/plays"/>
    <x v="1"/>
    <s v="plays"/>
  </r>
  <r>
    <n v="750"/>
    <n v="252"/>
    <x v="2"/>
    <s v="US"/>
    <s v="USD"/>
    <x v="2882"/>
    <d v="2016-05-01T06:18:38"/>
    <n v="1462112318"/>
    <n v="1459520318"/>
    <b v="0"/>
    <n v="4"/>
    <b v="0"/>
    <s v="theater/plays"/>
    <x v="1"/>
    <s v="plays"/>
  </r>
  <r>
    <n v="10000"/>
    <n v="1908"/>
    <x v="2"/>
    <s v="US"/>
    <s v="USD"/>
    <x v="2883"/>
    <d v="2016-02-05T20:59:00"/>
    <n v="1454734740"/>
    <n v="1451684437"/>
    <b v="0"/>
    <n v="5"/>
    <b v="0"/>
    <s v="theater/plays"/>
    <x v="1"/>
    <s v="plays"/>
  </r>
  <r>
    <n v="45000"/>
    <n v="185"/>
    <x v="2"/>
    <s v="US"/>
    <s v="USD"/>
    <x v="2884"/>
    <d v="2014-12-05T09:27:15"/>
    <n v="1417800435"/>
    <n v="1415208435"/>
    <b v="0"/>
    <n v="4"/>
    <b v="0"/>
    <s v="theater/plays"/>
    <x v="1"/>
    <s v="plays"/>
  </r>
  <r>
    <n v="400"/>
    <n v="130"/>
    <x v="2"/>
    <s v="US"/>
    <s v="USD"/>
    <x v="2885"/>
    <d v="2015-03-13T16:50:01"/>
    <n v="1426294201"/>
    <n v="1423705801"/>
    <b v="0"/>
    <n v="5"/>
    <b v="0"/>
    <s v="theater/plays"/>
    <x v="1"/>
    <s v="plays"/>
  </r>
  <r>
    <n v="200"/>
    <n v="10"/>
    <x v="2"/>
    <s v="US"/>
    <s v="USD"/>
    <x v="2886"/>
    <d v="2015-09-18T19:59:00"/>
    <n v="1442635140"/>
    <n v="1442243484"/>
    <b v="0"/>
    <n v="1"/>
    <b v="0"/>
    <s v="theater/plays"/>
    <x v="1"/>
    <s v="plays"/>
  </r>
  <r>
    <n v="3000"/>
    <n v="5"/>
    <x v="2"/>
    <s v="US"/>
    <s v="USD"/>
    <x v="2887"/>
    <d v="2015-01-11T02:15:24"/>
    <n v="1420971324"/>
    <n v="1418379324"/>
    <b v="0"/>
    <n v="1"/>
    <b v="0"/>
    <s v="theater/plays"/>
    <x v="1"/>
    <s v="plays"/>
  </r>
  <r>
    <n v="30000"/>
    <n v="0"/>
    <x v="2"/>
    <s v="US"/>
    <s v="USD"/>
    <x v="2888"/>
    <d v="2014-10-17T20:59:00"/>
    <n v="1413608340"/>
    <n v="1412945440"/>
    <b v="0"/>
    <n v="0"/>
    <b v="0"/>
    <s v="theater/plays"/>
    <x v="1"/>
    <s v="plays"/>
  </r>
  <r>
    <n v="3000"/>
    <n v="1142"/>
    <x v="2"/>
    <s v="US"/>
    <s v="USD"/>
    <x v="2889"/>
    <d v="2014-08-29T12:43:05"/>
    <n v="1409344985"/>
    <n v="1406752985"/>
    <b v="0"/>
    <n v="14"/>
    <b v="0"/>
    <s v="theater/plays"/>
    <x v="1"/>
    <s v="plays"/>
  </r>
  <r>
    <n v="2000"/>
    <n v="21"/>
    <x v="2"/>
    <s v="US"/>
    <s v="USD"/>
    <x v="2890"/>
    <d v="2014-08-08T19:00:00"/>
    <n v="1407553200"/>
    <n v="1405100992"/>
    <b v="0"/>
    <n v="3"/>
    <b v="0"/>
    <s v="theater/plays"/>
    <x v="1"/>
    <s v="plays"/>
  </r>
  <r>
    <n v="10000"/>
    <n v="273"/>
    <x v="2"/>
    <s v="US"/>
    <s v="USD"/>
    <x v="2891"/>
    <d v="2016-04-15T12:12:08"/>
    <n v="1460751128"/>
    <n v="1455570728"/>
    <b v="0"/>
    <n v="10"/>
    <b v="0"/>
    <s v="theater/plays"/>
    <x v="1"/>
    <s v="plays"/>
  </r>
  <r>
    <n v="5500"/>
    <n v="500"/>
    <x v="2"/>
    <s v="US"/>
    <s v="USD"/>
    <x v="2892"/>
    <d v="2014-08-25T13:00:00"/>
    <n v="1409000400"/>
    <n v="1408381704"/>
    <b v="0"/>
    <n v="17"/>
    <b v="0"/>
    <s v="theater/plays"/>
    <x v="1"/>
    <s v="plays"/>
  </r>
  <r>
    <n v="5000"/>
    <n v="25"/>
    <x v="2"/>
    <s v="US"/>
    <s v="USD"/>
    <x v="2893"/>
    <d v="2015-01-08T18:00:00"/>
    <n v="1420768800"/>
    <n v="1415644395"/>
    <b v="0"/>
    <n v="2"/>
    <b v="0"/>
    <s v="theater/plays"/>
    <x v="1"/>
    <s v="plays"/>
  </r>
  <r>
    <n v="50000"/>
    <n v="0"/>
    <x v="2"/>
    <s v="US"/>
    <s v="USD"/>
    <x v="2894"/>
    <d v="2015-04-03T14:40:15"/>
    <n v="1428100815"/>
    <n v="1422920415"/>
    <b v="0"/>
    <n v="0"/>
    <b v="0"/>
    <s v="theater/plays"/>
    <x v="1"/>
    <s v="plays"/>
  </r>
  <r>
    <n v="500"/>
    <n v="23"/>
    <x v="2"/>
    <s v="US"/>
    <s v="USD"/>
    <x v="2895"/>
    <d v="2014-06-22T13:00:00"/>
    <n v="1403470800"/>
    <n v="1403356792"/>
    <b v="0"/>
    <n v="4"/>
    <b v="0"/>
    <s v="theater/plays"/>
    <x v="1"/>
    <s v="plays"/>
  </r>
  <r>
    <n v="3000"/>
    <n v="625"/>
    <x v="2"/>
    <s v="US"/>
    <s v="USD"/>
    <x v="2896"/>
    <d v="2016-12-11T22:00:00"/>
    <n v="1481522400"/>
    <n v="1480283321"/>
    <b v="0"/>
    <n v="12"/>
    <b v="0"/>
    <s v="theater/plays"/>
    <x v="1"/>
    <s v="plays"/>
  </r>
  <r>
    <n v="12000"/>
    <n v="550"/>
    <x v="2"/>
    <s v="US"/>
    <s v="USD"/>
    <x v="2897"/>
    <d v="2015-10-11T07:29:05"/>
    <n v="1444577345"/>
    <n v="1441985458"/>
    <b v="0"/>
    <n v="3"/>
    <b v="0"/>
    <s v="theater/plays"/>
    <x v="1"/>
    <s v="plays"/>
  </r>
  <r>
    <n v="7500"/>
    <n v="316"/>
    <x v="2"/>
    <s v="US"/>
    <s v="USD"/>
    <x v="2898"/>
    <d v="2015-10-31T07:57:33"/>
    <n v="1446307053"/>
    <n v="1443715053"/>
    <b v="0"/>
    <n v="12"/>
    <b v="0"/>
    <s v="theater/plays"/>
    <x v="1"/>
    <s v="plays"/>
  </r>
  <r>
    <n v="10000"/>
    <n v="0"/>
    <x v="2"/>
    <s v="US"/>
    <s v="USD"/>
    <x v="2899"/>
    <d v="2016-07-23T17:52:38"/>
    <n v="1469325158"/>
    <n v="1464141158"/>
    <b v="0"/>
    <n v="0"/>
    <b v="0"/>
    <s v="theater/plays"/>
    <x v="1"/>
    <s v="plays"/>
  </r>
  <r>
    <n v="5500"/>
    <n v="3405"/>
    <x v="2"/>
    <s v="US"/>
    <s v="USD"/>
    <x v="2900"/>
    <d v="2014-08-08T21:37:12"/>
    <n v="1407562632"/>
    <n v="1404970632"/>
    <b v="0"/>
    <n v="7"/>
    <b v="0"/>
    <s v="theater/plays"/>
    <x v="1"/>
    <s v="plays"/>
  </r>
  <r>
    <n v="750"/>
    <n v="6"/>
    <x v="2"/>
    <s v="US"/>
    <s v="USD"/>
    <x v="2901"/>
    <d v="2015-02-07T13:42:19"/>
    <n v="1423345339"/>
    <n v="1418161339"/>
    <b v="0"/>
    <n v="2"/>
    <b v="0"/>
    <s v="theater/plays"/>
    <x v="1"/>
    <s v="plays"/>
  </r>
  <r>
    <n v="150000"/>
    <n v="25"/>
    <x v="2"/>
    <s v="US"/>
    <s v="USD"/>
    <x v="2902"/>
    <d v="2015-08-24T02:33:16"/>
    <n v="1440412396"/>
    <n v="1437820396"/>
    <b v="0"/>
    <n v="1"/>
    <b v="0"/>
    <s v="theater/plays"/>
    <x v="1"/>
    <s v="plays"/>
  </r>
  <r>
    <n v="5000"/>
    <n v="39"/>
    <x v="2"/>
    <s v="US"/>
    <s v="USD"/>
    <x v="2903"/>
    <d v="2015-09-08T20:00:18"/>
    <n v="1441771218"/>
    <n v="1436587218"/>
    <b v="0"/>
    <n v="4"/>
    <b v="0"/>
    <s v="theater/plays"/>
    <x v="1"/>
    <s v="plays"/>
  </r>
  <r>
    <n v="1500"/>
    <n v="75"/>
    <x v="2"/>
    <s v="GB"/>
    <s v="GBP"/>
    <x v="2904"/>
    <d v="2014-11-09T04:00:00"/>
    <n v="1415534400"/>
    <n v="1414538031"/>
    <b v="0"/>
    <n v="4"/>
    <b v="0"/>
    <s v="theater/plays"/>
    <x v="1"/>
    <s v="plays"/>
  </r>
  <r>
    <n v="3500"/>
    <n v="622"/>
    <x v="2"/>
    <s v="US"/>
    <s v="USD"/>
    <x v="2905"/>
    <d v="2016-09-06T17:21:53"/>
    <n v="1473211313"/>
    <n v="1472001713"/>
    <b v="0"/>
    <n v="17"/>
    <b v="0"/>
    <s v="theater/plays"/>
    <x v="1"/>
    <s v="plays"/>
  </r>
  <r>
    <n v="6000"/>
    <n v="565"/>
    <x v="2"/>
    <s v="US"/>
    <s v="USD"/>
    <x v="2906"/>
    <d v="2015-07-31T17:00:00"/>
    <n v="1438390800"/>
    <n v="1436888066"/>
    <b v="0"/>
    <n v="7"/>
    <b v="0"/>
    <s v="theater/plays"/>
    <x v="1"/>
    <s v="plays"/>
  </r>
  <r>
    <n v="2500"/>
    <n v="2"/>
    <x v="2"/>
    <s v="US"/>
    <s v="USD"/>
    <x v="2907"/>
    <d v="2016-05-14T13:03:57"/>
    <n v="1463259837"/>
    <n v="1458075837"/>
    <b v="0"/>
    <n v="2"/>
    <b v="0"/>
    <s v="theater/plays"/>
    <x v="1"/>
    <s v="plays"/>
  </r>
  <r>
    <n v="9600"/>
    <n v="264"/>
    <x v="2"/>
    <s v="US"/>
    <s v="USD"/>
    <x v="2908"/>
    <d v="2016-06-08T09:33:39"/>
    <n v="1465407219"/>
    <n v="1462815219"/>
    <b v="0"/>
    <n v="5"/>
    <b v="0"/>
    <s v="theater/plays"/>
    <x v="1"/>
    <s v="plays"/>
  </r>
  <r>
    <n v="180000"/>
    <n v="20"/>
    <x v="2"/>
    <s v="US"/>
    <s v="USD"/>
    <x v="2909"/>
    <d v="2014-11-25T11:46:00"/>
    <n v="1416944760"/>
    <n v="1413527001"/>
    <b v="0"/>
    <n v="1"/>
    <b v="0"/>
    <s v="theater/plays"/>
    <x v="1"/>
    <s v="plays"/>
  </r>
  <r>
    <n v="30000"/>
    <n v="1"/>
    <x v="2"/>
    <s v="GB"/>
    <s v="GBP"/>
    <x v="2910"/>
    <d v="2015-06-12T12:11:27"/>
    <n v="1434139887"/>
    <n v="1428955887"/>
    <b v="0"/>
    <n v="1"/>
    <b v="0"/>
    <s v="theater/plays"/>
    <x v="1"/>
    <s v="plays"/>
  </r>
  <r>
    <n v="1800"/>
    <n v="657"/>
    <x v="2"/>
    <s v="US"/>
    <s v="USD"/>
    <x v="2911"/>
    <d v="2015-06-27T10:27:06"/>
    <n v="1435429626"/>
    <n v="1431973626"/>
    <b v="0"/>
    <n v="14"/>
    <b v="0"/>
    <s v="theater/plays"/>
    <x v="1"/>
    <s v="plays"/>
  </r>
  <r>
    <n v="14440"/>
    <n v="2030"/>
    <x v="2"/>
    <s v="US"/>
    <s v="USD"/>
    <x v="2912"/>
    <d v="2016-01-14T19:09:34"/>
    <n v="1452827374"/>
    <n v="1450235374"/>
    <b v="0"/>
    <n v="26"/>
    <b v="0"/>
    <s v="theater/plays"/>
    <x v="1"/>
    <s v="plays"/>
  </r>
  <r>
    <n v="10000"/>
    <n v="2"/>
    <x v="2"/>
    <s v="US"/>
    <s v="USD"/>
    <x v="2913"/>
    <d v="2014-09-06T14:08:59"/>
    <n v="1410041339"/>
    <n v="1404857339"/>
    <b v="0"/>
    <n v="2"/>
    <b v="0"/>
    <s v="theater/plays"/>
    <x v="1"/>
    <s v="plays"/>
  </r>
  <r>
    <n v="25000"/>
    <n v="1"/>
    <x v="2"/>
    <s v="GB"/>
    <s v="GBP"/>
    <x v="2914"/>
    <d v="2015-03-14T12:46:34"/>
    <n v="1426365994"/>
    <n v="1421185594"/>
    <b v="0"/>
    <n v="1"/>
    <b v="0"/>
    <s v="theater/plays"/>
    <x v="1"/>
    <s v="plays"/>
  </r>
  <r>
    <n v="1000"/>
    <n v="611"/>
    <x v="2"/>
    <s v="GB"/>
    <s v="GBP"/>
    <x v="2915"/>
    <d v="2016-03-16T00:33:10"/>
    <n v="1458117190"/>
    <n v="1455528790"/>
    <b v="0"/>
    <n v="3"/>
    <b v="0"/>
    <s v="theater/plays"/>
    <x v="1"/>
    <s v="plays"/>
  </r>
  <r>
    <n v="1850"/>
    <n v="145"/>
    <x v="2"/>
    <s v="GB"/>
    <s v="GBP"/>
    <x v="2916"/>
    <d v="2014-05-19T03:26:29"/>
    <n v="1400498789"/>
    <n v="1398511589"/>
    <b v="0"/>
    <n v="7"/>
    <b v="0"/>
    <s v="theater/plays"/>
    <x v="1"/>
    <s v="plays"/>
  </r>
  <r>
    <n v="2000"/>
    <n v="437"/>
    <x v="2"/>
    <s v="US"/>
    <s v="USD"/>
    <x v="2917"/>
    <d v="2015-09-15T21:37:27"/>
    <n v="1442381847"/>
    <n v="1440826647"/>
    <b v="0"/>
    <n v="9"/>
    <b v="0"/>
    <s v="theater/plays"/>
    <x v="1"/>
    <s v="plays"/>
  </r>
  <r>
    <n v="5000"/>
    <n v="1362"/>
    <x v="2"/>
    <s v="US"/>
    <s v="USD"/>
    <x v="2918"/>
    <d v="2015-10-29T07:06:47"/>
    <n v="1446131207"/>
    <n v="1443712007"/>
    <b v="0"/>
    <n v="20"/>
    <b v="0"/>
    <s v="theater/plays"/>
    <x v="1"/>
    <s v="plays"/>
  </r>
  <r>
    <n v="600"/>
    <n v="51"/>
    <x v="2"/>
    <s v="US"/>
    <s v="USD"/>
    <x v="2919"/>
    <d v="2014-08-05T06:52:09"/>
    <n v="1407250329"/>
    <n v="1404658329"/>
    <b v="0"/>
    <n v="6"/>
    <b v="0"/>
    <s v="theater/plays"/>
    <x v="1"/>
    <s v="plays"/>
  </r>
  <r>
    <n v="2500"/>
    <n v="671"/>
    <x v="2"/>
    <s v="CA"/>
    <s v="CAD"/>
    <x v="2920"/>
    <d v="2015-03-25T10:01:10"/>
    <n v="1427306470"/>
    <n v="1424718070"/>
    <b v="0"/>
    <n v="13"/>
    <b v="0"/>
    <s v="theater/plays"/>
    <x v="1"/>
    <s v="plays"/>
  </r>
  <r>
    <n v="100"/>
    <n v="129"/>
    <x v="0"/>
    <s v="US"/>
    <s v="USD"/>
    <x v="2921"/>
    <d v="2014-09-25T13:16:44"/>
    <n v="1411679804"/>
    <n v="1409087804"/>
    <b v="0"/>
    <n v="3"/>
    <b v="1"/>
    <s v="theater/musical"/>
    <x v="1"/>
    <s v="musical"/>
  </r>
  <r>
    <n v="500"/>
    <n v="500"/>
    <x v="0"/>
    <s v="GB"/>
    <s v="GBP"/>
    <x v="2922"/>
    <d v="2015-05-18T12:58:47"/>
    <n v="1431982727"/>
    <n v="1428094727"/>
    <b v="0"/>
    <n v="6"/>
    <b v="1"/>
    <s v="theater/musical"/>
    <x v="1"/>
    <s v="musical"/>
  </r>
  <r>
    <n v="300"/>
    <n v="300"/>
    <x v="0"/>
    <s v="US"/>
    <s v="USD"/>
    <x v="2923"/>
    <d v="2015-01-23T19:00:00"/>
    <n v="1422068400"/>
    <n v="1420774779"/>
    <b v="0"/>
    <n v="10"/>
    <b v="1"/>
    <s v="theater/musical"/>
    <x v="1"/>
    <s v="musical"/>
  </r>
  <r>
    <n v="25000"/>
    <n v="25800"/>
    <x v="0"/>
    <s v="US"/>
    <s v="USD"/>
    <x v="2924"/>
    <d v="2015-05-08T19:59:00"/>
    <n v="1431143940"/>
    <n v="1428585710"/>
    <b v="0"/>
    <n v="147"/>
    <b v="1"/>
    <s v="theater/musical"/>
    <x v="1"/>
    <s v="musical"/>
  </r>
  <r>
    <n v="45000"/>
    <n v="46100.69"/>
    <x v="0"/>
    <s v="US"/>
    <s v="USD"/>
    <x v="2925"/>
    <d v="2014-09-11T06:01:08"/>
    <n v="1410444068"/>
    <n v="1407852068"/>
    <b v="0"/>
    <n v="199"/>
    <b v="1"/>
    <s v="theater/musical"/>
    <x v="1"/>
    <s v="musical"/>
  </r>
  <r>
    <n v="3000"/>
    <n v="3750"/>
    <x v="0"/>
    <s v="US"/>
    <s v="USD"/>
    <x v="2926"/>
    <d v="2015-02-23T10:22:59"/>
    <n v="1424715779"/>
    <n v="1423506179"/>
    <b v="0"/>
    <n v="50"/>
    <b v="1"/>
    <s v="theater/musical"/>
    <x v="1"/>
    <s v="musical"/>
  </r>
  <r>
    <n v="1800"/>
    <n v="2355"/>
    <x v="0"/>
    <s v="US"/>
    <s v="USD"/>
    <x v="2927"/>
    <d v="2014-07-14T21:00:00"/>
    <n v="1405400400"/>
    <n v="1402934629"/>
    <b v="0"/>
    <n v="21"/>
    <b v="1"/>
    <s v="theater/musical"/>
    <x v="1"/>
    <s v="musical"/>
  </r>
  <r>
    <n v="1000"/>
    <n v="1000"/>
    <x v="0"/>
    <s v="US"/>
    <s v="USD"/>
    <x v="2928"/>
    <d v="2016-03-04T15:57:26"/>
    <n v="1457135846"/>
    <n v="1454543846"/>
    <b v="0"/>
    <n v="24"/>
    <b v="1"/>
    <s v="theater/musical"/>
    <x v="1"/>
    <s v="musical"/>
  </r>
  <r>
    <n v="8000"/>
    <n v="8165.55"/>
    <x v="0"/>
    <s v="US"/>
    <s v="USD"/>
    <x v="2929"/>
    <d v="2014-05-25T05:32:38"/>
    <n v="1401024758"/>
    <n v="1398432758"/>
    <b v="0"/>
    <n v="32"/>
    <b v="1"/>
    <s v="theater/musical"/>
    <x v="1"/>
    <s v="musical"/>
  </r>
  <r>
    <n v="10000"/>
    <n v="10092"/>
    <x v="0"/>
    <s v="GB"/>
    <s v="GBP"/>
    <x v="2930"/>
    <d v="2015-05-07T06:01:04"/>
    <n v="1431007264"/>
    <n v="1428415264"/>
    <b v="0"/>
    <n v="62"/>
    <b v="1"/>
    <s v="theater/musical"/>
    <x v="1"/>
    <s v="musical"/>
  </r>
  <r>
    <n v="750"/>
    <n v="795"/>
    <x v="0"/>
    <s v="CA"/>
    <s v="CAD"/>
    <x v="2931"/>
    <d v="2014-09-14T22:08:00"/>
    <n v="1410761280"/>
    <n v="1408604363"/>
    <b v="0"/>
    <n v="9"/>
    <b v="1"/>
    <s v="theater/musical"/>
    <x v="1"/>
    <s v="musical"/>
  </r>
  <r>
    <n v="3100"/>
    <n v="3258"/>
    <x v="0"/>
    <s v="AU"/>
    <s v="AUD"/>
    <x v="2932"/>
    <d v="2015-02-21T03:00:00"/>
    <n v="1424516400"/>
    <n v="1421812637"/>
    <b v="0"/>
    <n v="38"/>
    <b v="1"/>
    <s v="theater/musical"/>
    <x v="1"/>
    <s v="musical"/>
  </r>
  <r>
    <n v="2500"/>
    <n v="2569"/>
    <x v="0"/>
    <s v="US"/>
    <s v="USD"/>
    <x v="2933"/>
    <d v="2016-06-04T14:57:33"/>
    <n v="1465081053"/>
    <n v="1462489053"/>
    <b v="0"/>
    <n v="54"/>
    <b v="1"/>
    <s v="theater/musical"/>
    <x v="1"/>
    <s v="musical"/>
  </r>
  <r>
    <n v="2500"/>
    <n v="2700"/>
    <x v="0"/>
    <s v="CA"/>
    <s v="CAD"/>
    <x v="2934"/>
    <d v="2014-06-15T07:16:04"/>
    <n v="1402845364"/>
    <n v="1400253364"/>
    <b v="0"/>
    <n v="37"/>
    <b v="1"/>
    <s v="theater/musical"/>
    <x v="1"/>
    <s v="musical"/>
  </r>
  <r>
    <n v="3500"/>
    <n v="3531"/>
    <x v="0"/>
    <s v="US"/>
    <s v="USD"/>
    <x v="2935"/>
    <d v="2016-08-29T09:00:00"/>
    <n v="1472490000"/>
    <n v="1467468008"/>
    <b v="0"/>
    <n v="39"/>
    <b v="1"/>
    <s v="theater/musical"/>
    <x v="1"/>
    <s v="musical"/>
  </r>
  <r>
    <n v="1000"/>
    <n v="1280"/>
    <x v="0"/>
    <s v="US"/>
    <s v="USD"/>
    <x v="2936"/>
    <d v="2014-10-12T20:59:00"/>
    <n v="1413176340"/>
    <n v="1412091423"/>
    <b v="0"/>
    <n v="34"/>
    <b v="1"/>
    <s v="theater/musical"/>
    <x v="1"/>
    <s v="musical"/>
  </r>
  <r>
    <n v="1500"/>
    <n v="2000"/>
    <x v="0"/>
    <s v="GB"/>
    <s v="GBP"/>
    <x v="2937"/>
    <d v="2014-07-13T02:58:33"/>
    <n v="1405249113"/>
    <n v="1402657113"/>
    <b v="0"/>
    <n v="55"/>
    <b v="1"/>
    <s v="theater/musical"/>
    <x v="1"/>
    <s v="musical"/>
  </r>
  <r>
    <n v="4000"/>
    <n v="4055"/>
    <x v="0"/>
    <s v="US"/>
    <s v="USD"/>
    <x v="2938"/>
    <d v="2015-01-30T08:53:34"/>
    <n v="1422636814"/>
    <n v="1420044814"/>
    <b v="0"/>
    <n v="32"/>
    <b v="1"/>
    <s v="theater/musical"/>
    <x v="1"/>
    <s v="musical"/>
  </r>
  <r>
    <n v="8000"/>
    <n v="8230"/>
    <x v="0"/>
    <s v="US"/>
    <s v="USD"/>
    <x v="2939"/>
    <d v="2014-08-27T17:00:00"/>
    <n v="1409187600"/>
    <n v="1406316312"/>
    <b v="0"/>
    <n v="25"/>
    <b v="1"/>
    <s v="theater/musical"/>
    <x v="1"/>
    <s v="musical"/>
  </r>
  <r>
    <n v="2500"/>
    <n v="2681"/>
    <x v="0"/>
    <s v="US"/>
    <s v="USD"/>
    <x v="2940"/>
    <d v="2015-01-18T10:33:38"/>
    <n v="1421606018"/>
    <n v="1418150018"/>
    <b v="0"/>
    <n v="33"/>
    <b v="1"/>
    <s v="theater/musical"/>
    <x v="1"/>
    <s v="musical"/>
  </r>
  <r>
    <n v="25000"/>
    <n v="1"/>
    <x v="2"/>
    <s v="US"/>
    <s v="USD"/>
    <x v="2941"/>
    <d v="2015-03-01T15:02:35"/>
    <n v="1425250955"/>
    <n v="1422658955"/>
    <b v="0"/>
    <n v="1"/>
    <b v="0"/>
    <s v="theater/spaces"/>
    <x v="1"/>
    <s v="spaces"/>
  </r>
  <r>
    <n v="200000"/>
    <n v="40850"/>
    <x v="2"/>
    <s v="CA"/>
    <s v="CAD"/>
    <x v="2942"/>
    <d v="2015-12-16T12:18:00"/>
    <n v="1450297080"/>
    <n v="1448565459"/>
    <b v="0"/>
    <n v="202"/>
    <b v="0"/>
    <s v="theater/spaces"/>
    <x v="1"/>
    <s v="spaces"/>
  </r>
  <r>
    <n v="3000"/>
    <n v="0"/>
    <x v="2"/>
    <s v="US"/>
    <s v="USD"/>
    <x v="2943"/>
    <d v="2015-04-12T19:06:20"/>
    <n v="1428894380"/>
    <n v="1426302380"/>
    <b v="0"/>
    <n v="0"/>
    <b v="0"/>
    <s v="theater/spaces"/>
    <x v="1"/>
    <s v="spaces"/>
  </r>
  <r>
    <n v="10000"/>
    <n v="100"/>
    <x v="2"/>
    <s v="US"/>
    <s v="USD"/>
    <x v="2944"/>
    <d v="2015-06-07T13:56:38"/>
    <n v="1433714198"/>
    <n v="1431122198"/>
    <b v="0"/>
    <n v="1"/>
    <b v="0"/>
    <s v="theater/spaces"/>
    <x v="1"/>
    <s v="spaces"/>
  </r>
  <r>
    <n v="50000"/>
    <n v="0"/>
    <x v="2"/>
    <s v="US"/>
    <s v="USD"/>
    <x v="2945"/>
    <d v="2015-05-23T19:21:00"/>
    <n v="1432437660"/>
    <n v="1429845660"/>
    <b v="0"/>
    <n v="0"/>
    <b v="0"/>
    <s v="theater/spaces"/>
    <x v="1"/>
    <s v="spaces"/>
  </r>
  <r>
    <n v="2000"/>
    <n v="2"/>
    <x v="2"/>
    <s v="GB"/>
    <s v="GBP"/>
    <x v="2946"/>
    <d v="2016-08-15T04:44:52"/>
    <n v="1471265092"/>
    <n v="1468673092"/>
    <b v="0"/>
    <n v="2"/>
    <b v="0"/>
    <s v="theater/spaces"/>
    <x v="1"/>
    <s v="spaces"/>
  </r>
  <r>
    <n v="25000"/>
    <n v="1072"/>
    <x v="2"/>
    <s v="US"/>
    <s v="USD"/>
    <x v="2947"/>
    <d v="2016-11-24T09:11:00"/>
    <n v="1480007460"/>
    <n v="1475760567"/>
    <b v="0"/>
    <n v="13"/>
    <b v="0"/>
    <s v="theater/spaces"/>
    <x v="1"/>
    <s v="spaces"/>
  </r>
  <r>
    <n v="500000"/>
    <n v="24"/>
    <x v="2"/>
    <s v="US"/>
    <s v="USD"/>
    <x v="2948"/>
    <d v="2015-06-02T07:34:53"/>
    <n v="1433259293"/>
    <n v="1428075293"/>
    <b v="0"/>
    <n v="9"/>
    <b v="0"/>
    <s v="theater/spaces"/>
    <x v="1"/>
    <s v="spaces"/>
  </r>
  <r>
    <n v="1000"/>
    <n v="25"/>
    <x v="2"/>
    <s v="US"/>
    <s v="USD"/>
    <x v="2949"/>
    <d v="2015-11-19T12:45:17"/>
    <n v="1447965917"/>
    <n v="1445370317"/>
    <b v="0"/>
    <n v="2"/>
    <b v="0"/>
    <s v="theater/spaces"/>
    <x v="1"/>
    <s v="spaces"/>
  </r>
  <r>
    <n v="5000000"/>
    <n v="0"/>
    <x v="2"/>
    <s v="US"/>
    <s v="USD"/>
    <x v="2950"/>
    <d v="2016-01-23T00:45:52"/>
    <n v="1453538752"/>
    <n v="1450946752"/>
    <b v="0"/>
    <n v="0"/>
    <b v="0"/>
    <s v="theater/spaces"/>
    <x v="1"/>
    <s v="spaces"/>
  </r>
  <r>
    <n v="50000"/>
    <n v="1096"/>
    <x v="1"/>
    <s v="US"/>
    <s v="USD"/>
    <x v="2951"/>
    <d v="2014-10-05T11:16:13"/>
    <n v="1412536573"/>
    <n v="1408648573"/>
    <b v="0"/>
    <n v="58"/>
    <b v="0"/>
    <s v="theater/spaces"/>
    <x v="1"/>
    <s v="spaces"/>
  </r>
  <r>
    <n v="20000"/>
    <n v="1605"/>
    <x v="1"/>
    <s v="US"/>
    <s v="USD"/>
    <x v="2952"/>
    <d v="2016-10-16T20:00:00"/>
    <n v="1476676800"/>
    <n v="1473957239"/>
    <b v="0"/>
    <n v="8"/>
    <b v="0"/>
    <s v="theater/spaces"/>
    <x v="1"/>
    <s v="spaces"/>
  </r>
  <r>
    <n v="400000"/>
    <n v="605"/>
    <x v="1"/>
    <s v="US"/>
    <s v="USD"/>
    <x v="2953"/>
    <d v="2015-10-08T11:00:21"/>
    <n v="1444330821"/>
    <n v="1441738821"/>
    <b v="0"/>
    <n v="3"/>
    <b v="0"/>
    <s v="theater/spaces"/>
    <x v="1"/>
    <s v="spaces"/>
  </r>
  <r>
    <n v="15000"/>
    <n v="0"/>
    <x v="1"/>
    <s v="US"/>
    <s v="USD"/>
    <x v="2954"/>
    <d v="2017-03-16T05:00:03"/>
    <n v="1489669203"/>
    <n v="1487944803"/>
    <b v="0"/>
    <n v="0"/>
    <b v="0"/>
    <s v="theater/spaces"/>
    <x v="1"/>
    <s v="spaces"/>
  </r>
  <r>
    <n v="1200"/>
    <n v="715"/>
    <x v="1"/>
    <s v="US"/>
    <s v="USD"/>
    <x v="2955"/>
    <d v="2015-06-16T09:47:29"/>
    <n v="1434476849"/>
    <n v="1431884849"/>
    <b v="0"/>
    <n v="11"/>
    <b v="0"/>
    <s v="theater/spaces"/>
    <x v="1"/>
    <s v="spaces"/>
  </r>
  <r>
    <n v="7900"/>
    <n v="1322"/>
    <x v="1"/>
    <s v="US"/>
    <s v="USD"/>
    <x v="2956"/>
    <d v="2016-05-04T15:00:50"/>
    <n v="1462402850"/>
    <n v="1459810850"/>
    <b v="0"/>
    <n v="20"/>
    <b v="0"/>
    <s v="theater/spaces"/>
    <x v="1"/>
    <s v="spaces"/>
  </r>
  <r>
    <n v="15000"/>
    <n v="280"/>
    <x v="1"/>
    <s v="US"/>
    <s v="USD"/>
    <x v="2957"/>
    <d v="2015-03-27T15:16:12"/>
    <n v="1427498172"/>
    <n v="1422317772"/>
    <b v="0"/>
    <n v="3"/>
    <b v="0"/>
    <s v="theater/spaces"/>
    <x v="1"/>
    <s v="spaces"/>
  </r>
  <r>
    <n v="80000"/>
    <n v="0"/>
    <x v="1"/>
    <s v="US"/>
    <s v="USD"/>
    <x v="2958"/>
    <d v="2016-05-08T09:41:57"/>
    <n v="1462729317"/>
    <n v="1457548917"/>
    <b v="0"/>
    <n v="0"/>
    <b v="0"/>
    <s v="theater/spaces"/>
    <x v="1"/>
    <s v="spaces"/>
  </r>
  <r>
    <n v="10000"/>
    <n v="0"/>
    <x v="1"/>
    <s v="GB"/>
    <s v="GBP"/>
    <x v="2959"/>
    <d v="2016-06-06T16:12:05"/>
    <n v="1465258325"/>
    <n v="1462666325"/>
    <b v="0"/>
    <n v="0"/>
    <b v="0"/>
    <s v="theater/spaces"/>
    <x v="1"/>
    <s v="spaces"/>
  </r>
  <r>
    <n v="30000000"/>
    <n v="0"/>
    <x v="1"/>
    <s v="US"/>
    <s v="USD"/>
    <x v="2960"/>
    <d v="2014-09-11T10:10:23"/>
    <n v="1410459023"/>
    <n v="1407867023"/>
    <b v="0"/>
    <n v="0"/>
    <b v="0"/>
    <s v="theater/spaces"/>
    <x v="1"/>
    <s v="spaces"/>
  </r>
  <r>
    <n v="5000"/>
    <n v="5481"/>
    <x v="0"/>
    <s v="US"/>
    <s v="USD"/>
    <x v="2961"/>
    <d v="2015-03-25T20:00:00"/>
    <n v="1427342400"/>
    <n v="1424927159"/>
    <b v="0"/>
    <n v="108"/>
    <b v="1"/>
    <s v="theater/plays"/>
    <x v="1"/>
    <s v="plays"/>
  </r>
  <r>
    <n v="1000"/>
    <n v="1218"/>
    <x v="0"/>
    <s v="US"/>
    <s v="USD"/>
    <x v="2962"/>
    <d v="2015-02-28T22:59:00"/>
    <n v="1425193140"/>
    <n v="1422769906"/>
    <b v="0"/>
    <n v="20"/>
    <b v="1"/>
    <s v="theater/plays"/>
    <x v="1"/>
    <s v="plays"/>
  </r>
  <r>
    <n v="10000"/>
    <n v="10685"/>
    <x v="0"/>
    <s v="US"/>
    <s v="USD"/>
    <x v="2963"/>
    <d v="2015-07-02T03:17:04"/>
    <n v="1435835824"/>
    <n v="1433243824"/>
    <b v="0"/>
    <n v="98"/>
    <b v="1"/>
    <s v="theater/plays"/>
    <x v="1"/>
    <s v="plays"/>
  </r>
  <r>
    <n v="5000"/>
    <n v="5035.6899999999996"/>
    <x v="0"/>
    <s v="US"/>
    <s v="USD"/>
    <x v="2964"/>
    <d v="2014-08-06T13:32:00"/>
    <n v="1407360720"/>
    <n v="1404769819"/>
    <b v="0"/>
    <n v="196"/>
    <b v="1"/>
    <s v="theater/plays"/>
    <x v="1"/>
    <s v="plays"/>
  </r>
  <r>
    <n v="1500"/>
    <n v="1635"/>
    <x v="0"/>
    <s v="US"/>
    <s v="USD"/>
    <x v="2965"/>
    <d v="2015-07-07T09:30:33"/>
    <n v="1436290233"/>
    <n v="1433698233"/>
    <b v="0"/>
    <n v="39"/>
    <b v="1"/>
    <s v="theater/plays"/>
    <x v="1"/>
    <s v="plays"/>
  </r>
  <r>
    <n v="10000"/>
    <n v="11363"/>
    <x v="0"/>
    <s v="US"/>
    <s v="USD"/>
    <x v="2966"/>
    <d v="2015-09-16T09:43:32"/>
    <n v="1442425412"/>
    <n v="1439833412"/>
    <b v="0"/>
    <n v="128"/>
    <b v="1"/>
    <s v="theater/plays"/>
    <x v="1"/>
    <s v="plays"/>
  </r>
  <r>
    <n v="5000"/>
    <n v="5696"/>
    <x v="0"/>
    <s v="US"/>
    <s v="USD"/>
    <x v="2967"/>
    <d v="2015-03-08T19:44:52"/>
    <n v="1425872692"/>
    <n v="1423284292"/>
    <b v="0"/>
    <n v="71"/>
    <b v="1"/>
    <s v="theater/plays"/>
    <x v="1"/>
    <s v="plays"/>
  </r>
  <r>
    <n v="3500"/>
    <n v="3710"/>
    <x v="0"/>
    <s v="US"/>
    <s v="USD"/>
    <x v="2968"/>
    <d v="2016-08-16T19:59:00"/>
    <n v="1471406340"/>
    <n v="1470227660"/>
    <b v="0"/>
    <n v="47"/>
    <b v="1"/>
    <s v="theater/plays"/>
    <x v="1"/>
    <s v="plays"/>
  </r>
  <r>
    <n v="1000"/>
    <n v="1625"/>
    <x v="0"/>
    <s v="CA"/>
    <s v="CAD"/>
    <x v="2969"/>
    <d v="2015-05-03T14:51:00"/>
    <n v="1430693460"/>
    <n v="1428087153"/>
    <b v="0"/>
    <n v="17"/>
    <b v="1"/>
    <s v="theater/plays"/>
    <x v="1"/>
    <s v="plays"/>
  </r>
  <r>
    <n v="6000"/>
    <n v="6360"/>
    <x v="0"/>
    <s v="US"/>
    <s v="USD"/>
    <x v="2970"/>
    <d v="2014-07-18T08:04:11"/>
    <n v="1405699451"/>
    <n v="1403107451"/>
    <b v="0"/>
    <n v="91"/>
    <b v="1"/>
    <s v="theater/plays"/>
    <x v="1"/>
    <s v="plays"/>
  </r>
  <r>
    <n v="3200"/>
    <n v="3205"/>
    <x v="0"/>
    <s v="US"/>
    <s v="USD"/>
    <x v="2971"/>
    <d v="2014-08-31T07:47:58"/>
    <n v="1409500078"/>
    <n v="1406908078"/>
    <b v="0"/>
    <n v="43"/>
    <b v="1"/>
    <s v="theater/plays"/>
    <x v="1"/>
    <s v="plays"/>
  </r>
  <r>
    <n v="2000"/>
    <n v="2107"/>
    <x v="0"/>
    <s v="US"/>
    <s v="USD"/>
    <x v="2972"/>
    <d v="2016-12-04T17:00:00"/>
    <n v="1480899600"/>
    <n v="1479609520"/>
    <b v="0"/>
    <n v="17"/>
    <b v="1"/>
    <s v="theater/plays"/>
    <x v="1"/>
    <s v="plays"/>
  </r>
  <r>
    <n v="5000"/>
    <n v="8740"/>
    <x v="0"/>
    <s v="US"/>
    <s v="USD"/>
    <x v="2973"/>
    <d v="2015-12-31T20:00:00"/>
    <n v="1451620800"/>
    <n v="1449171508"/>
    <b v="0"/>
    <n v="33"/>
    <b v="1"/>
    <s v="theater/plays"/>
    <x v="1"/>
    <s v="plays"/>
  </r>
  <r>
    <n v="5000"/>
    <n v="5100"/>
    <x v="0"/>
    <s v="US"/>
    <s v="USD"/>
    <x v="2974"/>
    <d v="2014-09-25T17:35:00"/>
    <n v="1411695300"/>
    <n v="1409275671"/>
    <b v="0"/>
    <n v="87"/>
    <b v="1"/>
    <s v="theater/plays"/>
    <x v="1"/>
    <s v="plays"/>
  </r>
  <r>
    <n v="8000"/>
    <n v="8010"/>
    <x v="0"/>
    <s v="US"/>
    <s v="USD"/>
    <x v="2975"/>
    <d v="2014-11-26T19:00:00"/>
    <n v="1417057200"/>
    <n v="1414599886"/>
    <b v="0"/>
    <n v="113"/>
    <b v="1"/>
    <s v="theater/plays"/>
    <x v="1"/>
    <s v="plays"/>
  </r>
  <r>
    <n v="70"/>
    <n v="120"/>
    <x v="0"/>
    <s v="GB"/>
    <s v="GBP"/>
    <x v="2976"/>
    <d v="2016-03-13T04:00:00"/>
    <n v="1457870400"/>
    <n v="1456421530"/>
    <b v="0"/>
    <n v="14"/>
    <b v="1"/>
    <s v="theater/plays"/>
    <x v="1"/>
    <s v="plays"/>
  </r>
  <r>
    <n v="3000"/>
    <n v="3407"/>
    <x v="0"/>
    <s v="US"/>
    <s v="USD"/>
    <x v="2977"/>
    <d v="2015-03-22T18:14:00"/>
    <n v="1427076840"/>
    <n v="1421960934"/>
    <b v="0"/>
    <n v="30"/>
    <b v="1"/>
    <s v="theater/plays"/>
    <x v="1"/>
    <s v="plays"/>
  </r>
  <r>
    <n v="750"/>
    <n v="971"/>
    <x v="0"/>
    <s v="US"/>
    <s v="USD"/>
    <x v="2978"/>
    <d v="2014-10-19T21:59:00"/>
    <n v="1413784740"/>
    <n v="1412954547"/>
    <b v="0"/>
    <n v="16"/>
    <b v="1"/>
    <s v="theater/plays"/>
    <x v="1"/>
    <s v="plays"/>
  </r>
  <r>
    <n v="5000"/>
    <n v="5070"/>
    <x v="0"/>
    <s v="US"/>
    <s v="USD"/>
    <x v="2979"/>
    <d v="2015-01-05T22:00:00"/>
    <n v="1420524000"/>
    <n v="1419104823"/>
    <b v="0"/>
    <n v="46"/>
    <b v="1"/>
    <s v="theater/plays"/>
    <x v="1"/>
    <s v="plays"/>
  </r>
  <r>
    <n v="3000"/>
    <n v="3275"/>
    <x v="0"/>
    <s v="US"/>
    <s v="USD"/>
    <x v="2980"/>
    <d v="2015-08-23T18:00:00"/>
    <n v="1440381600"/>
    <n v="1438639130"/>
    <b v="0"/>
    <n v="24"/>
    <b v="1"/>
    <s v="theater/plays"/>
    <x v="1"/>
    <s v="plays"/>
  </r>
  <r>
    <n v="4000"/>
    <n v="5157"/>
    <x v="0"/>
    <s v="IE"/>
    <s v="EUR"/>
    <x v="2981"/>
    <d v="2015-09-23T05:25:56"/>
    <n v="1443014756"/>
    <n v="1439126756"/>
    <b v="1"/>
    <n v="97"/>
    <b v="1"/>
    <s v="theater/spaces"/>
    <x v="1"/>
    <s v="spaces"/>
  </r>
  <r>
    <n v="5000"/>
    <n v="5103"/>
    <x v="0"/>
    <s v="GB"/>
    <s v="GBP"/>
    <x v="2982"/>
    <d v="2016-02-11T08:29:03"/>
    <n v="1455208143"/>
    <n v="1452616143"/>
    <b v="1"/>
    <n v="59"/>
    <b v="1"/>
    <s v="theater/spaces"/>
    <x v="1"/>
    <s v="spaces"/>
  </r>
  <r>
    <n v="116000"/>
    <n v="169985.91"/>
    <x v="0"/>
    <s v="US"/>
    <s v="USD"/>
    <x v="2983"/>
    <d v="2014-11-11T08:10:36"/>
    <n v="1415722236"/>
    <n v="1410534636"/>
    <b v="1"/>
    <n v="1095"/>
    <b v="1"/>
    <s v="theater/spaces"/>
    <x v="1"/>
    <s v="spaces"/>
  </r>
  <r>
    <n v="25000"/>
    <n v="25088"/>
    <x v="0"/>
    <s v="US"/>
    <s v="USD"/>
    <x v="2984"/>
    <d v="2016-08-23T22:41:21"/>
    <n v="1472020881"/>
    <n v="1469428881"/>
    <b v="1"/>
    <n v="218"/>
    <b v="1"/>
    <s v="theater/spaces"/>
    <x v="1"/>
    <s v="spaces"/>
  </r>
  <r>
    <n v="10000"/>
    <n v="12165"/>
    <x v="0"/>
    <s v="NZ"/>
    <s v="NZD"/>
    <x v="2985"/>
    <d v="2016-10-30T20:00:00"/>
    <n v="1477886400"/>
    <n v="1476228128"/>
    <b v="0"/>
    <n v="111"/>
    <b v="1"/>
    <s v="theater/spaces"/>
    <x v="1"/>
    <s v="spaces"/>
  </r>
  <r>
    <n v="2400"/>
    <n v="2532"/>
    <x v="0"/>
    <s v="GB"/>
    <s v="GBP"/>
    <x v="2986"/>
    <d v="2016-05-01T03:00:06"/>
    <n v="1462100406"/>
    <n v="1456920006"/>
    <b v="0"/>
    <n v="56"/>
    <b v="1"/>
    <s v="theater/spaces"/>
    <x v="1"/>
    <s v="spaces"/>
  </r>
  <r>
    <n v="25000"/>
    <n v="27600.2"/>
    <x v="0"/>
    <s v="US"/>
    <s v="USD"/>
    <x v="2987"/>
    <d v="2016-10-12T16:00:00"/>
    <n v="1476316800"/>
    <n v="1473837751"/>
    <b v="0"/>
    <n v="265"/>
    <b v="1"/>
    <s v="theater/spaces"/>
    <x v="1"/>
    <s v="spaces"/>
  </r>
  <r>
    <n v="1000"/>
    <n v="1000"/>
    <x v="0"/>
    <s v="GB"/>
    <s v="GBP"/>
    <x v="2988"/>
    <d v="2016-06-20T00:41:21"/>
    <n v="1466412081"/>
    <n v="1463820081"/>
    <b v="0"/>
    <n v="28"/>
    <b v="1"/>
    <s v="theater/spaces"/>
    <x v="1"/>
    <s v="spaces"/>
  </r>
  <r>
    <n v="20000"/>
    <n v="35307"/>
    <x v="0"/>
    <s v="US"/>
    <s v="USD"/>
    <x v="2989"/>
    <d v="2015-12-20T20:59:00"/>
    <n v="1450673940"/>
    <n v="1448756962"/>
    <b v="0"/>
    <n v="364"/>
    <b v="1"/>
    <s v="theater/spaces"/>
    <x v="1"/>
    <s v="spaces"/>
  </r>
  <r>
    <n v="10000"/>
    <n v="10000"/>
    <x v="0"/>
    <s v="US"/>
    <s v="USD"/>
    <x v="2990"/>
    <d v="2016-01-07T05:47:00"/>
    <n v="1452174420"/>
    <n v="1449150420"/>
    <b v="0"/>
    <n v="27"/>
    <b v="1"/>
    <s v="theater/spaces"/>
    <x v="1"/>
    <s v="spaces"/>
  </r>
  <r>
    <n v="8500"/>
    <n v="8780"/>
    <x v="0"/>
    <s v="US"/>
    <s v="USD"/>
    <x v="2991"/>
    <d v="2017-01-27T12:05:30"/>
    <n v="1485547530"/>
    <n v="1483646730"/>
    <b v="0"/>
    <n v="93"/>
    <b v="1"/>
    <s v="theater/spaces"/>
    <x v="1"/>
    <s v="spaces"/>
  </r>
  <r>
    <n v="3000"/>
    <n v="3135"/>
    <x v="0"/>
    <s v="US"/>
    <s v="USD"/>
    <x v="2992"/>
    <d v="2016-10-09T10:25:10"/>
    <n v="1476037510"/>
    <n v="1473445510"/>
    <b v="0"/>
    <n v="64"/>
    <b v="1"/>
    <s v="theater/spaces"/>
    <x v="1"/>
    <s v="spaces"/>
  </r>
  <r>
    <n v="1000"/>
    <n v="1003"/>
    <x v="0"/>
    <s v="US"/>
    <s v="USD"/>
    <x v="2993"/>
    <d v="2016-02-20T12:07:47"/>
    <n v="1455998867"/>
    <n v="1453406867"/>
    <b v="0"/>
    <n v="22"/>
    <b v="1"/>
    <s v="theater/spaces"/>
    <x v="1"/>
    <s v="spaces"/>
  </r>
  <r>
    <n v="300"/>
    <n v="1373.24"/>
    <x v="0"/>
    <s v="GB"/>
    <s v="GBP"/>
    <x v="2994"/>
    <d v="2014-10-03T03:29:32"/>
    <n v="1412335772"/>
    <n v="1409743772"/>
    <b v="0"/>
    <n v="59"/>
    <b v="1"/>
    <s v="theater/spaces"/>
    <x v="1"/>
    <s v="spaces"/>
  </r>
  <r>
    <n v="15000"/>
    <n v="15744"/>
    <x v="0"/>
    <s v="US"/>
    <s v="USD"/>
    <x v="2995"/>
    <d v="2017-01-19T07:57:51"/>
    <n v="1484841471"/>
    <n v="1482249471"/>
    <b v="0"/>
    <n v="249"/>
    <b v="1"/>
    <s v="theater/spaces"/>
    <x v="1"/>
    <s v="spaces"/>
  </r>
  <r>
    <n v="35000"/>
    <n v="60180"/>
    <x v="0"/>
    <s v="US"/>
    <s v="USD"/>
    <x v="2996"/>
    <d v="2015-05-26T13:54:00"/>
    <n v="1432677240"/>
    <n v="1427493240"/>
    <b v="0"/>
    <n v="392"/>
    <b v="1"/>
    <s v="theater/spaces"/>
    <x v="1"/>
    <s v="spaces"/>
  </r>
  <r>
    <n v="10000"/>
    <n v="10373"/>
    <x v="0"/>
    <s v="US"/>
    <s v="USD"/>
    <x v="2997"/>
    <d v="2017-02-26T20:59:00"/>
    <n v="1488171540"/>
    <n v="1486661793"/>
    <b v="0"/>
    <n v="115"/>
    <b v="1"/>
    <s v="theater/spaces"/>
    <x v="1"/>
    <s v="spaces"/>
  </r>
  <r>
    <n v="50000"/>
    <n v="51514.5"/>
    <x v="0"/>
    <s v="US"/>
    <s v="USD"/>
    <x v="2998"/>
    <d v="2014-06-15T20:25:00"/>
    <n v="1402892700"/>
    <n v="1400474329"/>
    <b v="0"/>
    <n v="433"/>
    <b v="1"/>
    <s v="theater/spaces"/>
    <x v="1"/>
    <s v="spaces"/>
  </r>
  <r>
    <n v="1350"/>
    <n v="1605"/>
    <x v="0"/>
    <s v="US"/>
    <s v="USD"/>
    <x v="2999"/>
    <d v="2017-02-28T18:00:00"/>
    <n v="1488333600"/>
    <n v="1487094360"/>
    <b v="0"/>
    <n v="20"/>
    <b v="1"/>
    <s v="theater/spaces"/>
    <x v="1"/>
    <s v="spaces"/>
  </r>
  <r>
    <n v="500"/>
    <n v="500"/>
    <x v="0"/>
    <s v="US"/>
    <s v="USD"/>
    <x v="3000"/>
    <d v="2017-01-31T10:00:00"/>
    <n v="1485885600"/>
    <n v="1484682670"/>
    <b v="0"/>
    <n v="8"/>
    <b v="1"/>
    <s v="theater/spaces"/>
    <x v="1"/>
    <s v="spaces"/>
  </r>
  <r>
    <n v="7214"/>
    <n v="22991.01"/>
    <x v="0"/>
    <s v="US"/>
    <s v="USD"/>
    <x v="3001"/>
    <d v="2016-07-13T13:29:42"/>
    <n v="1468445382"/>
    <n v="1465853382"/>
    <b v="0"/>
    <n v="175"/>
    <b v="1"/>
    <s v="theater/spaces"/>
    <x v="1"/>
    <s v="spaces"/>
  </r>
  <r>
    <n v="7000"/>
    <n v="7595.43"/>
    <x v="0"/>
    <s v="US"/>
    <s v="USD"/>
    <x v="3002"/>
    <d v="2012-12-26T12:04:12"/>
    <n v="1356552252"/>
    <n v="1353960252"/>
    <b v="0"/>
    <n v="104"/>
    <b v="1"/>
    <s v="theater/spaces"/>
    <x v="1"/>
    <s v="spaces"/>
  </r>
  <r>
    <n v="3000"/>
    <n v="3035"/>
    <x v="0"/>
    <s v="US"/>
    <s v="USD"/>
    <x v="3003"/>
    <d v="2016-02-29T21:59:00"/>
    <n v="1456811940"/>
    <n v="1454098976"/>
    <b v="0"/>
    <n v="17"/>
    <b v="1"/>
    <s v="theater/spaces"/>
    <x v="1"/>
    <s v="spaces"/>
  </r>
  <r>
    <n v="40000"/>
    <n v="45126"/>
    <x v="0"/>
    <s v="US"/>
    <s v="USD"/>
    <x v="3004"/>
    <d v="2014-11-15T14:08:44"/>
    <n v="1416089324"/>
    <n v="1413493724"/>
    <b v="0"/>
    <n v="277"/>
    <b v="1"/>
    <s v="theater/spaces"/>
    <x v="1"/>
    <s v="spaces"/>
  </r>
  <r>
    <n v="10600"/>
    <n v="12772.6"/>
    <x v="0"/>
    <s v="US"/>
    <s v="USD"/>
    <x v="3005"/>
    <d v="2014-10-06T08:11:45"/>
    <n v="1412611905"/>
    <n v="1410019905"/>
    <b v="0"/>
    <n v="118"/>
    <b v="1"/>
    <s v="theater/spaces"/>
    <x v="1"/>
    <s v="spaces"/>
  </r>
  <r>
    <n v="8000"/>
    <n v="8620"/>
    <x v="0"/>
    <s v="CA"/>
    <s v="CAD"/>
    <x v="3006"/>
    <d v="2014-12-14T10:09:51"/>
    <n v="1418580591"/>
    <n v="1415988591"/>
    <b v="0"/>
    <n v="97"/>
    <b v="1"/>
    <s v="theater/spaces"/>
    <x v="1"/>
    <s v="spaces"/>
  </r>
  <r>
    <n v="600"/>
    <n v="1080"/>
    <x v="0"/>
    <s v="US"/>
    <s v="USD"/>
    <x v="3007"/>
    <d v="2015-04-24T21:11:23"/>
    <n v="1429938683"/>
    <n v="1428124283"/>
    <b v="0"/>
    <n v="20"/>
    <b v="1"/>
    <s v="theater/spaces"/>
    <x v="1"/>
    <s v="spaces"/>
  </r>
  <r>
    <n v="3000"/>
    <n v="3035"/>
    <x v="0"/>
    <s v="US"/>
    <s v="USD"/>
    <x v="3008"/>
    <d v="2016-01-20T21:05:19"/>
    <n v="1453352719"/>
    <n v="1450760719"/>
    <b v="0"/>
    <n v="26"/>
    <b v="1"/>
    <s v="theater/spaces"/>
    <x v="1"/>
    <s v="spaces"/>
  </r>
  <r>
    <n v="25000"/>
    <n v="29939"/>
    <x v="0"/>
    <s v="US"/>
    <s v="USD"/>
    <x v="3009"/>
    <d v="2014-11-26T06:40:40"/>
    <n v="1417012840"/>
    <n v="1414417240"/>
    <b v="0"/>
    <n v="128"/>
    <b v="1"/>
    <s v="theater/spaces"/>
    <x v="1"/>
    <s v="spaces"/>
  </r>
  <r>
    <n v="1500"/>
    <n v="2370"/>
    <x v="0"/>
    <s v="US"/>
    <s v="USD"/>
    <x v="3010"/>
    <d v="2015-02-21T11:58:39"/>
    <n v="1424548719"/>
    <n v="1419364719"/>
    <b v="0"/>
    <n v="15"/>
    <b v="1"/>
    <s v="theater/spaces"/>
    <x v="1"/>
    <s v="spaces"/>
  </r>
  <r>
    <n v="300"/>
    <n v="371"/>
    <x v="0"/>
    <s v="ES"/>
    <s v="EUR"/>
    <x v="3011"/>
    <d v="2015-12-23T14:59:00"/>
    <n v="1450911540"/>
    <n v="1448536516"/>
    <b v="0"/>
    <n v="25"/>
    <b v="1"/>
    <s v="theater/spaces"/>
    <x v="1"/>
    <s v="spaces"/>
  </r>
  <r>
    <n v="4000"/>
    <n v="4685"/>
    <x v="0"/>
    <s v="US"/>
    <s v="USD"/>
    <x v="3012"/>
    <d v="2015-02-10T08:52:10"/>
    <n v="1423587130"/>
    <n v="1421772730"/>
    <b v="0"/>
    <n v="55"/>
    <b v="1"/>
    <s v="theater/spaces"/>
    <x v="1"/>
    <s v="spaces"/>
  </r>
  <r>
    <n v="10000"/>
    <n v="15696"/>
    <x v="0"/>
    <s v="US"/>
    <s v="USD"/>
    <x v="3013"/>
    <d v="2015-06-21T12:04:09"/>
    <n v="1434917049"/>
    <n v="1432325049"/>
    <b v="0"/>
    <n v="107"/>
    <b v="1"/>
    <s v="theater/spaces"/>
    <x v="1"/>
    <s v="spaces"/>
  </r>
  <r>
    <n v="25000"/>
    <n v="28276"/>
    <x v="0"/>
    <s v="US"/>
    <s v="USD"/>
    <x v="3014"/>
    <d v="2014-11-04T21:00:00"/>
    <n v="1415163600"/>
    <n v="1412737080"/>
    <b v="0"/>
    <n v="557"/>
    <b v="1"/>
    <s v="theater/spaces"/>
    <x v="1"/>
    <s v="spaces"/>
  </r>
  <r>
    <n v="3400"/>
    <n v="3508"/>
    <x v="0"/>
    <s v="US"/>
    <s v="USD"/>
    <x v="3015"/>
    <d v="2014-06-10T20:00:00"/>
    <n v="1402459200"/>
    <n v="1401125238"/>
    <b v="0"/>
    <n v="40"/>
    <b v="1"/>
    <s v="theater/spaces"/>
    <x v="1"/>
    <s v="spaces"/>
  </r>
  <r>
    <n v="8500"/>
    <n v="8722"/>
    <x v="0"/>
    <s v="US"/>
    <s v="USD"/>
    <x v="3016"/>
    <d v="2014-07-18T05:09:12"/>
    <n v="1405688952"/>
    <n v="1400504952"/>
    <b v="0"/>
    <n v="36"/>
    <b v="1"/>
    <s v="theater/spaces"/>
    <x v="1"/>
    <s v="spaces"/>
  </r>
  <r>
    <n v="22000"/>
    <n v="23285"/>
    <x v="0"/>
    <s v="US"/>
    <s v="USD"/>
    <x v="3017"/>
    <d v="2014-08-20T12:24:03"/>
    <n v="1408566243"/>
    <n v="1405974243"/>
    <b v="0"/>
    <n v="159"/>
    <b v="1"/>
    <s v="theater/spaces"/>
    <x v="1"/>
    <s v="spaces"/>
  </r>
  <r>
    <n v="4200"/>
    <n v="4230"/>
    <x v="0"/>
    <s v="FR"/>
    <s v="EUR"/>
    <x v="3018"/>
    <d v="2015-07-20T14:00:00"/>
    <n v="1437429600"/>
    <n v="1433747376"/>
    <b v="0"/>
    <n v="41"/>
    <b v="1"/>
    <s v="theater/spaces"/>
    <x v="1"/>
    <s v="spaces"/>
  </r>
  <r>
    <n v="15000"/>
    <n v="18185"/>
    <x v="0"/>
    <s v="US"/>
    <s v="USD"/>
    <x v="3019"/>
    <d v="2014-05-26T19:00:00"/>
    <n v="1401159600"/>
    <n v="1398801620"/>
    <b v="0"/>
    <n v="226"/>
    <b v="1"/>
    <s v="theater/spaces"/>
    <x v="1"/>
    <s v="spaces"/>
  </r>
  <r>
    <n v="7000"/>
    <n v="7040"/>
    <x v="0"/>
    <s v="US"/>
    <s v="USD"/>
    <x v="3020"/>
    <d v="2015-08-14T12:18:53"/>
    <n v="1439583533"/>
    <n v="1434399533"/>
    <b v="0"/>
    <n v="30"/>
    <b v="1"/>
    <s v="theater/spaces"/>
    <x v="1"/>
    <s v="spaces"/>
  </r>
  <r>
    <n v="4500"/>
    <n v="5221"/>
    <x v="0"/>
    <s v="US"/>
    <s v="USD"/>
    <x v="3021"/>
    <d v="2016-11-21T21:59:00"/>
    <n v="1479794340"/>
    <n v="1476715869"/>
    <b v="0"/>
    <n v="103"/>
    <b v="1"/>
    <s v="theater/spaces"/>
    <x v="1"/>
    <s v="spaces"/>
  </r>
  <r>
    <n v="10000"/>
    <n v="10088"/>
    <x v="0"/>
    <s v="US"/>
    <s v="USD"/>
    <x v="3022"/>
    <d v="2016-08-27T14:53:29"/>
    <n v="1472338409"/>
    <n v="1468450409"/>
    <b v="0"/>
    <n v="62"/>
    <b v="1"/>
    <s v="theater/spaces"/>
    <x v="1"/>
    <s v="spaces"/>
  </r>
  <r>
    <n v="700"/>
    <n v="721"/>
    <x v="0"/>
    <s v="GB"/>
    <s v="GBP"/>
    <x v="3023"/>
    <d v="2015-06-11T08:13:06"/>
    <n v="1434039186"/>
    <n v="1430151186"/>
    <b v="0"/>
    <n v="6"/>
    <b v="1"/>
    <s v="theater/spaces"/>
    <x v="1"/>
    <s v="spaces"/>
  </r>
  <r>
    <n v="5000"/>
    <n v="12321"/>
    <x v="0"/>
    <s v="US"/>
    <s v="USD"/>
    <x v="3024"/>
    <d v="2012-10-06T15:51:15"/>
    <n v="1349567475"/>
    <n v="1346975475"/>
    <b v="0"/>
    <n v="182"/>
    <b v="1"/>
    <s v="theater/spaces"/>
    <x v="1"/>
    <s v="spaces"/>
  </r>
  <r>
    <n v="2500"/>
    <n v="7555"/>
    <x v="0"/>
    <s v="GB"/>
    <s v="GBP"/>
    <x v="3025"/>
    <d v="2014-05-30T08:00:00"/>
    <n v="1401465600"/>
    <n v="1399032813"/>
    <b v="0"/>
    <n v="145"/>
    <b v="1"/>
    <s v="theater/spaces"/>
    <x v="1"/>
    <s v="spaces"/>
  </r>
  <r>
    <n v="900"/>
    <n v="1290"/>
    <x v="0"/>
    <s v="GB"/>
    <s v="GBP"/>
    <x v="3026"/>
    <d v="2017-03-03T03:01:32"/>
    <n v="1488538892"/>
    <n v="1487329292"/>
    <b v="0"/>
    <n v="25"/>
    <b v="1"/>
    <s v="theater/spaces"/>
    <x v="1"/>
    <s v="spaces"/>
  </r>
  <r>
    <n v="40000"/>
    <n v="52576"/>
    <x v="0"/>
    <s v="US"/>
    <s v="USD"/>
    <x v="3027"/>
    <d v="2015-03-20T07:54:11"/>
    <n v="1426866851"/>
    <n v="1424278451"/>
    <b v="0"/>
    <n v="320"/>
    <b v="1"/>
    <s v="theater/spaces"/>
    <x v="1"/>
    <s v="spaces"/>
  </r>
  <r>
    <n v="5000"/>
    <n v="8401"/>
    <x v="0"/>
    <s v="US"/>
    <s v="USD"/>
    <x v="3028"/>
    <d v="2016-08-14T22:20:25"/>
    <n v="1471242025"/>
    <n v="1468650025"/>
    <b v="0"/>
    <n v="99"/>
    <b v="1"/>
    <s v="theater/spaces"/>
    <x v="1"/>
    <s v="spaces"/>
  </r>
  <r>
    <n v="30000"/>
    <n v="32903"/>
    <x v="0"/>
    <s v="US"/>
    <s v="USD"/>
    <x v="3029"/>
    <d v="2014-11-17T20:35:00"/>
    <n v="1416285300"/>
    <n v="1413824447"/>
    <b v="0"/>
    <n v="348"/>
    <b v="1"/>
    <s v="theater/spaces"/>
    <x v="1"/>
    <s v="spaces"/>
  </r>
  <r>
    <n v="1750"/>
    <n v="1867"/>
    <x v="0"/>
    <s v="US"/>
    <s v="USD"/>
    <x v="3030"/>
    <d v="2015-09-16T09:56:11"/>
    <n v="1442426171"/>
    <n v="1439834171"/>
    <b v="0"/>
    <n v="41"/>
    <b v="1"/>
    <s v="theater/spaces"/>
    <x v="1"/>
    <s v="spaces"/>
  </r>
  <r>
    <n v="1500"/>
    <n v="1500"/>
    <x v="0"/>
    <s v="US"/>
    <s v="USD"/>
    <x v="3031"/>
    <d v="2016-10-14T13:10:47"/>
    <n v="1476479447"/>
    <n v="1471295447"/>
    <b v="0"/>
    <n v="29"/>
    <b v="1"/>
    <s v="theater/spaces"/>
    <x v="1"/>
    <s v="spaces"/>
  </r>
  <r>
    <n v="1000"/>
    <n v="1272"/>
    <x v="0"/>
    <s v="US"/>
    <s v="USD"/>
    <x v="3032"/>
    <d v="2015-09-10T17:04:19"/>
    <n v="1441933459"/>
    <n v="1439341459"/>
    <b v="0"/>
    <n v="25"/>
    <b v="1"/>
    <s v="theater/spaces"/>
    <x v="1"/>
    <s v="spaces"/>
  </r>
  <r>
    <n v="3000"/>
    <n v="4396"/>
    <x v="0"/>
    <s v="US"/>
    <s v="USD"/>
    <x v="3033"/>
    <d v="2016-08-17T18:38:45"/>
    <n v="1471487925"/>
    <n v="1468895925"/>
    <b v="0"/>
    <n v="23"/>
    <b v="1"/>
    <s v="theater/spaces"/>
    <x v="1"/>
    <s v="spaces"/>
  </r>
  <r>
    <n v="100000"/>
    <n v="112536"/>
    <x v="0"/>
    <s v="US"/>
    <s v="USD"/>
    <x v="3034"/>
    <d v="2016-10-31T19:59:00"/>
    <n v="1477972740"/>
    <n v="1475326255"/>
    <b v="0"/>
    <n v="1260"/>
    <b v="1"/>
    <s v="theater/spaces"/>
    <x v="1"/>
    <s v="spaces"/>
  </r>
  <r>
    <n v="25000"/>
    <n v="27196.71"/>
    <x v="0"/>
    <s v="US"/>
    <s v="USD"/>
    <x v="3035"/>
    <d v="2013-05-04T05:26:49"/>
    <n v="1367674009"/>
    <n v="1365082009"/>
    <b v="0"/>
    <n v="307"/>
    <b v="1"/>
    <s v="theater/spaces"/>
    <x v="1"/>
    <s v="spaces"/>
  </r>
  <r>
    <n v="25000"/>
    <n v="31683"/>
    <x v="0"/>
    <s v="US"/>
    <s v="USD"/>
    <x v="3036"/>
    <d v="2013-08-16T03:59:00"/>
    <n v="1376654340"/>
    <n v="1373568644"/>
    <b v="0"/>
    <n v="329"/>
    <b v="1"/>
    <s v="theater/spaces"/>
    <x v="1"/>
    <s v="spaces"/>
  </r>
  <r>
    <n v="500"/>
    <n v="1066"/>
    <x v="0"/>
    <s v="US"/>
    <s v="USD"/>
    <x v="3037"/>
    <d v="2010-10-01T20:59:00"/>
    <n v="1285995540"/>
    <n v="1279574773"/>
    <b v="0"/>
    <n v="32"/>
    <b v="1"/>
    <s v="theater/spaces"/>
    <x v="1"/>
    <s v="spaces"/>
  </r>
  <r>
    <n v="1000"/>
    <n v="1005"/>
    <x v="0"/>
    <s v="US"/>
    <s v="USD"/>
    <x v="3038"/>
    <d v="2016-03-03T22:03:17"/>
    <n v="1457071397"/>
    <n v="1451887397"/>
    <b v="0"/>
    <n v="27"/>
    <b v="1"/>
    <s v="theater/spaces"/>
    <x v="1"/>
    <s v="spaces"/>
  </r>
  <r>
    <n v="20000"/>
    <n v="21742.78"/>
    <x v="0"/>
    <s v="US"/>
    <s v="USD"/>
    <x v="3039"/>
    <d v="2013-12-28T23:59:00"/>
    <n v="1388303940"/>
    <n v="1386011038"/>
    <b v="0"/>
    <n v="236"/>
    <b v="1"/>
    <s v="theater/spaces"/>
    <x v="1"/>
    <s v="spaces"/>
  </r>
  <r>
    <n v="3000"/>
    <n v="3225"/>
    <x v="0"/>
    <s v="US"/>
    <s v="USD"/>
    <x v="3040"/>
    <d v="2015-06-26T15:00:00"/>
    <n v="1435359600"/>
    <n v="1434999621"/>
    <b v="0"/>
    <n v="42"/>
    <b v="1"/>
    <s v="theater/spaces"/>
    <x v="1"/>
    <s v="spaces"/>
  </r>
  <r>
    <n v="8300"/>
    <n v="9170"/>
    <x v="0"/>
    <s v="US"/>
    <s v="USD"/>
    <x v="3041"/>
    <d v="2016-01-20T12:50:48"/>
    <n v="1453323048"/>
    <n v="1450731048"/>
    <b v="0"/>
    <n v="95"/>
    <b v="1"/>
    <s v="theater/spaces"/>
    <x v="1"/>
    <s v="spaces"/>
  </r>
  <r>
    <n v="1500"/>
    <n v="1920"/>
    <x v="0"/>
    <s v="GB"/>
    <s v="GBP"/>
    <x v="3042"/>
    <d v="2015-10-06T08:30:47"/>
    <n v="1444149047"/>
    <n v="1441557047"/>
    <b v="0"/>
    <n v="37"/>
    <b v="1"/>
    <s v="theater/spaces"/>
    <x v="1"/>
    <s v="spaces"/>
  </r>
  <r>
    <n v="15000"/>
    <n v="16501"/>
    <x v="0"/>
    <s v="CA"/>
    <s v="CAD"/>
    <x v="3043"/>
    <d v="2015-04-15T18:50:00"/>
    <n v="1429152600"/>
    <n v="1426815699"/>
    <b v="0"/>
    <n v="128"/>
    <b v="1"/>
    <s v="theater/spaces"/>
    <x v="1"/>
    <s v="spaces"/>
  </r>
  <r>
    <n v="12000"/>
    <n v="13121"/>
    <x v="0"/>
    <s v="US"/>
    <s v="USD"/>
    <x v="3044"/>
    <d v="2016-02-02T09:26:38"/>
    <n v="1454433998"/>
    <n v="1453137998"/>
    <b v="0"/>
    <n v="156"/>
    <b v="1"/>
    <s v="theater/spaces"/>
    <x v="1"/>
    <s v="spaces"/>
  </r>
  <r>
    <n v="4000"/>
    <n v="5308.26"/>
    <x v="0"/>
    <s v="US"/>
    <s v="USD"/>
    <x v="3045"/>
    <d v="2014-08-21T19:44:15"/>
    <n v="1408679055"/>
    <n v="1406087055"/>
    <b v="0"/>
    <n v="64"/>
    <b v="1"/>
    <s v="theater/spaces"/>
    <x v="1"/>
    <s v="spaces"/>
  </r>
  <r>
    <n v="7900"/>
    <n v="15077"/>
    <x v="0"/>
    <s v="US"/>
    <s v="USD"/>
    <x v="3046"/>
    <d v="2014-09-09T20:52:00"/>
    <n v="1410324720"/>
    <n v="1407784586"/>
    <b v="0"/>
    <n v="58"/>
    <b v="1"/>
    <s v="theater/spaces"/>
    <x v="1"/>
    <s v="spaces"/>
  </r>
  <r>
    <n v="500"/>
    <n v="745"/>
    <x v="0"/>
    <s v="US"/>
    <s v="USD"/>
    <x v="3047"/>
    <d v="2016-04-27T05:16:00"/>
    <n v="1461762960"/>
    <n v="1457999054"/>
    <b v="0"/>
    <n v="20"/>
    <b v="1"/>
    <s v="theater/spaces"/>
    <x v="1"/>
    <s v="spaces"/>
  </r>
  <r>
    <n v="5000"/>
    <n v="8320"/>
    <x v="0"/>
    <s v="US"/>
    <s v="USD"/>
    <x v="3048"/>
    <d v="2014-12-31T13:22:00"/>
    <n v="1420060920"/>
    <n v="1417556262"/>
    <b v="0"/>
    <n v="47"/>
    <b v="1"/>
    <s v="theater/spaces"/>
    <x v="1"/>
    <s v="spaces"/>
  </r>
  <r>
    <n v="3750"/>
    <n v="4000"/>
    <x v="0"/>
    <s v="US"/>
    <s v="USD"/>
    <x v="3049"/>
    <d v="2015-06-13T16:20:55"/>
    <n v="1434241255"/>
    <n v="1431649255"/>
    <b v="0"/>
    <n v="54"/>
    <b v="1"/>
    <s v="theater/spaces"/>
    <x v="1"/>
    <s v="spaces"/>
  </r>
  <r>
    <n v="600"/>
    <n v="636"/>
    <x v="0"/>
    <s v="US"/>
    <s v="USD"/>
    <x v="3050"/>
    <d v="2016-05-04T20:02:40"/>
    <n v="1462420960"/>
    <n v="1459828960"/>
    <b v="0"/>
    <n v="9"/>
    <b v="1"/>
    <s v="theater/spaces"/>
    <x v="1"/>
    <s v="spaces"/>
  </r>
  <r>
    <n v="3500"/>
    <n v="827"/>
    <x v="2"/>
    <s v="GB"/>
    <s v="GBP"/>
    <x v="3051"/>
    <d v="2017-02-08T01:59:05"/>
    <n v="1486547945"/>
    <n v="1483955945"/>
    <b v="1"/>
    <n v="35"/>
    <b v="0"/>
    <s v="theater/spaces"/>
    <x v="1"/>
    <s v="spaces"/>
  </r>
  <r>
    <n v="50000"/>
    <n v="75"/>
    <x v="2"/>
    <s v="US"/>
    <s v="USD"/>
    <x v="3052"/>
    <d v="2015-05-28T07:59:00"/>
    <n v="1432828740"/>
    <n v="1430237094"/>
    <b v="0"/>
    <n v="2"/>
    <b v="0"/>
    <s v="theater/spaces"/>
    <x v="1"/>
    <s v="spaces"/>
  </r>
  <r>
    <n v="10000"/>
    <n v="40"/>
    <x v="2"/>
    <s v="US"/>
    <s v="USD"/>
    <x v="3053"/>
    <d v="2014-10-01T19:59:00"/>
    <n v="1412222340"/>
    <n v="1407781013"/>
    <b v="0"/>
    <n v="3"/>
    <b v="0"/>
    <s v="theater/spaces"/>
    <x v="1"/>
    <s v="spaces"/>
  </r>
  <r>
    <n v="300"/>
    <n v="0"/>
    <x v="2"/>
    <s v="US"/>
    <s v="USD"/>
    <x v="3054"/>
    <d v="2015-03-01T17:04:00"/>
    <n v="1425258240"/>
    <n v="1422043154"/>
    <b v="0"/>
    <n v="0"/>
    <b v="0"/>
    <s v="theater/spaces"/>
    <x v="1"/>
    <s v="spaces"/>
  </r>
  <r>
    <n v="20000"/>
    <n v="1"/>
    <x v="2"/>
    <s v="US"/>
    <s v="USD"/>
    <x v="3055"/>
    <d v="2015-01-09T14:59:50"/>
    <n v="1420844390"/>
    <n v="1415660390"/>
    <b v="0"/>
    <n v="1"/>
    <b v="0"/>
    <s v="theater/spaces"/>
    <x v="1"/>
    <s v="spaces"/>
  </r>
  <r>
    <n v="25000"/>
    <n v="0"/>
    <x v="2"/>
    <s v="US"/>
    <s v="USD"/>
    <x v="3056"/>
    <d v="2014-09-29T07:16:24"/>
    <n v="1412003784"/>
    <n v="1406819784"/>
    <b v="0"/>
    <n v="0"/>
    <b v="0"/>
    <s v="theater/spaces"/>
    <x v="1"/>
    <s v="spaces"/>
  </r>
  <r>
    <n v="50000"/>
    <n v="0"/>
    <x v="2"/>
    <s v="GB"/>
    <s v="GBP"/>
    <x v="3057"/>
    <d v="2016-04-03T06:36:51"/>
    <n v="1459694211"/>
    <n v="1457105811"/>
    <b v="0"/>
    <n v="0"/>
    <b v="0"/>
    <s v="theater/spaces"/>
    <x v="1"/>
    <s v="spaces"/>
  </r>
  <r>
    <n v="18000"/>
    <n v="3"/>
    <x v="2"/>
    <s v="IT"/>
    <s v="EUR"/>
    <x v="3058"/>
    <d v="2016-05-20T00:59:00"/>
    <n v="1463734740"/>
    <n v="1459414740"/>
    <b v="0"/>
    <n v="3"/>
    <b v="0"/>
    <s v="theater/spaces"/>
    <x v="1"/>
    <s v="spaces"/>
  </r>
  <r>
    <n v="15000"/>
    <n v="451"/>
    <x v="2"/>
    <s v="US"/>
    <s v="USD"/>
    <x v="3059"/>
    <d v="2014-08-08T14:27:26"/>
    <n v="1407536846"/>
    <n v="1404944846"/>
    <b v="0"/>
    <n v="11"/>
    <b v="0"/>
    <s v="theater/spaces"/>
    <x v="1"/>
    <s v="spaces"/>
  </r>
  <r>
    <n v="220000"/>
    <n v="335"/>
    <x v="2"/>
    <s v="US"/>
    <s v="USD"/>
    <x v="3060"/>
    <d v="2015-09-27T22:35:34"/>
    <n v="1443422134"/>
    <n v="1440830134"/>
    <b v="0"/>
    <n v="6"/>
    <b v="0"/>
    <s v="theater/spaces"/>
    <x v="1"/>
    <s v="spaces"/>
  </r>
  <r>
    <n v="1000000"/>
    <n v="0"/>
    <x v="2"/>
    <s v="US"/>
    <s v="USD"/>
    <x v="3061"/>
    <d v="2014-08-13T10:49:08"/>
    <n v="1407955748"/>
    <n v="1405363748"/>
    <b v="0"/>
    <n v="0"/>
    <b v="0"/>
    <s v="theater/spaces"/>
    <x v="1"/>
    <s v="spaces"/>
  </r>
  <r>
    <n v="10000"/>
    <n v="6684"/>
    <x v="2"/>
    <s v="US"/>
    <s v="USD"/>
    <x v="3062"/>
    <d v="2015-09-30T10:00:00"/>
    <n v="1443636000"/>
    <n v="1441111892"/>
    <b v="0"/>
    <n v="67"/>
    <b v="0"/>
    <s v="theater/spaces"/>
    <x v="1"/>
    <s v="spaces"/>
  </r>
  <r>
    <n v="3000"/>
    <n v="587"/>
    <x v="2"/>
    <s v="US"/>
    <s v="USD"/>
    <x v="3063"/>
    <d v="2016-10-22T14:08:58"/>
    <n v="1477174138"/>
    <n v="1474150138"/>
    <b v="0"/>
    <n v="23"/>
    <b v="0"/>
    <s v="theater/spaces"/>
    <x v="1"/>
    <s v="spaces"/>
  </r>
  <r>
    <n v="75000"/>
    <n v="8471"/>
    <x v="2"/>
    <s v="US"/>
    <s v="USD"/>
    <x v="3064"/>
    <d v="2015-11-21T22:59:00"/>
    <n v="1448175540"/>
    <n v="1445483246"/>
    <b v="0"/>
    <n v="72"/>
    <b v="0"/>
    <s v="theater/spaces"/>
    <x v="1"/>
    <s v="spaces"/>
  </r>
  <r>
    <n v="25000"/>
    <n v="10"/>
    <x v="2"/>
    <s v="US"/>
    <s v="USD"/>
    <x v="3065"/>
    <d v="2014-07-29T17:19:32"/>
    <n v="1406683172"/>
    <n v="1404523172"/>
    <b v="0"/>
    <n v="2"/>
    <b v="0"/>
    <s v="theater/spaces"/>
    <x v="1"/>
    <s v="spaces"/>
  </r>
  <r>
    <n v="350000"/>
    <n v="41950"/>
    <x v="2"/>
    <s v="AU"/>
    <s v="AUD"/>
    <x v="3066"/>
    <d v="2016-07-09T21:28:57"/>
    <n v="1468128537"/>
    <n v="1465536537"/>
    <b v="0"/>
    <n v="15"/>
    <b v="0"/>
    <s v="theater/spaces"/>
    <x v="1"/>
    <s v="spaces"/>
  </r>
  <r>
    <n v="8000"/>
    <n v="200"/>
    <x v="2"/>
    <s v="NZ"/>
    <s v="NZD"/>
    <x v="3067"/>
    <d v="2015-09-09T14:31:19"/>
    <n v="1441837879"/>
    <n v="1439245879"/>
    <b v="0"/>
    <n v="1"/>
    <b v="0"/>
    <s v="theater/spaces"/>
    <x v="1"/>
    <s v="spaces"/>
  </r>
  <r>
    <n v="250000"/>
    <n v="175"/>
    <x v="2"/>
    <s v="US"/>
    <s v="USD"/>
    <x v="3068"/>
    <d v="2015-10-16T08:35:52"/>
    <n v="1445013352"/>
    <n v="1442421352"/>
    <b v="0"/>
    <n v="2"/>
    <b v="0"/>
    <s v="theater/spaces"/>
    <x v="1"/>
    <s v="spaces"/>
  </r>
  <r>
    <n v="1000"/>
    <n v="141"/>
    <x v="2"/>
    <s v="US"/>
    <s v="USD"/>
    <x v="3069"/>
    <d v="2014-12-14T12:00:34"/>
    <n v="1418587234"/>
    <n v="1415995234"/>
    <b v="0"/>
    <n v="7"/>
    <b v="0"/>
    <s v="theater/spaces"/>
    <x v="1"/>
    <s v="spaces"/>
  </r>
  <r>
    <n v="10000"/>
    <n v="334"/>
    <x v="2"/>
    <s v="GB"/>
    <s v="GBP"/>
    <x v="3070"/>
    <d v="2016-12-07T09:36:09"/>
    <n v="1481132169"/>
    <n v="1479317769"/>
    <b v="0"/>
    <n v="16"/>
    <b v="0"/>
    <s v="theater/spaces"/>
    <x v="1"/>
    <s v="spaces"/>
  </r>
  <r>
    <n v="12000"/>
    <n v="7173"/>
    <x v="2"/>
    <s v="US"/>
    <s v="USD"/>
    <x v="3071"/>
    <d v="2015-04-20T21:59:00"/>
    <n v="1429595940"/>
    <n v="1428082481"/>
    <b v="0"/>
    <n v="117"/>
    <b v="0"/>
    <s v="theater/spaces"/>
    <x v="1"/>
    <s v="spaces"/>
  </r>
  <r>
    <n v="12000"/>
    <n v="2"/>
    <x v="2"/>
    <s v="US"/>
    <s v="USD"/>
    <x v="3072"/>
    <d v="2016-10-29T17:46:00"/>
    <n v="1477791960"/>
    <n v="1476549262"/>
    <b v="0"/>
    <n v="2"/>
    <b v="0"/>
    <s v="theater/spaces"/>
    <x v="1"/>
    <s v="spaces"/>
  </r>
  <r>
    <n v="2800000"/>
    <n v="645"/>
    <x v="2"/>
    <s v="US"/>
    <s v="USD"/>
    <x v="3073"/>
    <d v="2015-06-14T11:19:00"/>
    <n v="1434309540"/>
    <n v="1429287900"/>
    <b v="0"/>
    <n v="7"/>
    <b v="0"/>
    <s v="theater/spaces"/>
    <x v="1"/>
    <s v="spaces"/>
  </r>
  <r>
    <n v="25000"/>
    <n v="22"/>
    <x v="2"/>
    <s v="FR"/>
    <s v="EUR"/>
    <x v="3074"/>
    <d v="2016-03-10T05:42:39"/>
    <n v="1457617359"/>
    <n v="1455025359"/>
    <b v="0"/>
    <n v="3"/>
    <b v="0"/>
    <s v="theater/spaces"/>
    <x v="1"/>
    <s v="spaces"/>
  </r>
  <r>
    <n v="15000"/>
    <n v="1296"/>
    <x v="2"/>
    <s v="US"/>
    <s v="USD"/>
    <x v="3075"/>
    <d v="2016-08-18T18:27:20"/>
    <n v="1471573640"/>
    <n v="1467253640"/>
    <b v="0"/>
    <n v="20"/>
    <b v="0"/>
    <s v="theater/spaces"/>
    <x v="1"/>
    <s v="spaces"/>
  </r>
  <r>
    <n v="10000"/>
    <n v="1506"/>
    <x v="2"/>
    <s v="US"/>
    <s v="USD"/>
    <x v="3076"/>
    <d v="2015-10-09T07:38:43"/>
    <n v="1444405123"/>
    <n v="1439221123"/>
    <b v="0"/>
    <n v="50"/>
    <b v="0"/>
    <s v="theater/spaces"/>
    <x v="1"/>
    <s v="spaces"/>
  </r>
  <r>
    <n v="22000"/>
    <n v="105"/>
    <x v="2"/>
    <s v="CA"/>
    <s v="CAD"/>
    <x v="3077"/>
    <d v="2017-03-02T14:57:58"/>
    <n v="1488495478"/>
    <n v="1485903478"/>
    <b v="0"/>
    <n v="2"/>
    <b v="0"/>
    <s v="theater/spaces"/>
    <x v="1"/>
    <s v="spaces"/>
  </r>
  <r>
    <n v="60000"/>
    <n v="71"/>
    <x v="2"/>
    <s v="US"/>
    <s v="USD"/>
    <x v="3078"/>
    <d v="2015-02-25T19:19:55"/>
    <n v="1424920795"/>
    <n v="1422328795"/>
    <b v="0"/>
    <n v="3"/>
    <b v="0"/>
    <s v="theater/spaces"/>
    <x v="1"/>
    <s v="spaces"/>
  </r>
  <r>
    <n v="1333666"/>
    <n v="11226"/>
    <x v="2"/>
    <s v="US"/>
    <s v="USD"/>
    <x v="3079"/>
    <d v="2015-03-22T08:07:15"/>
    <n v="1427040435"/>
    <n v="1424452035"/>
    <b v="0"/>
    <n v="27"/>
    <b v="0"/>
    <s v="theater/spaces"/>
    <x v="1"/>
    <s v="spaces"/>
  </r>
  <r>
    <n v="2000000"/>
    <n v="376"/>
    <x v="2"/>
    <s v="US"/>
    <s v="USD"/>
    <x v="3080"/>
    <d v="2014-12-26T17:40:44"/>
    <n v="1419644444"/>
    <n v="1414456844"/>
    <b v="0"/>
    <n v="7"/>
    <b v="0"/>
    <s v="theater/spaces"/>
    <x v="1"/>
    <s v="spaces"/>
  </r>
  <r>
    <n v="1000000"/>
    <n v="2103"/>
    <x v="2"/>
    <s v="US"/>
    <s v="USD"/>
    <x v="3081"/>
    <d v="2015-09-19T20:21:31"/>
    <n v="1442722891"/>
    <n v="1440130891"/>
    <b v="0"/>
    <n v="5"/>
    <b v="0"/>
    <s v="theater/spaces"/>
    <x v="1"/>
    <s v="spaces"/>
  </r>
  <r>
    <n v="9000"/>
    <n v="0"/>
    <x v="2"/>
    <s v="US"/>
    <s v="USD"/>
    <x v="3082"/>
    <d v="2015-11-15T15:09:06"/>
    <n v="1447628946"/>
    <n v="1445033346"/>
    <b v="0"/>
    <n v="0"/>
    <b v="0"/>
    <s v="theater/spaces"/>
    <x v="1"/>
    <s v="spaces"/>
  </r>
  <r>
    <n v="20000"/>
    <n v="56"/>
    <x v="2"/>
    <s v="US"/>
    <s v="USD"/>
    <x v="3083"/>
    <d v="2014-08-31T21:00:00"/>
    <n v="1409547600"/>
    <n v="1406986278"/>
    <b v="0"/>
    <n v="3"/>
    <b v="0"/>
    <s v="theater/spaces"/>
    <x v="1"/>
    <s v="spaces"/>
  </r>
  <r>
    <n v="4059"/>
    <n v="470"/>
    <x v="2"/>
    <s v="US"/>
    <s v="USD"/>
    <x v="3084"/>
    <d v="2015-05-05T10:48:00"/>
    <n v="1430851680"/>
    <n v="1428340931"/>
    <b v="0"/>
    <n v="6"/>
    <b v="0"/>
    <s v="theater/spaces"/>
    <x v="1"/>
    <s v="spaces"/>
  </r>
  <r>
    <n v="25000"/>
    <n v="610"/>
    <x v="2"/>
    <s v="US"/>
    <s v="USD"/>
    <x v="3085"/>
    <d v="2015-09-29T13:12:39"/>
    <n v="1443561159"/>
    <n v="1440969159"/>
    <b v="0"/>
    <n v="9"/>
    <b v="0"/>
    <s v="theater/spaces"/>
    <x v="1"/>
    <s v="spaces"/>
  </r>
  <r>
    <n v="20000"/>
    <n v="50"/>
    <x v="2"/>
    <s v="IT"/>
    <s v="EUR"/>
    <x v="3086"/>
    <d v="2015-08-17T08:05:59"/>
    <n v="1439827559"/>
    <n v="1434643559"/>
    <b v="0"/>
    <n v="3"/>
    <b v="0"/>
    <s v="theater/spaces"/>
    <x v="1"/>
    <s v="spaces"/>
  </r>
  <r>
    <n v="20000"/>
    <n v="125"/>
    <x v="2"/>
    <s v="US"/>
    <s v="USD"/>
    <x v="3087"/>
    <d v="2016-12-20T20:36:30"/>
    <n v="1482294990"/>
    <n v="1477107390"/>
    <b v="0"/>
    <n v="2"/>
    <b v="0"/>
    <s v="theater/spaces"/>
    <x v="1"/>
    <s v="spaces"/>
  </r>
  <r>
    <n v="65000"/>
    <n v="126"/>
    <x v="2"/>
    <s v="US"/>
    <s v="USD"/>
    <x v="3088"/>
    <d v="2015-01-08T05:41:00"/>
    <n v="1420724460"/>
    <n v="1418046247"/>
    <b v="0"/>
    <n v="3"/>
    <b v="0"/>
    <s v="theater/spaces"/>
    <x v="1"/>
    <s v="spaces"/>
  </r>
  <r>
    <n v="25000"/>
    <n v="5854"/>
    <x v="2"/>
    <s v="US"/>
    <s v="USD"/>
    <x v="3089"/>
    <d v="2016-07-08T17:59:00"/>
    <n v="1468029540"/>
    <n v="1465304483"/>
    <b v="0"/>
    <n v="45"/>
    <b v="0"/>
    <s v="theater/spaces"/>
    <x v="1"/>
    <s v="spaces"/>
  </r>
  <r>
    <n v="225000"/>
    <n v="11432"/>
    <x v="2"/>
    <s v="US"/>
    <s v="USD"/>
    <x v="3090"/>
    <d v="2015-05-01T10:39:05"/>
    <n v="1430505545"/>
    <n v="1425325145"/>
    <b v="0"/>
    <n v="9"/>
    <b v="0"/>
    <s v="theater/spaces"/>
    <x v="1"/>
    <s v="spaces"/>
  </r>
  <r>
    <n v="5000"/>
    <n v="796"/>
    <x v="2"/>
    <s v="US"/>
    <s v="USD"/>
    <x v="3091"/>
    <d v="2016-08-14T14:45:43"/>
    <n v="1471214743"/>
    <n v="1468622743"/>
    <b v="0"/>
    <n v="9"/>
    <b v="0"/>
    <s v="theater/spaces"/>
    <x v="1"/>
    <s v="spaces"/>
  </r>
  <r>
    <n v="100000"/>
    <n v="1183.19"/>
    <x v="2"/>
    <s v="US"/>
    <s v="USD"/>
    <x v="3092"/>
    <d v="2015-10-15T14:00:00"/>
    <n v="1444946400"/>
    <n v="1441723912"/>
    <b v="0"/>
    <n v="21"/>
    <b v="0"/>
    <s v="theater/spaces"/>
    <x v="1"/>
    <s v="spaces"/>
  </r>
  <r>
    <n v="4000"/>
    <n v="910"/>
    <x v="2"/>
    <s v="CA"/>
    <s v="CAD"/>
    <x v="3093"/>
    <d v="2014-05-31T19:59:00"/>
    <n v="1401595140"/>
    <n v="1398980941"/>
    <b v="0"/>
    <n v="17"/>
    <b v="0"/>
    <s v="theater/spaces"/>
    <x v="1"/>
    <s v="spaces"/>
  </r>
  <r>
    <n v="100000"/>
    <n v="25"/>
    <x v="2"/>
    <s v="US"/>
    <s v="USD"/>
    <x v="3094"/>
    <d v="2015-09-20T11:05:56"/>
    <n v="1442775956"/>
    <n v="1437591956"/>
    <b v="0"/>
    <n v="1"/>
    <b v="0"/>
    <s v="theater/spaces"/>
    <x v="1"/>
    <s v="spaces"/>
  </r>
  <r>
    <n v="14920"/>
    <n v="50"/>
    <x v="2"/>
    <s v="US"/>
    <s v="USD"/>
    <x v="3095"/>
    <d v="2016-07-31T16:36:20"/>
    <n v="1470011780"/>
    <n v="1464827780"/>
    <b v="0"/>
    <n v="1"/>
    <b v="0"/>
    <s v="theater/spaces"/>
    <x v="1"/>
    <s v="spaces"/>
  </r>
  <r>
    <n v="20000"/>
    <n v="795"/>
    <x v="2"/>
    <s v="US"/>
    <s v="USD"/>
    <x v="3096"/>
    <d v="2015-05-20T11:48:46"/>
    <n v="1432151326"/>
    <n v="1429559326"/>
    <b v="0"/>
    <n v="14"/>
    <b v="0"/>
    <s v="theater/spaces"/>
    <x v="1"/>
    <s v="spaces"/>
  </r>
  <r>
    <n v="10000"/>
    <n v="1715"/>
    <x v="2"/>
    <s v="GB"/>
    <s v="GBP"/>
    <x v="3097"/>
    <d v="2016-10-07T06:00:00"/>
    <n v="1475848800"/>
    <n v="1474027501"/>
    <b v="0"/>
    <n v="42"/>
    <b v="0"/>
    <s v="theater/spaces"/>
    <x v="1"/>
    <s v="spaces"/>
  </r>
  <r>
    <n v="48725"/>
    <n v="1758"/>
    <x v="2"/>
    <s v="US"/>
    <s v="USD"/>
    <x v="3098"/>
    <d v="2016-02-07T16:17:00"/>
    <n v="1454890620"/>
    <n v="1450724449"/>
    <b v="0"/>
    <n v="27"/>
    <b v="0"/>
    <s v="theater/spaces"/>
    <x v="1"/>
    <s v="spaces"/>
  </r>
  <r>
    <n v="2000"/>
    <n v="278"/>
    <x v="2"/>
    <s v="US"/>
    <s v="USD"/>
    <x v="3099"/>
    <d v="2016-02-11T20:33:11"/>
    <n v="1455251591"/>
    <n v="1452659591"/>
    <b v="0"/>
    <n v="5"/>
    <b v="0"/>
    <s v="theater/spaces"/>
    <x v="1"/>
    <s v="spaces"/>
  </r>
  <r>
    <n v="12000"/>
    <n v="1827"/>
    <x v="2"/>
    <s v="US"/>
    <s v="USD"/>
    <x v="3100"/>
    <d v="2014-10-20T06:56:15"/>
    <n v="1413816975"/>
    <n v="1411224975"/>
    <b v="0"/>
    <n v="13"/>
    <b v="0"/>
    <s v="theater/spaces"/>
    <x v="1"/>
    <s v="spaces"/>
  </r>
  <r>
    <n v="2500"/>
    <n v="300"/>
    <x v="2"/>
    <s v="FR"/>
    <s v="EUR"/>
    <x v="3101"/>
    <d v="2015-07-15T23:56:00"/>
    <n v="1437033360"/>
    <n v="1434445937"/>
    <b v="0"/>
    <n v="12"/>
    <b v="0"/>
    <s v="theater/spaces"/>
    <x v="1"/>
    <s v="spaces"/>
  </r>
  <r>
    <n v="16000"/>
    <n v="6258"/>
    <x v="2"/>
    <s v="GB"/>
    <s v="GBP"/>
    <x v="3102"/>
    <d v="2016-08-23T00:10:18"/>
    <n v="1471939818"/>
    <n v="1467619818"/>
    <b v="0"/>
    <n v="90"/>
    <b v="0"/>
    <s v="theater/spaces"/>
    <x v="1"/>
    <s v="spaces"/>
  </r>
  <r>
    <n v="4100"/>
    <n v="11"/>
    <x v="2"/>
    <s v="US"/>
    <s v="USD"/>
    <x v="3103"/>
    <d v="2015-06-11T19:45:06"/>
    <n v="1434080706"/>
    <n v="1428896706"/>
    <b v="0"/>
    <n v="2"/>
    <b v="0"/>
    <s v="theater/spaces"/>
    <x v="1"/>
    <s v="spaces"/>
  </r>
  <r>
    <n v="4000"/>
    <n v="1185"/>
    <x v="2"/>
    <s v="AU"/>
    <s v="AUD"/>
    <x v="3104"/>
    <d v="2015-02-02T18:00:00"/>
    <n v="1422928800"/>
    <n v="1420235311"/>
    <b v="0"/>
    <n v="5"/>
    <b v="0"/>
    <s v="theater/spaces"/>
    <x v="1"/>
    <s v="spaces"/>
  </r>
  <r>
    <n v="5845"/>
    <n v="2476"/>
    <x v="2"/>
    <s v="US"/>
    <s v="USD"/>
    <x v="3105"/>
    <d v="2014-10-18T21:00:00"/>
    <n v="1413694800"/>
    <n v="1408986916"/>
    <b v="0"/>
    <n v="31"/>
    <b v="0"/>
    <s v="theater/spaces"/>
    <x v="1"/>
    <s v="spaces"/>
  </r>
  <r>
    <n v="1000"/>
    <n v="41"/>
    <x v="2"/>
    <s v="GB"/>
    <s v="GBP"/>
    <x v="3106"/>
    <d v="2015-09-16T14:00:00"/>
    <n v="1442440800"/>
    <n v="1440497876"/>
    <b v="0"/>
    <n v="4"/>
    <b v="0"/>
    <s v="theater/spaces"/>
    <x v="1"/>
    <s v="spaces"/>
  </r>
  <r>
    <n v="40000"/>
    <n v="7905"/>
    <x v="2"/>
    <s v="US"/>
    <s v="USD"/>
    <x v="3107"/>
    <d v="2015-05-11T11:32:31"/>
    <n v="1431372751"/>
    <n v="1430767951"/>
    <b v="0"/>
    <n v="29"/>
    <b v="0"/>
    <s v="theater/spaces"/>
    <x v="1"/>
    <s v="spaces"/>
  </r>
  <r>
    <n v="50000"/>
    <n v="26"/>
    <x v="2"/>
    <s v="US"/>
    <s v="USD"/>
    <x v="3108"/>
    <d v="2015-04-28T07:19:54"/>
    <n v="1430234394"/>
    <n v="1425053994"/>
    <b v="0"/>
    <n v="2"/>
    <b v="0"/>
    <s v="theater/spaces"/>
    <x v="1"/>
    <s v="spaces"/>
  </r>
  <r>
    <n v="26500"/>
    <n v="6633"/>
    <x v="2"/>
    <s v="US"/>
    <s v="USD"/>
    <x v="3109"/>
    <d v="2014-08-27T19:00:10"/>
    <n v="1409194810"/>
    <n v="1406170810"/>
    <b v="0"/>
    <n v="114"/>
    <b v="0"/>
    <s v="theater/spaces"/>
    <x v="1"/>
    <s v="spaces"/>
  </r>
  <r>
    <n v="25000"/>
    <n v="10"/>
    <x v="2"/>
    <s v="US"/>
    <s v="USD"/>
    <x v="3110"/>
    <d v="2017-02-18T16:45:19"/>
    <n v="1487465119"/>
    <n v="1484009119"/>
    <b v="0"/>
    <n v="1"/>
    <b v="0"/>
    <s v="theater/spaces"/>
    <x v="1"/>
    <s v="spaces"/>
  </r>
  <r>
    <n v="20000"/>
    <n v="5328"/>
    <x v="2"/>
    <s v="US"/>
    <s v="USD"/>
    <x v="3111"/>
    <d v="2014-10-04T06:17:00"/>
    <n v="1412432220"/>
    <n v="1409753820"/>
    <b v="0"/>
    <n v="76"/>
    <b v="0"/>
    <s v="theater/spaces"/>
    <x v="1"/>
    <s v="spaces"/>
  </r>
  <r>
    <n v="11000"/>
    <n v="521"/>
    <x v="2"/>
    <s v="US"/>
    <s v="USD"/>
    <x v="3112"/>
    <d v="2016-10-31T18:55:34"/>
    <n v="1477968934"/>
    <n v="1472784934"/>
    <b v="0"/>
    <n v="9"/>
    <b v="0"/>
    <s v="theater/spaces"/>
    <x v="1"/>
    <s v="spaces"/>
  </r>
  <r>
    <n v="109225"/>
    <n v="4635"/>
    <x v="2"/>
    <s v="US"/>
    <s v="USD"/>
    <x v="3113"/>
    <d v="2015-04-17T09:33:02"/>
    <n v="1429291982"/>
    <n v="1426699982"/>
    <b v="0"/>
    <n v="37"/>
    <b v="0"/>
    <s v="theater/spaces"/>
    <x v="1"/>
    <s v="spaces"/>
  </r>
  <r>
    <n v="75000"/>
    <n v="0"/>
    <x v="2"/>
    <s v="US"/>
    <s v="USD"/>
    <x v="3114"/>
    <d v="2014-09-21T07:10:50"/>
    <n v="1411312250"/>
    <n v="1406128250"/>
    <b v="0"/>
    <n v="0"/>
    <b v="0"/>
    <s v="theater/spaces"/>
    <x v="1"/>
    <s v="spaces"/>
  </r>
  <r>
    <n v="10000"/>
    <n v="300"/>
    <x v="2"/>
    <s v="SE"/>
    <s v="SEK"/>
    <x v="3115"/>
    <d v="2016-06-05T02:43:47"/>
    <n v="1465123427"/>
    <n v="1462531427"/>
    <b v="0"/>
    <n v="1"/>
    <b v="0"/>
    <s v="theater/spaces"/>
    <x v="1"/>
    <s v="spaces"/>
  </r>
  <r>
    <n v="750"/>
    <n v="430"/>
    <x v="2"/>
    <s v="US"/>
    <s v="USD"/>
    <x v="3116"/>
    <d v="2015-04-01T04:22:05"/>
    <n v="1427890925"/>
    <n v="1426681325"/>
    <b v="0"/>
    <n v="10"/>
    <b v="0"/>
    <s v="theater/spaces"/>
    <x v="1"/>
    <s v="spaces"/>
  </r>
  <r>
    <n v="1000"/>
    <n v="1"/>
    <x v="2"/>
    <s v="GB"/>
    <s v="GBP"/>
    <x v="3117"/>
    <d v="2016-05-27T05:12:00"/>
    <n v="1464354720"/>
    <n v="1463648360"/>
    <b v="0"/>
    <n v="1"/>
    <b v="0"/>
    <s v="theater/spaces"/>
    <x v="1"/>
    <s v="spaces"/>
  </r>
  <r>
    <n v="500000"/>
    <n v="1550"/>
    <x v="2"/>
    <s v="SE"/>
    <s v="SEK"/>
    <x v="3118"/>
    <d v="2016-07-02T07:35:23"/>
    <n v="1467473723"/>
    <n v="1465832123"/>
    <b v="0"/>
    <n v="2"/>
    <b v="0"/>
    <s v="theater/spaces"/>
    <x v="1"/>
    <s v="spaces"/>
  </r>
  <r>
    <n v="10000"/>
    <n v="5"/>
    <x v="2"/>
    <s v="US"/>
    <s v="USD"/>
    <x v="3119"/>
    <d v="2015-03-26T16:05:32"/>
    <n v="1427414732"/>
    <n v="1424826332"/>
    <b v="0"/>
    <n v="1"/>
    <b v="0"/>
    <s v="theater/spaces"/>
    <x v="1"/>
    <s v="spaces"/>
  </r>
  <r>
    <n v="1300000"/>
    <n v="128"/>
    <x v="2"/>
    <s v="NL"/>
    <s v="EUR"/>
    <x v="3120"/>
    <d v="2016-05-05T13:36:36"/>
    <n v="1462484196"/>
    <n v="1457303796"/>
    <b v="0"/>
    <n v="10"/>
    <b v="0"/>
    <s v="theater/spaces"/>
    <x v="1"/>
    <s v="spaces"/>
  </r>
  <r>
    <n v="1500"/>
    <n v="10"/>
    <x v="1"/>
    <s v="CA"/>
    <s v="CAD"/>
    <x v="3121"/>
    <d v="2014-09-26T08:18:55"/>
    <n v="1411748335"/>
    <n v="1406564335"/>
    <b v="0"/>
    <n v="1"/>
    <b v="0"/>
    <s v="theater/spaces"/>
    <x v="1"/>
    <s v="spaces"/>
  </r>
  <r>
    <n v="199"/>
    <n v="116"/>
    <x v="1"/>
    <s v="US"/>
    <s v="USD"/>
    <x v="3122"/>
    <d v="2016-11-09T15:22:12"/>
    <n v="1478733732"/>
    <n v="1478298132"/>
    <b v="0"/>
    <n v="2"/>
    <b v="0"/>
    <s v="theater/spaces"/>
    <x v="1"/>
    <s v="spaces"/>
  </r>
  <r>
    <n v="125000"/>
    <n v="85192"/>
    <x v="1"/>
    <s v="US"/>
    <s v="USD"/>
    <x v="3123"/>
    <d v="2016-07-09T15:49:58"/>
    <n v="1468108198"/>
    <n v="1465516198"/>
    <b v="0"/>
    <n v="348"/>
    <b v="0"/>
    <s v="theater/spaces"/>
    <x v="1"/>
    <s v="spaces"/>
  </r>
  <r>
    <n v="800000"/>
    <n v="26"/>
    <x v="1"/>
    <s v="US"/>
    <s v="USD"/>
    <x v="3124"/>
    <d v="2015-02-02T10:43:21"/>
    <n v="1422902601"/>
    <n v="1417718601"/>
    <b v="0"/>
    <n v="4"/>
    <b v="0"/>
    <s v="theater/spaces"/>
    <x v="1"/>
    <s v="spaces"/>
  </r>
  <r>
    <n v="1500000"/>
    <n v="0"/>
    <x v="1"/>
    <s v="US"/>
    <s v="USD"/>
    <x v="3125"/>
    <d v="2016-01-06T20:57:52"/>
    <n v="1452142672"/>
    <n v="1449550672"/>
    <b v="0"/>
    <n v="0"/>
    <b v="0"/>
    <s v="theater/spaces"/>
    <x v="1"/>
    <s v="spaces"/>
  </r>
  <r>
    <n v="25000"/>
    <n v="1040"/>
    <x v="1"/>
    <s v="US"/>
    <s v="USD"/>
    <x v="3126"/>
    <d v="2016-03-27T15:26:02"/>
    <n v="1459121162"/>
    <n v="1456532762"/>
    <b v="0"/>
    <n v="17"/>
    <b v="0"/>
    <s v="theater/spaces"/>
    <x v="1"/>
    <s v="spaces"/>
  </r>
  <r>
    <n v="100000"/>
    <n v="0"/>
    <x v="1"/>
    <s v="US"/>
    <s v="USD"/>
    <x v="3127"/>
    <d v="2015-03-01T12:33:49"/>
    <n v="1425242029"/>
    <n v="1422650029"/>
    <b v="0"/>
    <n v="0"/>
    <b v="0"/>
    <s v="theater/spaces"/>
    <x v="1"/>
    <s v="spaces"/>
  </r>
  <r>
    <n v="15000"/>
    <n v="16291"/>
    <x v="3"/>
    <s v="US"/>
    <s v="USD"/>
    <x v="3128"/>
    <d v="2017-03-16T10:49:01"/>
    <n v="1489690141"/>
    <n v="1487101741"/>
    <b v="0"/>
    <n v="117"/>
    <b v="0"/>
    <s v="theater/plays"/>
    <x v="1"/>
    <s v="plays"/>
  </r>
  <r>
    <n v="1250"/>
    <n v="10"/>
    <x v="3"/>
    <s v="US"/>
    <s v="USD"/>
    <x v="3129"/>
    <d v="2017-04-18T11:13:39"/>
    <n v="1492542819"/>
    <n v="1489090419"/>
    <b v="0"/>
    <n v="1"/>
    <b v="0"/>
    <s v="theater/plays"/>
    <x v="1"/>
    <s v="plays"/>
  </r>
  <r>
    <n v="10000"/>
    <n v="375"/>
    <x v="3"/>
    <s v="US"/>
    <s v="USD"/>
    <x v="3130"/>
    <d v="2017-04-13T20:59:00"/>
    <n v="1492145940"/>
    <n v="1489504916"/>
    <b v="0"/>
    <n v="4"/>
    <b v="0"/>
    <s v="theater/plays"/>
    <x v="1"/>
    <s v="plays"/>
  </r>
  <r>
    <n v="4100"/>
    <n v="645"/>
    <x v="3"/>
    <s v="US"/>
    <s v="USD"/>
    <x v="3131"/>
    <d v="2017-04-08T04:54:05"/>
    <n v="1491656045"/>
    <n v="1489067645"/>
    <b v="0"/>
    <n v="12"/>
    <b v="0"/>
    <s v="theater/plays"/>
    <x v="1"/>
    <s v="plays"/>
  </r>
  <r>
    <n v="30000"/>
    <n v="10"/>
    <x v="3"/>
    <s v="US"/>
    <s v="USD"/>
    <x v="3132"/>
    <d v="2017-04-20T23:24:20"/>
    <n v="1492759460"/>
    <n v="1487579060"/>
    <b v="0"/>
    <n v="1"/>
    <b v="0"/>
    <s v="theater/plays"/>
    <x v="1"/>
    <s v="plays"/>
  </r>
  <r>
    <n v="500"/>
    <n v="540"/>
    <x v="3"/>
    <s v="GB"/>
    <s v="GBP"/>
    <x v="3133"/>
    <d v="2017-03-24T04:33:54"/>
    <n v="1490358834"/>
    <n v="1487770434"/>
    <b v="0"/>
    <n v="16"/>
    <b v="0"/>
    <s v="theater/plays"/>
    <x v="1"/>
    <s v="plays"/>
  </r>
  <r>
    <n v="1000"/>
    <n v="225"/>
    <x v="3"/>
    <s v="GB"/>
    <s v="GBP"/>
    <x v="3134"/>
    <d v="2017-03-27T08:16:59"/>
    <n v="1490631419"/>
    <n v="1488820619"/>
    <b v="0"/>
    <n v="12"/>
    <b v="0"/>
    <s v="theater/plays"/>
    <x v="1"/>
    <s v="plays"/>
  </r>
  <r>
    <n v="777"/>
    <n v="162"/>
    <x v="3"/>
    <s v="US"/>
    <s v="USD"/>
    <x v="3135"/>
    <d v="2017-04-03T19:38:41"/>
    <n v="1491277121"/>
    <n v="1489376321"/>
    <b v="0"/>
    <n v="7"/>
    <b v="0"/>
    <s v="theater/plays"/>
    <x v="1"/>
    <s v="plays"/>
  </r>
  <r>
    <n v="500"/>
    <n v="639"/>
    <x v="3"/>
    <s v="GB"/>
    <s v="GBP"/>
    <x v="3136"/>
    <d v="2017-03-31T14:59:00"/>
    <n v="1491001140"/>
    <n v="1487847954"/>
    <b v="0"/>
    <n v="22"/>
    <b v="0"/>
    <s v="theater/plays"/>
    <x v="1"/>
    <s v="plays"/>
  </r>
  <r>
    <n v="1500"/>
    <n v="50"/>
    <x v="3"/>
    <s v="US"/>
    <s v="USD"/>
    <x v="3137"/>
    <d v="2017-05-03T11:12:00"/>
    <n v="1493838720"/>
    <n v="1489439669"/>
    <b v="0"/>
    <n v="1"/>
    <b v="0"/>
    <s v="theater/plays"/>
    <x v="1"/>
    <s v="plays"/>
  </r>
  <r>
    <n v="200"/>
    <n v="0"/>
    <x v="3"/>
    <s v="GB"/>
    <s v="GBP"/>
    <x v="3138"/>
    <d v="2017-04-03T07:30:07"/>
    <n v="1491233407"/>
    <n v="1489591807"/>
    <b v="0"/>
    <n v="0"/>
    <b v="0"/>
    <s v="theater/plays"/>
    <x v="1"/>
    <s v="plays"/>
  </r>
  <r>
    <n v="50000"/>
    <n v="2700"/>
    <x v="3"/>
    <s v="MX"/>
    <s v="MXN"/>
    <x v="3139"/>
    <d v="2017-03-24T20:33:00"/>
    <n v="1490416380"/>
    <n v="1487485760"/>
    <b v="0"/>
    <n v="6"/>
    <b v="0"/>
    <s v="theater/plays"/>
    <x v="1"/>
    <s v="plays"/>
  </r>
  <r>
    <n v="10000"/>
    <n v="96"/>
    <x v="3"/>
    <s v="FR"/>
    <s v="EUR"/>
    <x v="3140"/>
    <d v="2017-04-07T08:15:03"/>
    <n v="1491581703"/>
    <n v="1488993303"/>
    <b v="0"/>
    <n v="4"/>
    <b v="0"/>
    <s v="theater/plays"/>
    <x v="1"/>
    <s v="plays"/>
  </r>
  <r>
    <n v="500"/>
    <n v="258"/>
    <x v="3"/>
    <s v="NL"/>
    <s v="EUR"/>
    <x v="3141"/>
    <d v="2017-04-16T12:00:00"/>
    <n v="1492372800"/>
    <n v="1488823488"/>
    <b v="0"/>
    <n v="8"/>
    <b v="0"/>
    <s v="theater/plays"/>
    <x v="1"/>
    <s v="plays"/>
  </r>
  <r>
    <n v="2750"/>
    <n v="45"/>
    <x v="3"/>
    <s v="GB"/>
    <s v="GBP"/>
    <x v="3142"/>
    <d v="2017-03-19T03:18:59"/>
    <n v="1489922339"/>
    <n v="1487333939"/>
    <b v="0"/>
    <n v="3"/>
    <b v="0"/>
    <s v="theater/plays"/>
    <x v="1"/>
    <s v="plays"/>
  </r>
  <r>
    <n v="700"/>
    <n v="0"/>
    <x v="3"/>
    <s v="GB"/>
    <s v="GBP"/>
    <x v="3143"/>
    <d v="2017-04-09T00:35:56"/>
    <n v="1491726956"/>
    <n v="1489480556"/>
    <b v="0"/>
    <n v="0"/>
    <b v="0"/>
    <s v="theater/plays"/>
    <x v="1"/>
    <s v="plays"/>
  </r>
  <r>
    <n v="10000"/>
    <n v="7540"/>
    <x v="3"/>
    <s v="US"/>
    <s v="USD"/>
    <x v="3144"/>
    <d v="2017-03-18T22:00:00"/>
    <n v="1489903200"/>
    <n v="1488459307"/>
    <b v="0"/>
    <n v="30"/>
    <b v="0"/>
    <s v="theater/plays"/>
    <x v="1"/>
    <s v="plays"/>
  </r>
  <r>
    <n v="25000"/>
    <n v="0"/>
    <x v="3"/>
    <s v="US"/>
    <s v="USD"/>
    <x v="3145"/>
    <d v="2017-03-27T15:58:54"/>
    <n v="1490659134"/>
    <n v="1485478734"/>
    <b v="0"/>
    <n v="0"/>
    <b v="0"/>
    <s v="theater/plays"/>
    <x v="1"/>
    <s v="plays"/>
  </r>
  <r>
    <n v="50000"/>
    <n v="5250"/>
    <x v="3"/>
    <s v="MX"/>
    <s v="MXN"/>
    <x v="3146"/>
    <d v="2017-04-16T07:22:46"/>
    <n v="1492356166"/>
    <n v="1488471766"/>
    <b v="0"/>
    <n v="12"/>
    <b v="0"/>
    <s v="theater/plays"/>
    <x v="1"/>
    <s v="plays"/>
  </r>
  <r>
    <n v="20000"/>
    <n v="23505"/>
    <x v="0"/>
    <s v="US"/>
    <s v="USD"/>
    <x v="3147"/>
    <d v="2014-11-06T16:15:55"/>
    <n v="1415319355"/>
    <n v="1411859755"/>
    <b v="1"/>
    <n v="213"/>
    <b v="1"/>
    <s v="theater/plays"/>
    <x v="1"/>
    <s v="plays"/>
  </r>
  <r>
    <n v="1800"/>
    <n v="2361"/>
    <x v="0"/>
    <s v="US"/>
    <s v="USD"/>
    <x v="3148"/>
    <d v="2014-09-30T20:00:00"/>
    <n v="1412136000"/>
    <n v="1410278284"/>
    <b v="1"/>
    <n v="57"/>
    <b v="1"/>
    <s v="theater/plays"/>
    <x v="1"/>
    <s v="plays"/>
  </r>
  <r>
    <n v="1250"/>
    <n v="1300"/>
    <x v="0"/>
    <s v="US"/>
    <s v="USD"/>
    <x v="3149"/>
    <d v="2012-12-06T18:00:00"/>
    <n v="1354845600"/>
    <n v="1352766300"/>
    <b v="1"/>
    <n v="25"/>
    <b v="1"/>
    <s v="theater/plays"/>
    <x v="1"/>
    <s v="plays"/>
  </r>
  <r>
    <n v="3500"/>
    <n v="3535"/>
    <x v="0"/>
    <s v="US"/>
    <s v="USD"/>
    <x v="3150"/>
    <d v="2011-01-24T20:00:00"/>
    <n v="1295928000"/>
    <n v="1288160403"/>
    <b v="1"/>
    <n v="104"/>
    <b v="1"/>
    <s v="theater/plays"/>
    <x v="1"/>
    <s v="plays"/>
  </r>
  <r>
    <n v="3500"/>
    <n v="3514"/>
    <x v="0"/>
    <s v="US"/>
    <s v="USD"/>
    <x v="3151"/>
    <d v="2014-09-10T12:09:34"/>
    <n v="1410379774"/>
    <n v="1407787774"/>
    <b v="1"/>
    <n v="34"/>
    <b v="1"/>
    <s v="theater/plays"/>
    <x v="1"/>
    <s v="plays"/>
  </r>
  <r>
    <n v="2200"/>
    <n v="2331"/>
    <x v="0"/>
    <s v="GB"/>
    <s v="GBP"/>
    <x v="3152"/>
    <d v="2013-11-02T12:49:27"/>
    <n v="1383425367"/>
    <n v="1380833367"/>
    <b v="1"/>
    <n v="67"/>
    <b v="1"/>
    <s v="theater/plays"/>
    <x v="1"/>
    <s v="plays"/>
  </r>
  <r>
    <n v="3000"/>
    <n v="10067.5"/>
    <x v="0"/>
    <s v="US"/>
    <s v="USD"/>
    <x v="3153"/>
    <d v="2011-04-30T20:59:00"/>
    <n v="1304225940"/>
    <n v="1301542937"/>
    <b v="1"/>
    <n v="241"/>
    <b v="1"/>
    <s v="theater/plays"/>
    <x v="1"/>
    <s v="plays"/>
  </r>
  <r>
    <n v="7000"/>
    <n v="7905"/>
    <x v="0"/>
    <s v="US"/>
    <s v="USD"/>
    <x v="3154"/>
    <d v="2012-04-01T12:00:58"/>
    <n v="1333310458"/>
    <n v="1330722058"/>
    <b v="1"/>
    <n v="123"/>
    <b v="1"/>
    <s v="theater/plays"/>
    <x v="1"/>
    <s v="plays"/>
  </r>
  <r>
    <n v="5000"/>
    <n v="9425.23"/>
    <x v="0"/>
    <s v="GB"/>
    <s v="GBP"/>
    <x v="3155"/>
    <d v="2012-12-20T03:58:45"/>
    <n v="1356004725"/>
    <n v="1353412725"/>
    <b v="1"/>
    <n v="302"/>
    <b v="1"/>
    <s v="theater/plays"/>
    <x v="1"/>
    <s v="plays"/>
  </r>
  <r>
    <n v="5500"/>
    <n v="5600"/>
    <x v="0"/>
    <s v="US"/>
    <s v="USD"/>
    <x v="3156"/>
    <d v="2012-06-01T14:52:24"/>
    <n v="1338591144"/>
    <n v="1335567144"/>
    <b v="1"/>
    <n v="89"/>
    <b v="1"/>
    <s v="theater/plays"/>
    <x v="1"/>
    <s v="plays"/>
  </r>
  <r>
    <n v="4000"/>
    <n v="4040"/>
    <x v="0"/>
    <s v="US"/>
    <s v="USD"/>
    <x v="3157"/>
    <d v="2014-07-18T21:00:00"/>
    <n v="1405746000"/>
    <n v="1404932105"/>
    <b v="1"/>
    <n v="41"/>
    <b v="1"/>
    <s v="theater/plays"/>
    <x v="1"/>
    <s v="plays"/>
  </r>
  <r>
    <n v="5000"/>
    <n v="5700"/>
    <x v="0"/>
    <s v="US"/>
    <s v="USD"/>
    <x v="3158"/>
    <d v="2013-07-22T12:09:12"/>
    <n v="1374523752"/>
    <n v="1371931752"/>
    <b v="1"/>
    <n v="69"/>
    <b v="1"/>
    <s v="theater/plays"/>
    <x v="1"/>
    <s v="plays"/>
  </r>
  <r>
    <n v="1500"/>
    <n v="2002.22"/>
    <x v="0"/>
    <s v="US"/>
    <s v="USD"/>
    <x v="3159"/>
    <d v="2012-01-18T15:00:00"/>
    <n v="1326927600"/>
    <n v="1323221761"/>
    <b v="1"/>
    <n v="52"/>
    <b v="1"/>
    <s v="theater/plays"/>
    <x v="1"/>
    <s v="plays"/>
  </r>
  <r>
    <n v="4500"/>
    <n v="4569"/>
    <x v="0"/>
    <s v="US"/>
    <s v="USD"/>
    <x v="3160"/>
    <d v="2014-08-12T20:59:00"/>
    <n v="1407905940"/>
    <n v="1405923687"/>
    <b v="1"/>
    <n v="57"/>
    <b v="1"/>
    <s v="theater/plays"/>
    <x v="1"/>
    <s v="plays"/>
  </r>
  <r>
    <n v="2000"/>
    <n v="2102"/>
    <x v="0"/>
    <s v="GB"/>
    <s v="GBP"/>
    <x v="3161"/>
    <d v="2014-10-15T04:52:02"/>
    <n v="1413377522"/>
    <n v="1410785522"/>
    <b v="1"/>
    <n v="74"/>
    <b v="1"/>
    <s v="theater/plays"/>
    <x v="1"/>
    <s v="plays"/>
  </r>
  <r>
    <n v="4000"/>
    <n v="5086"/>
    <x v="0"/>
    <s v="US"/>
    <s v="USD"/>
    <x v="3162"/>
    <d v="2014-07-06T18:00:00"/>
    <n v="1404698400"/>
    <n v="1402331262"/>
    <b v="1"/>
    <n v="63"/>
    <b v="1"/>
    <s v="theater/plays"/>
    <x v="1"/>
    <s v="plays"/>
  </r>
  <r>
    <n v="13000"/>
    <n v="14450"/>
    <x v="0"/>
    <s v="US"/>
    <s v="USD"/>
    <x v="3163"/>
    <d v="2014-06-15T10:05:25"/>
    <n v="1402855525"/>
    <n v="1400263525"/>
    <b v="1"/>
    <n v="72"/>
    <b v="1"/>
    <s v="theater/plays"/>
    <x v="1"/>
    <s v="plays"/>
  </r>
  <r>
    <n v="2500"/>
    <n v="2669"/>
    <x v="0"/>
    <s v="US"/>
    <s v="USD"/>
    <x v="3164"/>
    <d v="2014-06-09T11:20:15"/>
    <n v="1402341615"/>
    <n v="1399490415"/>
    <b v="1"/>
    <n v="71"/>
    <b v="1"/>
    <s v="theater/plays"/>
    <x v="1"/>
    <s v="plays"/>
  </r>
  <r>
    <n v="750"/>
    <n v="1220"/>
    <x v="0"/>
    <s v="US"/>
    <s v="USD"/>
    <x v="3165"/>
    <d v="2011-05-02T19:59:00"/>
    <n v="1304395140"/>
    <n v="1302493760"/>
    <b v="1"/>
    <n v="21"/>
    <b v="1"/>
    <s v="theater/plays"/>
    <x v="1"/>
    <s v="plays"/>
  </r>
  <r>
    <n v="35000"/>
    <n v="56079.83"/>
    <x v="0"/>
    <s v="US"/>
    <s v="USD"/>
    <x v="3166"/>
    <d v="2014-11-25T23:59:00"/>
    <n v="1416988740"/>
    <n v="1414514153"/>
    <b v="1"/>
    <n v="930"/>
    <b v="1"/>
    <s v="theater/plays"/>
    <x v="1"/>
    <s v="plays"/>
  </r>
  <r>
    <n v="3000"/>
    <n v="3485"/>
    <x v="0"/>
    <s v="US"/>
    <s v="USD"/>
    <x v="3167"/>
    <d v="2014-08-01T20:13:01"/>
    <n v="1406952781"/>
    <n v="1405743181"/>
    <b v="1"/>
    <n v="55"/>
    <b v="1"/>
    <s v="theater/plays"/>
    <x v="1"/>
    <s v="plays"/>
  </r>
  <r>
    <n v="2500"/>
    <n v="3105"/>
    <x v="0"/>
    <s v="US"/>
    <s v="USD"/>
    <x v="3168"/>
    <d v="2014-06-13T14:00:00"/>
    <n v="1402696800"/>
    <n v="1399948353"/>
    <b v="1"/>
    <n v="61"/>
    <b v="1"/>
    <s v="theater/plays"/>
    <x v="1"/>
    <s v="plays"/>
  </r>
  <r>
    <n v="8000"/>
    <n v="8241"/>
    <x v="0"/>
    <s v="US"/>
    <s v="USD"/>
    <x v="3169"/>
    <d v="2013-12-12T20:59:00"/>
    <n v="1386910740"/>
    <n v="1384364561"/>
    <b v="1"/>
    <n v="82"/>
    <b v="1"/>
    <s v="theater/plays"/>
    <x v="1"/>
    <s v="plays"/>
  </r>
  <r>
    <n v="2000"/>
    <n v="2245"/>
    <x v="0"/>
    <s v="US"/>
    <s v="USD"/>
    <x v="3170"/>
    <d v="2014-07-01T20:00:00"/>
    <n v="1404273600"/>
    <n v="1401414944"/>
    <b v="1"/>
    <n v="71"/>
    <b v="1"/>
    <s v="theater/plays"/>
    <x v="1"/>
    <s v="plays"/>
  </r>
  <r>
    <n v="7000"/>
    <n v="7617"/>
    <x v="0"/>
    <s v="GB"/>
    <s v="GBP"/>
    <x v="3171"/>
    <d v="2016-05-06T06:35:58"/>
    <n v="1462545358"/>
    <n v="1459953358"/>
    <b v="1"/>
    <n v="117"/>
    <b v="1"/>
    <s v="theater/plays"/>
    <x v="1"/>
    <s v="plays"/>
  </r>
  <r>
    <n v="2000"/>
    <n v="2300"/>
    <x v="0"/>
    <s v="US"/>
    <s v="USD"/>
    <x v="3172"/>
    <d v="2012-02-14T09:31:08"/>
    <n v="1329240668"/>
    <n v="1326648668"/>
    <b v="1"/>
    <n v="29"/>
    <b v="1"/>
    <s v="theater/plays"/>
    <x v="1"/>
    <s v="plays"/>
  </r>
  <r>
    <n v="10000"/>
    <n v="10300"/>
    <x v="0"/>
    <s v="US"/>
    <s v="USD"/>
    <x v="3173"/>
    <d v="2014-09-26T13:04:52"/>
    <n v="1411765492"/>
    <n v="1409173492"/>
    <b v="1"/>
    <n v="74"/>
    <b v="1"/>
    <s v="theater/plays"/>
    <x v="1"/>
    <s v="plays"/>
  </r>
  <r>
    <n v="3000"/>
    <n v="3034"/>
    <x v="0"/>
    <s v="US"/>
    <s v="USD"/>
    <x v="3174"/>
    <d v="2014-08-25T12:45:08"/>
    <n v="1408999508"/>
    <n v="1407789908"/>
    <b v="1"/>
    <n v="23"/>
    <b v="1"/>
    <s v="theater/plays"/>
    <x v="1"/>
    <s v="plays"/>
  </r>
  <r>
    <n v="5000"/>
    <n v="5478"/>
    <x v="0"/>
    <s v="US"/>
    <s v="USD"/>
    <x v="3175"/>
    <d v="2011-02-17T13:17:07"/>
    <n v="1297977427"/>
    <n v="1292793427"/>
    <b v="1"/>
    <n v="60"/>
    <b v="1"/>
    <s v="theater/plays"/>
    <x v="1"/>
    <s v="plays"/>
  </r>
  <r>
    <n v="1900"/>
    <n v="2182"/>
    <x v="0"/>
    <s v="US"/>
    <s v="USD"/>
    <x v="3176"/>
    <d v="2013-08-18T07:00:00"/>
    <n v="1376838000"/>
    <n v="1374531631"/>
    <b v="1"/>
    <n v="55"/>
    <b v="1"/>
    <s v="theater/plays"/>
    <x v="1"/>
    <s v="plays"/>
  </r>
  <r>
    <n v="2500"/>
    <n v="2935"/>
    <x v="0"/>
    <s v="US"/>
    <s v="USD"/>
    <x v="3177"/>
    <d v="2014-06-21T08:00:09"/>
    <n v="1403366409"/>
    <n v="1400774409"/>
    <b v="1"/>
    <n v="51"/>
    <b v="1"/>
    <s v="theater/plays"/>
    <x v="1"/>
    <s v="plays"/>
  </r>
  <r>
    <n v="1500"/>
    <n v="2576"/>
    <x v="0"/>
    <s v="GB"/>
    <s v="GBP"/>
    <x v="3178"/>
    <d v="2014-07-16T06:31:15"/>
    <n v="1405521075"/>
    <n v="1402929075"/>
    <b v="1"/>
    <n v="78"/>
    <b v="1"/>
    <s v="theater/plays"/>
    <x v="1"/>
    <s v="plays"/>
  </r>
  <r>
    <n v="4200"/>
    <n v="4794.82"/>
    <x v="0"/>
    <s v="US"/>
    <s v="USD"/>
    <x v="3179"/>
    <d v="2013-05-06T08:51:11"/>
    <n v="1367859071"/>
    <n v="1365699071"/>
    <b v="1"/>
    <n v="62"/>
    <b v="1"/>
    <s v="theater/plays"/>
    <x v="1"/>
    <s v="plays"/>
  </r>
  <r>
    <n v="1200"/>
    <n v="1437"/>
    <x v="0"/>
    <s v="GB"/>
    <s v="GBP"/>
    <x v="3180"/>
    <d v="2014-06-20T01:54:09"/>
    <n v="1403258049"/>
    <n v="1400666049"/>
    <b v="1"/>
    <n v="45"/>
    <b v="1"/>
    <s v="theater/plays"/>
    <x v="1"/>
    <s v="plays"/>
  </r>
  <r>
    <n v="500"/>
    <n v="545"/>
    <x v="0"/>
    <s v="GB"/>
    <s v="GBP"/>
    <x v="3181"/>
    <d v="2014-06-15T08:00:00"/>
    <n v="1402848000"/>
    <n v="1400570787"/>
    <b v="1"/>
    <n v="15"/>
    <b v="1"/>
    <s v="theater/plays"/>
    <x v="1"/>
    <s v="plays"/>
  </r>
  <r>
    <n v="7000"/>
    <n v="7062"/>
    <x v="0"/>
    <s v="US"/>
    <s v="USD"/>
    <x v="3182"/>
    <d v="2012-01-31T09:00:00"/>
    <n v="1328029200"/>
    <n v="1323211621"/>
    <b v="1"/>
    <n v="151"/>
    <b v="1"/>
    <s v="theater/plays"/>
    <x v="1"/>
    <s v="plays"/>
  </r>
  <r>
    <n v="2500"/>
    <n v="2725"/>
    <x v="0"/>
    <s v="US"/>
    <s v="USD"/>
    <x v="3183"/>
    <d v="2013-08-23T11:04:29"/>
    <n v="1377284669"/>
    <n v="1375729469"/>
    <b v="1"/>
    <n v="68"/>
    <b v="1"/>
    <s v="theater/plays"/>
    <x v="1"/>
    <s v="plays"/>
  </r>
  <r>
    <n v="4300"/>
    <n v="4610"/>
    <x v="0"/>
    <s v="US"/>
    <s v="USD"/>
    <x v="3184"/>
    <d v="2014-07-01T15:50:31"/>
    <n v="1404258631"/>
    <n v="1401666631"/>
    <b v="1"/>
    <n v="46"/>
    <b v="1"/>
    <s v="theater/plays"/>
    <x v="1"/>
    <s v="plays"/>
  </r>
  <r>
    <n v="1000"/>
    <n v="1000"/>
    <x v="0"/>
    <s v="GB"/>
    <s v="GBP"/>
    <x v="3185"/>
    <d v="2014-07-16T15:27:21"/>
    <n v="1405553241"/>
    <n v="1404948441"/>
    <b v="1"/>
    <n v="24"/>
    <b v="1"/>
    <s v="theater/plays"/>
    <x v="1"/>
    <s v="plays"/>
  </r>
  <r>
    <n v="3200"/>
    <n v="3270"/>
    <x v="0"/>
    <s v="GB"/>
    <s v="GBP"/>
    <x v="3186"/>
    <d v="2014-09-16T13:00:00"/>
    <n v="1410901200"/>
    <n v="1408313438"/>
    <b v="1"/>
    <n v="70"/>
    <b v="1"/>
    <s v="theater/plays"/>
    <x v="1"/>
    <s v="plays"/>
  </r>
  <r>
    <n v="15000"/>
    <n v="17444"/>
    <x v="0"/>
    <s v="US"/>
    <s v="USD"/>
    <x v="3187"/>
    <d v="2014-08-04T07:59:33"/>
    <n v="1407167973"/>
    <n v="1405439973"/>
    <b v="1"/>
    <n v="244"/>
    <b v="1"/>
    <s v="theater/plays"/>
    <x v="1"/>
    <s v="plays"/>
  </r>
  <r>
    <n v="200"/>
    <n v="130"/>
    <x v="2"/>
    <s v="GB"/>
    <s v="GBP"/>
    <x v="3188"/>
    <d v="2015-06-10T01:58:22"/>
    <n v="1433930302"/>
    <n v="1432115902"/>
    <b v="0"/>
    <n v="9"/>
    <b v="0"/>
    <s v="theater/musical"/>
    <x v="1"/>
    <s v="musical"/>
  </r>
  <r>
    <n v="55000"/>
    <n v="6780"/>
    <x v="2"/>
    <s v="SE"/>
    <s v="SEK"/>
    <x v="3189"/>
    <d v="2015-05-24T00:18:52"/>
    <n v="1432455532"/>
    <n v="1429863532"/>
    <b v="0"/>
    <n v="19"/>
    <b v="0"/>
    <s v="theater/musical"/>
    <x v="1"/>
    <s v="musical"/>
  </r>
  <r>
    <n v="4000"/>
    <n v="0"/>
    <x v="2"/>
    <s v="CA"/>
    <s v="CAD"/>
    <x v="3190"/>
    <d v="2016-12-08T20:37:55"/>
    <n v="1481258275"/>
    <n v="1478662675"/>
    <b v="0"/>
    <n v="0"/>
    <b v="0"/>
    <s v="theater/musical"/>
    <x v="1"/>
    <s v="musical"/>
  </r>
  <r>
    <n v="3750"/>
    <n v="151"/>
    <x v="2"/>
    <s v="US"/>
    <s v="USD"/>
    <x v="3191"/>
    <d v="2016-08-16T10:07:49"/>
    <n v="1471370869"/>
    <n v="1466186869"/>
    <b v="0"/>
    <n v="4"/>
    <b v="0"/>
    <s v="theater/musical"/>
    <x v="1"/>
    <s v="musical"/>
  </r>
  <r>
    <n v="10000"/>
    <n v="102"/>
    <x v="2"/>
    <s v="GB"/>
    <s v="GBP"/>
    <x v="3192"/>
    <d v="2015-02-28T14:00:00"/>
    <n v="1425160800"/>
    <n v="1421274859"/>
    <b v="0"/>
    <n v="8"/>
    <b v="0"/>
    <s v="theater/musical"/>
    <x v="1"/>
    <s v="musical"/>
  </r>
  <r>
    <n v="5000"/>
    <n v="587"/>
    <x v="2"/>
    <s v="GB"/>
    <s v="GBP"/>
    <x v="3193"/>
    <d v="2015-02-20T15:14:16"/>
    <n v="1424474056"/>
    <n v="1420586056"/>
    <b v="0"/>
    <n v="24"/>
    <b v="0"/>
    <s v="theater/musical"/>
    <x v="1"/>
    <s v="musical"/>
  </r>
  <r>
    <n v="11000"/>
    <n v="0"/>
    <x v="2"/>
    <s v="US"/>
    <s v="USD"/>
    <x v="3194"/>
    <d v="2015-07-26T17:29:58"/>
    <n v="1437960598"/>
    <n v="1435368598"/>
    <b v="0"/>
    <n v="0"/>
    <b v="0"/>
    <s v="theater/musical"/>
    <x v="1"/>
    <s v="musical"/>
  </r>
  <r>
    <n v="3500"/>
    <n v="2070"/>
    <x v="2"/>
    <s v="US"/>
    <s v="USD"/>
    <x v="3195"/>
    <d v="2015-02-12T06:15:42"/>
    <n v="1423750542"/>
    <n v="1421158542"/>
    <b v="0"/>
    <n v="39"/>
    <b v="0"/>
    <s v="theater/musical"/>
    <x v="1"/>
    <s v="musical"/>
  </r>
  <r>
    <n v="3000000"/>
    <n v="1800"/>
    <x v="2"/>
    <s v="US"/>
    <s v="USD"/>
    <x v="3196"/>
    <d v="2015-08-01T06:00:00"/>
    <n v="1438437600"/>
    <n v="1433254875"/>
    <b v="0"/>
    <n v="6"/>
    <b v="0"/>
    <s v="theater/musical"/>
    <x v="1"/>
    <s v="musical"/>
  </r>
  <r>
    <n v="10000"/>
    <n v="1145"/>
    <x v="2"/>
    <s v="NO"/>
    <s v="NOK"/>
    <x v="3197"/>
    <d v="2015-02-04T03:50:18"/>
    <n v="1423050618"/>
    <n v="1420458618"/>
    <b v="0"/>
    <n v="4"/>
    <b v="0"/>
    <s v="theater/musical"/>
    <x v="1"/>
    <s v="musical"/>
  </r>
  <r>
    <n v="30000"/>
    <n v="110"/>
    <x v="2"/>
    <s v="DK"/>
    <s v="DKK"/>
    <x v="3198"/>
    <d v="2015-02-16T02:11:17"/>
    <n v="1424081477"/>
    <n v="1420798277"/>
    <b v="0"/>
    <n v="3"/>
    <b v="0"/>
    <s v="theater/musical"/>
    <x v="1"/>
    <s v="musical"/>
  </r>
  <r>
    <n v="5000"/>
    <n v="2608"/>
    <x v="2"/>
    <s v="US"/>
    <s v="USD"/>
    <x v="3199"/>
    <d v="2014-09-06T13:00:00"/>
    <n v="1410037200"/>
    <n v="1407435418"/>
    <b v="0"/>
    <n v="53"/>
    <b v="0"/>
    <s v="theater/musical"/>
    <x v="1"/>
    <s v="musical"/>
  </r>
  <r>
    <n v="50000"/>
    <n v="1"/>
    <x v="2"/>
    <s v="US"/>
    <s v="USD"/>
    <x v="3200"/>
    <d v="2016-04-29T21:34:00"/>
    <n v="1461994440"/>
    <n v="1459410101"/>
    <b v="0"/>
    <n v="1"/>
    <b v="0"/>
    <s v="theater/musical"/>
    <x v="1"/>
    <s v="musical"/>
  </r>
  <r>
    <n v="2000"/>
    <n v="25"/>
    <x v="2"/>
    <s v="GB"/>
    <s v="GBP"/>
    <x v="3201"/>
    <d v="2014-08-31T10:24:37"/>
    <n v="1409509477"/>
    <n v="1407695077"/>
    <b v="0"/>
    <n v="2"/>
    <b v="0"/>
    <s v="theater/musical"/>
    <x v="1"/>
    <s v="musical"/>
  </r>
  <r>
    <n v="5000"/>
    <n v="2726"/>
    <x v="2"/>
    <s v="US"/>
    <s v="USD"/>
    <x v="3202"/>
    <d v="2015-12-13T21:59:00"/>
    <n v="1450072740"/>
    <n v="1445027346"/>
    <b v="0"/>
    <n v="25"/>
    <b v="0"/>
    <s v="theater/musical"/>
    <x v="1"/>
    <s v="musical"/>
  </r>
  <r>
    <n v="1000"/>
    <n v="250"/>
    <x v="2"/>
    <s v="US"/>
    <s v="USD"/>
    <x v="3203"/>
    <d v="2015-09-25T15:43:42"/>
    <n v="1443224622"/>
    <n v="1440632622"/>
    <b v="0"/>
    <n v="6"/>
    <b v="0"/>
    <s v="theater/musical"/>
    <x v="1"/>
    <s v="musical"/>
  </r>
  <r>
    <n v="500"/>
    <n v="0"/>
    <x v="2"/>
    <s v="US"/>
    <s v="USD"/>
    <x v="3204"/>
    <d v="2015-07-17T08:14:00"/>
    <n v="1437149640"/>
    <n v="1434558479"/>
    <b v="0"/>
    <n v="0"/>
    <b v="0"/>
    <s v="theater/musical"/>
    <x v="1"/>
    <s v="musical"/>
  </r>
  <r>
    <n v="8000"/>
    <n v="273"/>
    <x v="2"/>
    <s v="GB"/>
    <s v="GBP"/>
    <x v="3205"/>
    <d v="2015-05-01T00:59:32"/>
    <n v="1430470772"/>
    <n v="1427878772"/>
    <b v="0"/>
    <n v="12"/>
    <b v="0"/>
    <s v="theater/musical"/>
    <x v="1"/>
    <s v="musical"/>
  </r>
  <r>
    <n v="5000"/>
    <n v="0"/>
    <x v="2"/>
    <s v="US"/>
    <s v="USD"/>
    <x v="3206"/>
    <d v="2015-09-18T22:37:31"/>
    <n v="1442644651"/>
    <n v="1440052651"/>
    <b v="0"/>
    <n v="0"/>
    <b v="0"/>
    <s v="theater/musical"/>
    <x v="1"/>
    <s v="musical"/>
  </r>
  <r>
    <n v="5500"/>
    <n v="2550"/>
    <x v="2"/>
    <s v="US"/>
    <s v="USD"/>
    <x v="3207"/>
    <d v="2015-04-22T21:40:07"/>
    <n v="1429767607"/>
    <n v="1424587207"/>
    <b v="0"/>
    <n v="36"/>
    <b v="0"/>
    <s v="theater/musical"/>
    <x v="1"/>
    <s v="musical"/>
  </r>
  <r>
    <n v="5000"/>
    <n v="5175"/>
    <x v="0"/>
    <s v="US"/>
    <s v="USD"/>
    <x v="3208"/>
    <d v="2014-07-28T06:31:17"/>
    <n v="1406557877"/>
    <n v="1404743477"/>
    <b v="1"/>
    <n v="82"/>
    <b v="1"/>
    <s v="theater/plays"/>
    <x v="1"/>
    <s v="plays"/>
  </r>
  <r>
    <n v="9500"/>
    <n v="11335.7"/>
    <x v="0"/>
    <s v="US"/>
    <s v="USD"/>
    <x v="3209"/>
    <d v="2014-06-20T15:00:00"/>
    <n v="1403305200"/>
    <n v="1400512658"/>
    <b v="1"/>
    <n v="226"/>
    <b v="1"/>
    <s v="theater/plays"/>
    <x v="1"/>
    <s v="plays"/>
  </r>
  <r>
    <n v="3000"/>
    <n v="3773"/>
    <x v="0"/>
    <s v="US"/>
    <s v="USD"/>
    <x v="3210"/>
    <d v="2012-05-31T19:59:00"/>
    <n v="1338523140"/>
    <n v="1334442519"/>
    <b v="1"/>
    <n v="60"/>
    <b v="1"/>
    <s v="theater/plays"/>
    <x v="1"/>
    <s v="plays"/>
  </r>
  <r>
    <n v="23000"/>
    <n v="27541"/>
    <x v="0"/>
    <s v="US"/>
    <s v="USD"/>
    <x v="3211"/>
    <d v="2014-08-14T18:00:00"/>
    <n v="1408068000"/>
    <n v="1405346680"/>
    <b v="1"/>
    <n v="322"/>
    <b v="1"/>
    <s v="theater/plays"/>
    <x v="1"/>
    <s v="plays"/>
  </r>
  <r>
    <n v="4000"/>
    <n v="5050"/>
    <x v="0"/>
    <s v="US"/>
    <s v="USD"/>
    <x v="3212"/>
    <d v="2014-08-08T11:05:51"/>
    <n v="1407524751"/>
    <n v="1404932751"/>
    <b v="1"/>
    <n v="94"/>
    <b v="1"/>
    <s v="theater/plays"/>
    <x v="1"/>
    <s v="plays"/>
  </r>
  <r>
    <n v="6000"/>
    <n v="6007"/>
    <x v="0"/>
    <s v="GB"/>
    <s v="GBP"/>
    <x v="3213"/>
    <d v="2015-07-26T10:19:19"/>
    <n v="1437934759"/>
    <n v="1434478759"/>
    <b v="1"/>
    <n v="47"/>
    <b v="1"/>
    <s v="theater/plays"/>
    <x v="1"/>
    <s v="plays"/>
  </r>
  <r>
    <n v="12000"/>
    <n v="12256"/>
    <x v="0"/>
    <s v="GB"/>
    <s v="GBP"/>
    <x v="3214"/>
    <d v="2016-01-05T15:55:00"/>
    <n v="1452038100"/>
    <n v="1448823673"/>
    <b v="1"/>
    <n v="115"/>
    <b v="1"/>
    <s v="theater/plays"/>
    <x v="1"/>
    <s v="plays"/>
  </r>
  <r>
    <n v="35000"/>
    <n v="35123"/>
    <x v="0"/>
    <s v="US"/>
    <s v="USD"/>
    <x v="3215"/>
    <d v="2015-09-09T19:59:00"/>
    <n v="1441857540"/>
    <n v="1438617471"/>
    <b v="1"/>
    <n v="134"/>
    <b v="1"/>
    <s v="theater/plays"/>
    <x v="1"/>
    <s v="plays"/>
  </r>
  <r>
    <n v="2000"/>
    <n v="2001"/>
    <x v="0"/>
    <s v="GB"/>
    <s v="GBP"/>
    <x v="3216"/>
    <d v="2015-07-11T06:30:00"/>
    <n v="1436625000"/>
    <n v="1433934371"/>
    <b v="1"/>
    <n v="35"/>
    <b v="1"/>
    <s v="theater/plays"/>
    <x v="1"/>
    <s v="plays"/>
  </r>
  <r>
    <n v="4500"/>
    <n v="5221"/>
    <x v="0"/>
    <s v="US"/>
    <s v="USD"/>
    <x v="3217"/>
    <d v="2016-11-04T05:06:24"/>
    <n v="1478264784"/>
    <n v="1475672784"/>
    <b v="1"/>
    <n v="104"/>
    <b v="1"/>
    <s v="theater/plays"/>
    <x v="1"/>
    <s v="plays"/>
  </r>
  <r>
    <n v="12000"/>
    <n v="12252"/>
    <x v="0"/>
    <s v="GB"/>
    <s v="GBP"/>
    <x v="3218"/>
    <d v="2014-12-30T16:00:00"/>
    <n v="1419984000"/>
    <n v="1417132986"/>
    <b v="1"/>
    <n v="184"/>
    <b v="1"/>
    <s v="theater/plays"/>
    <x v="1"/>
    <s v="plays"/>
  </r>
  <r>
    <n v="20000"/>
    <n v="20022"/>
    <x v="0"/>
    <s v="US"/>
    <s v="USD"/>
    <x v="3219"/>
    <d v="2015-03-22T14:35:47"/>
    <n v="1427063747"/>
    <n v="1424043347"/>
    <b v="1"/>
    <n v="119"/>
    <b v="1"/>
    <s v="theater/plays"/>
    <x v="1"/>
    <s v="plays"/>
  </r>
  <r>
    <n v="15000"/>
    <n v="15126"/>
    <x v="0"/>
    <s v="US"/>
    <s v="USD"/>
    <x v="3220"/>
    <d v="2017-03-12T13:00:00"/>
    <n v="1489352400"/>
    <n v="1486411204"/>
    <b v="1"/>
    <n v="59"/>
    <b v="1"/>
    <s v="theater/plays"/>
    <x v="1"/>
    <s v="plays"/>
  </r>
  <r>
    <n v="4000"/>
    <n v="4137"/>
    <x v="0"/>
    <s v="GB"/>
    <s v="GBP"/>
    <x v="3221"/>
    <d v="2015-07-05T08:43:23"/>
    <n v="1436114603"/>
    <n v="1433090603"/>
    <b v="1"/>
    <n v="113"/>
    <b v="1"/>
    <s v="theater/plays"/>
    <x v="1"/>
    <s v="plays"/>
  </r>
  <r>
    <n v="2500"/>
    <n v="3120"/>
    <x v="0"/>
    <s v="US"/>
    <s v="USD"/>
    <x v="3222"/>
    <d v="2015-10-24T13:29:00"/>
    <n v="1445722140"/>
    <n v="1443016697"/>
    <b v="1"/>
    <n v="84"/>
    <b v="1"/>
    <s v="theater/plays"/>
    <x v="1"/>
    <s v="plays"/>
  </r>
  <r>
    <n v="3100"/>
    <n v="3395"/>
    <x v="0"/>
    <s v="US"/>
    <s v="USD"/>
    <x v="3223"/>
    <d v="2015-08-20T12:02:56"/>
    <n v="1440100976"/>
    <n v="1437508976"/>
    <b v="1"/>
    <n v="74"/>
    <b v="1"/>
    <s v="theater/plays"/>
    <x v="1"/>
    <s v="plays"/>
  </r>
  <r>
    <n v="30000"/>
    <n v="30610"/>
    <x v="0"/>
    <s v="US"/>
    <s v="USD"/>
    <x v="3224"/>
    <d v="2017-01-09T21:00:00"/>
    <n v="1484024400"/>
    <n v="1479932713"/>
    <b v="1"/>
    <n v="216"/>
    <b v="1"/>
    <s v="theater/plays"/>
    <x v="1"/>
    <s v="plays"/>
  </r>
  <r>
    <n v="2000"/>
    <n v="2047"/>
    <x v="0"/>
    <s v="US"/>
    <s v="USD"/>
    <x v="3225"/>
    <d v="2016-06-03T13:00:00"/>
    <n v="1464987600"/>
    <n v="1463145938"/>
    <b v="1"/>
    <n v="39"/>
    <b v="1"/>
    <s v="theater/plays"/>
    <x v="1"/>
    <s v="plays"/>
  </r>
  <r>
    <n v="1200"/>
    <n v="1250"/>
    <x v="0"/>
    <s v="GB"/>
    <s v="GBP"/>
    <x v="3226"/>
    <d v="2015-10-30T06:00:12"/>
    <n v="1446213612"/>
    <n v="1443621612"/>
    <b v="1"/>
    <n v="21"/>
    <b v="1"/>
    <s v="theater/plays"/>
    <x v="1"/>
    <s v="plays"/>
  </r>
  <r>
    <n v="1200"/>
    <n v="1500"/>
    <x v="0"/>
    <s v="GB"/>
    <s v="GBP"/>
    <x v="3227"/>
    <d v="2017-01-17T13:10:36"/>
    <n v="1484687436"/>
    <n v="1482095436"/>
    <b v="0"/>
    <n v="30"/>
    <b v="1"/>
    <s v="theater/plays"/>
    <x v="1"/>
    <s v="plays"/>
  </r>
  <r>
    <n v="7000"/>
    <n v="7164"/>
    <x v="0"/>
    <s v="US"/>
    <s v="USD"/>
    <x v="3228"/>
    <d v="2015-12-16T20:59:00"/>
    <n v="1450328340"/>
    <n v="1447606884"/>
    <b v="1"/>
    <n v="37"/>
    <b v="1"/>
    <s v="theater/plays"/>
    <x v="1"/>
    <s v="plays"/>
  </r>
  <r>
    <n v="20000"/>
    <n v="21573"/>
    <x v="0"/>
    <s v="US"/>
    <s v="USD"/>
    <x v="3229"/>
    <d v="2014-11-19T23:59:58"/>
    <n v="1416470398"/>
    <n v="1413874798"/>
    <b v="1"/>
    <n v="202"/>
    <b v="1"/>
    <s v="theater/plays"/>
    <x v="1"/>
    <s v="plays"/>
  </r>
  <r>
    <n v="2600"/>
    <n v="2857"/>
    <x v="0"/>
    <s v="US"/>
    <s v="USD"/>
    <x v="3230"/>
    <d v="2014-09-30T19:59:00"/>
    <n v="1412135940"/>
    <n v="1410840126"/>
    <b v="1"/>
    <n v="37"/>
    <b v="1"/>
    <s v="theater/plays"/>
    <x v="1"/>
    <s v="plays"/>
  </r>
  <r>
    <n v="1000"/>
    <n v="1610"/>
    <x v="0"/>
    <s v="US"/>
    <s v="USD"/>
    <x v="3231"/>
    <d v="2016-04-16T14:39:07"/>
    <n v="1460846347"/>
    <n v="1458254347"/>
    <b v="0"/>
    <n v="28"/>
    <b v="1"/>
    <s v="theater/plays"/>
    <x v="1"/>
    <s v="plays"/>
  </r>
  <r>
    <n v="1000"/>
    <n v="1312"/>
    <x v="0"/>
    <s v="US"/>
    <s v="USD"/>
    <x v="3232"/>
    <d v="2016-05-03T19:59:00"/>
    <n v="1462334340"/>
    <n v="1459711917"/>
    <b v="1"/>
    <n v="26"/>
    <b v="1"/>
    <s v="theater/plays"/>
    <x v="1"/>
    <s v="plays"/>
  </r>
  <r>
    <n v="5000"/>
    <n v="5940"/>
    <x v="0"/>
    <s v="US"/>
    <s v="USD"/>
    <x v="3233"/>
    <d v="2017-03-02T11:19:15"/>
    <n v="1488482355"/>
    <n v="1485890355"/>
    <b v="0"/>
    <n v="61"/>
    <b v="1"/>
    <s v="theater/plays"/>
    <x v="1"/>
    <s v="plays"/>
  </r>
  <r>
    <n v="4000"/>
    <n v="4015.71"/>
    <x v="0"/>
    <s v="GB"/>
    <s v="GBP"/>
    <x v="3234"/>
    <d v="2017-02-01T15:31:00"/>
    <n v="1485991860"/>
    <n v="1483124208"/>
    <b v="0"/>
    <n v="115"/>
    <b v="1"/>
    <s v="theater/plays"/>
    <x v="1"/>
    <s v="plays"/>
  </r>
  <r>
    <n v="15000"/>
    <n v="15481"/>
    <x v="0"/>
    <s v="US"/>
    <s v="USD"/>
    <x v="3235"/>
    <d v="2016-07-01T00:20:51"/>
    <n v="1467361251"/>
    <n v="1464769251"/>
    <b v="1"/>
    <n v="181"/>
    <b v="1"/>
    <s v="theater/plays"/>
    <x v="1"/>
    <s v="plays"/>
  </r>
  <r>
    <n v="20000"/>
    <n v="20120"/>
    <x v="0"/>
    <s v="US"/>
    <s v="USD"/>
    <x v="3236"/>
    <d v="2016-12-28T14:00:33"/>
    <n v="1482962433"/>
    <n v="1480370433"/>
    <b v="0"/>
    <n v="110"/>
    <b v="1"/>
    <s v="theater/plays"/>
    <x v="1"/>
    <s v="plays"/>
  </r>
  <r>
    <n v="35000"/>
    <n v="35275.64"/>
    <x v="0"/>
    <s v="US"/>
    <s v="USD"/>
    <x v="3237"/>
    <d v="2015-09-28T19:59:00"/>
    <n v="1443499140"/>
    <n v="1441452184"/>
    <b v="1"/>
    <n v="269"/>
    <b v="1"/>
    <s v="theater/plays"/>
    <x v="1"/>
    <s v="plays"/>
  </r>
  <r>
    <n v="2800"/>
    <n v="3145"/>
    <x v="0"/>
    <s v="GB"/>
    <s v="GBP"/>
    <x v="3238"/>
    <d v="2015-07-01T04:14:58"/>
    <n v="1435752898"/>
    <n v="1433160898"/>
    <b v="1"/>
    <n v="79"/>
    <b v="1"/>
    <s v="theater/plays"/>
    <x v="1"/>
    <s v="plays"/>
  </r>
  <r>
    <n v="5862"/>
    <n v="6208.98"/>
    <x v="0"/>
    <s v="GB"/>
    <s v="GBP"/>
    <x v="3239"/>
    <d v="2015-10-25T15:59:00"/>
    <n v="1445817540"/>
    <n v="1443665293"/>
    <b v="1"/>
    <n v="104"/>
    <b v="1"/>
    <s v="theater/plays"/>
    <x v="1"/>
    <s v="plays"/>
  </r>
  <r>
    <n v="3000"/>
    <n v="3017"/>
    <x v="0"/>
    <s v="GB"/>
    <s v="GBP"/>
    <x v="3240"/>
    <d v="2017-02-16T15:00:00"/>
    <n v="1487286000"/>
    <n v="1484843948"/>
    <b v="0"/>
    <n v="34"/>
    <b v="1"/>
    <s v="theater/plays"/>
    <x v="1"/>
    <s v="plays"/>
  </r>
  <r>
    <n v="8500"/>
    <n v="9801"/>
    <x v="0"/>
    <s v="US"/>
    <s v="USD"/>
    <x v="3241"/>
    <d v="2014-10-13T22:59:00"/>
    <n v="1413269940"/>
    <n v="1410421670"/>
    <b v="1"/>
    <n v="167"/>
    <b v="1"/>
    <s v="theater/plays"/>
    <x v="1"/>
    <s v="plays"/>
  </r>
  <r>
    <n v="10000"/>
    <n v="12730.42"/>
    <x v="0"/>
    <s v="US"/>
    <s v="USD"/>
    <x v="3242"/>
    <d v="2014-09-19T10:08:12"/>
    <n v="1411150092"/>
    <n v="1408558092"/>
    <b v="1"/>
    <n v="183"/>
    <b v="1"/>
    <s v="theater/plays"/>
    <x v="1"/>
    <s v="plays"/>
  </r>
  <r>
    <n v="8000"/>
    <n v="8227"/>
    <x v="0"/>
    <s v="US"/>
    <s v="USD"/>
    <x v="3243"/>
    <d v="2015-10-08T16:00:00"/>
    <n v="1444348800"/>
    <n v="1442283562"/>
    <b v="1"/>
    <n v="71"/>
    <b v="1"/>
    <s v="theater/plays"/>
    <x v="1"/>
    <s v="plays"/>
  </r>
  <r>
    <n v="1600"/>
    <n v="1647"/>
    <x v="0"/>
    <s v="GB"/>
    <s v="GBP"/>
    <x v="3244"/>
    <d v="2016-12-01T09:39:42"/>
    <n v="1480613982"/>
    <n v="1478018382"/>
    <b v="0"/>
    <n v="69"/>
    <b v="1"/>
    <s v="theater/plays"/>
    <x v="1"/>
    <s v="plays"/>
  </r>
  <r>
    <n v="21000"/>
    <n v="21904"/>
    <x v="0"/>
    <s v="US"/>
    <s v="USD"/>
    <x v="3245"/>
    <d v="2015-06-11T18:00:00"/>
    <n v="1434074400"/>
    <n v="1431354258"/>
    <b v="0"/>
    <n v="270"/>
    <b v="1"/>
    <s v="theater/plays"/>
    <x v="1"/>
    <s v="plays"/>
  </r>
  <r>
    <n v="10000"/>
    <n v="11122"/>
    <x v="0"/>
    <s v="US"/>
    <s v="USD"/>
    <x v="3246"/>
    <d v="2015-09-11T19:59:00"/>
    <n v="1442030340"/>
    <n v="1439551200"/>
    <b v="1"/>
    <n v="193"/>
    <b v="1"/>
    <s v="theater/plays"/>
    <x v="1"/>
    <s v="plays"/>
  </r>
  <r>
    <n v="2500"/>
    <n v="2646.5"/>
    <x v="0"/>
    <s v="GB"/>
    <s v="GBP"/>
    <x v="3247"/>
    <d v="2015-07-12T02:25:12"/>
    <n v="1436696712"/>
    <n v="1434104712"/>
    <b v="1"/>
    <n v="57"/>
    <b v="1"/>
    <s v="theater/plays"/>
    <x v="1"/>
    <s v="plays"/>
  </r>
  <r>
    <n v="12000"/>
    <n v="12095"/>
    <x v="0"/>
    <s v="US"/>
    <s v="USD"/>
    <x v="3248"/>
    <d v="2015-04-04T12:19:17"/>
    <n v="1428178757"/>
    <n v="1425590357"/>
    <b v="1"/>
    <n v="200"/>
    <b v="1"/>
    <s v="theater/plays"/>
    <x v="1"/>
    <s v="plays"/>
  </r>
  <r>
    <n v="5500"/>
    <n v="5771"/>
    <x v="0"/>
    <s v="US"/>
    <s v="USD"/>
    <x v="3249"/>
    <d v="2015-06-20T09:55:14"/>
    <n v="1434822914"/>
    <n v="1432230914"/>
    <b v="1"/>
    <n v="88"/>
    <b v="1"/>
    <s v="theater/plays"/>
    <x v="1"/>
    <s v="plays"/>
  </r>
  <r>
    <n v="25000"/>
    <n v="25388"/>
    <x v="0"/>
    <s v="US"/>
    <s v="USD"/>
    <x v="3250"/>
    <d v="2014-11-05T10:48:44"/>
    <n v="1415213324"/>
    <n v="1412617724"/>
    <b v="1"/>
    <n v="213"/>
    <b v="1"/>
    <s v="theater/plays"/>
    <x v="1"/>
    <s v="plays"/>
  </r>
  <r>
    <n v="1500"/>
    <n v="1661"/>
    <x v="0"/>
    <s v="US"/>
    <s v="USD"/>
    <x v="3251"/>
    <d v="2015-06-21T09:32:46"/>
    <n v="1434907966"/>
    <n v="1432315966"/>
    <b v="1"/>
    <n v="20"/>
    <b v="1"/>
    <s v="theater/plays"/>
    <x v="1"/>
    <s v="plays"/>
  </r>
  <r>
    <n v="2250"/>
    <n v="2876"/>
    <x v="0"/>
    <s v="GB"/>
    <s v="GBP"/>
    <x v="3252"/>
    <d v="2016-09-07T03:20:40"/>
    <n v="1473247240"/>
    <n v="1470655240"/>
    <b v="1"/>
    <n v="50"/>
    <b v="1"/>
    <s v="theater/plays"/>
    <x v="1"/>
    <s v="plays"/>
  </r>
  <r>
    <n v="20000"/>
    <n v="20365"/>
    <x v="0"/>
    <s v="US"/>
    <s v="USD"/>
    <x v="3253"/>
    <d v="2016-09-07T19:45:00"/>
    <n v="1473306300"/>
    <n v="1471701028"/>
    <b v="1"/>
    <n v="115"/>
    <b v="1"/>
    <s v="theater/plays"/>
    <x v="1"/>
    <s v="plays"/>
  </r>
  <r>
    <n v="13000"/>
    <n v="13163.5"/>
    <x v="0"/>
    <s v="GB"/>
    <s v="GBP"/>
    <x v="3254"/>
    <d v="2015-03-25T17:03:29"/>
    <n v="1427331809"/>
    <n v="1424743409"/>
    <b v="1"/>
    <n v="186"/>
    <b v="1"/>
    <s v="theater/plays"/>
    <x v="1"/>
    <s v="plays"/>
  </r>
  <r>
    <n v="300"/>
    <n v="525"/>
    <x v="0"/>
    <s v="GB"/>
    <s v="GBP"/>
    <x v="3255"/>
    <d v="2014-10-07T10:26:15"/>
    <n v="1412706375"/>
    <n v="1410114375"/>
    <b v="1"/>
    <n v="18"/>
    <b v="1"/>
    <s v="theater/plays"/>
    <x v="1"/>
    <s v="plays"/>
  </r>
  <r>
    <n v="10000"/>
    <n v="12806"/>
    <x v="0"/>
    <s v="US"/>
    <s v="USD"/>
    <x v="3256"/>
    <d v="2015-06-10T19:59:00"/>
    <n v="1433995140"/>
    <n v="1432129577"/>
    <b v="1"/>
    <n v="176"/>
    <b v="1"/>
    <s v="theater/plays"/>
    <x v="1"/>
    <s v="plays"/>
  </r>
  <r>
    <n v="2000"/>
    <n v="2125.9899999999998"/>
    <x v="0"/>
    <s v="GB"/>
    <s v="GBP"/>
    <x v="3257"/>
    <d v="2017-02-22T05:25:52"/>
    <n v="1487769952"/>
    <n v="1485177952"/>
    <b v="0"/>
    <n v="41"/>
    <b v="1"/>
    <s v="theater/plays"/>
    <x v="1"/>
    <s v="plays"/>
  </r>
  <r>
    <n v="7000"/>
    <n v="7365"/>
    <x v="0"/>
    <s v="US"/>
    <s v="USD"/>
    <x v="3258"/>
    <d v="2015-01-08T13:17:41"/>
    <n v="1420751861"/>
    <n v="1418159861"/>
    <b v="1"/>
    <n v="75"/>
    <b v="1"/>
    <s v="theater/plays"/>
    <x v="1"/>
    <s v="plays"/>
  </r>
  <r>
    <n v="23000"/>
    <n v="24418.6"/>
    <x v="0"/>
    <s v="US"/>
    <s v="USD"/>
    <x v="3259"/>
    <d v="2016-09-30T19:59:00"/>
    <n v="1475294340"/>
    <n v="1472753745"/>
    <b v="1"/>
    <n v="97"/>
    <b v="1"/>
    <s v="theater/plays"/>
    <x v="1"/>
    <s v="plays"/>
  </r>
  <r>
    <n v="5000"/>
    <n v="5462"/>
    <x v="0"/>
    <s v="US"/>
    <s v="USD"/>
    <x v="3260"/>
    <d v="2015-11-30T09:08:38"/>
    <n v="1448903318"/>
    <n v="1445875718"/>
    <b v="1"/>
    <n v="73"/>
    <b v="1"/>
    <s v="theater/plays"/>
    <x v="1"/>
    <s v="plays"/>
  </r>
  <r>
    <n v="3300"/>
    <n v="3315"/>
    <x v="0"/>
    <s v="US"/>
    <s v="USD"/>
    <x v="3261"/>
    <d v="2015-07-16T09:24:36"/>
    <n v="1437067476"/>
    <n v="1434475476"/>
    <b v="1"/>
    <n v="49"/>
    <b v="1"/>
    <s v="theater/plays"/>
    <x v="1"/>
    <s v="plays"/>
  </r>
  <r>
    <n v="12200"/>
    <n v="12571"/>
    <x v="0"/>
    <s v="US"/>
    <s v="USD"/>
    <x v="3262"/>
    <d v="2014-12-21T20:00:00"/>
    <n v="1419220800"/>
    <n v="1416555262"/>
    <b v="1"/>
    <n v="134"/>
    <b v="1"/>
    <s v="theater/plays"/>
    <x v="1"/>
    <s v="plays"/>
  </r>
  <r>
    <n v="2500"/>
    <n v="2804.16"/>
    <x v="0"/>
    <s v="US"/>
    <s v="USD"/>
    <x v="3263"/>
    <d v="2015-10-30T13:00:00"/>
    <n v="1446238800"/>
    <n v="1444220588"/>
    <b v="1"/>
    <n v="68"/>
    <b v="1"/>
    <s v="theater/plays"/>
    <x v="1"/>
    <s v="plays"/>
  </r>
  <r>
    <n v="2500"/>
    <n v="2575"/>
    <x v="0"/>
    <s v="US"/>
    <s v="USD"/>
    <x v="3264"/>
    <d v="2015-01-28T14:00:00"/>
    <n v="1422482400"/>
    <n v="1421089938"/>
    <b v="1"/>
    <n v="49"/>
    <b v="1"/>
    <s v="theater/plays"/>
    <x v="1"/>
    <s v="plays"/>
  </r>
  <r>
    <n v="2700"/>
    <n v="4428"/>
    <x v="0"/>
    <s v="IE"/>
    <s v="EUR"/>
    <x v="3265"/>
    <d v="2015-12-03T09:00:00"/>
    <n v="1449162000"/>
    <n v="1446570315"/>
    <b v="1"/>
    <n v="63"/>
    <b v="1"/>
    <s v="theater/plays"/>
    <x v="1"/>
    <s v="plays"/>
  </r>
  <r>
    <n v="6000"/>
    <n v="7877"/>
    <x v="0"/>
    <s v="US"/>
    <s v="USD"/>
    <x v="3266"/>
    <d v="2015-06-12T13:00:00"/>
    <n v="1434142800"/>
    <n v="1431435122"/>
    <b v="1"/>
    <n v="163"/>
    <b v="1"/>
    <s v="theater/plays"/>
    <x v="1"/>
    <s v="plays"/>
  </r>
  <r>
    <n v="15000"/>
    <n v="15315"/>
    <x v="0"/>
    <s v="US"/>
    <s v="USD"/>
    <x v="3267"/>
    <d v="2015-07-17T10:11:00"/>
    <n v="1437156660"/>
    <n v="1434564660"/>
    <b v="1"/>
    <n v="288"/>
    <b v="1"/>
    <s v="theater/plays"/>
    <x v="1"/>
    <s v="plays"/>
  </r>
  <r>
    <n v="2000"/>
    <n v="2560"/>
    <x v="0"/>
    <s v="US"/>
    <s v="USD"/>
    <x v="3268"/>
    <d v="2016-08-24T13:42:08"/>
    <n v="1472074928"/>
    <n v="1470692528"/>
    <b v="1"/>
    <n v="42"/>
    <b v="1"/>
    <s v="theater/plays"/>
    <x v="1"/>
    <s v="plays"/>
  </r>
  <r>
    <n v="8000"/>
    <n v="8120"/>
    <x v="0"/>
    <s v="GB"/>
    <s v="GBP"/>
    <x v="3269"/>
    <d v="2015-06-16T03:00:00"/>
    <n v="1434452400"/>
    <n v="1431509397"/>
    <b v="1"/>
    <n v="70"/>
    <b v="1"/>
    <s v="theater/plays"/>
    <x v="1"/>
    <s v="plays"/>
  </r>
  <r>
    <n v="1800"/>
    <n v="1830"/>
    <x v="0"/>
    <s v="GB"/>
    <s v="GBP"/>
    <x v="3270"/>
    <d v="2015-07-12T04:47:45"/>
    <n v="1436705265"/>
    <n v="1434113265"/>
    <b v="1"/>
    <n v="30"/>
    <b v="1"/>
    <s v="theater/plays"/>
    <x v="1"/>
    <s v="plays"/>
  </r>
  <r>
    <n v="1500"/>
    <n v="1950"/>
    <x v="0"/>
    <s v="GB"/>
    <s v="GBP"/>
    <x v="3271"/>
    <d v="2014-11-02T03:29:35"/>
    <n v="1414927775"/>
    <n v="1412332175"/>
    <b v="1"/>
    <n v="51"/>
    <b v="1"/>
    <s v="theater/plays"/>
    <x v="1"/>
    <s v="plays"/>
  </r>
  <r>
    <n v="10000"/>
    <n v="15443"/>
    <x v="0"/>
    <s v="US"/>
    <s v="USD"/>
    <x v="3272"/>
    <d v="2015-11-06T05:00:09"/>
    <n v="1446814809"/>
    <n v="1444219209"/>
    <b v="1"/>
    <n v="145"/>
    <b v="1"/>
    <s v="theater/plays"/>
    <x v="1"/>
    <s v="plays"/>
  </r>
  <r>
    <n v="4000"/>
    <n v="4296"/>
    <x v="0"/>
    <s v="US"/>
    <s v="USD"/>
    <x v="3273"/>
    <d v="2016-09-14T11:00:00"/>
    <n v="1473879600"/>
    <n v="1472498042"/>
    <b v="1"/>
    <n v="21"/>
    <b v="1"/>
    <s v="theater/plays"/>
    <x v="1"/>
    <s v="plays"/>
  </r>
  <r>
    <n v="15500"/>
    <n v="15705"/>
    <x v="0"/>
    <s v="US"/>
    <s v="USD"/>
    <x v="3274"/>
    <d v="2016-03-15T13:00:00"/>
    <n v="1458075600"/>
    <n v="1454259272"/>
    <b v="1"/>
    <n v="286"/>
    <b v="1"/>
    <s v="theater/plays"/>
    <x v="1"/>
    <s v="plays"/>
  </r>
  <r>
    <n v="1800"/>
    <n v="1805"/>
    <x v="0"/>
    <s v="US"/>
    <s v="USD"/>
    <x v="3275"/>
    <d v="2015-02-08T20:30:00"/>
    <n v="1423456200"/>
    <n v="1421183271"/>
    <b v="1"/>
    <n v="12"/>
    <b v="1"/>
    <s v="theater/plays"/>
    <x v="1"/>
    <s v="plays"/>
  </r>
  <r>
    <n v="4500"/>
    <n v="5258"/>
    <x v="0"/>
    <s v="CA"/>
    <s v="CAD"/>
    <x v="3276"/>
    <d v="2016-03-31T19:59:00"/>
    <n v="1459483140"/>
    <n v="1456526879"/>
    <b v="1"/>
    <n v="100"/>
    <b v="1"/>
    <s v="theater/plays"/>
    <x v="1"/>
    <s v="plays"/>
  </r>
  <r>
    <n v="5000"/>
    <n v="5430"/>
    <x v="0"/>
    <s v="GB"/>
    <s v="GBP"/>
    <x v="3277"/>
    <d v="2014-11-18T09:23:26"/>
    <n v="1416331406"/>
    <n v="1413735806"/>
    <b v="1"/>
    <n v="100"/>
    <b v="1"/>
    <s v="theater/plays"/>
    <x v="1"/>
    <s v="plays"/>
  </r>
  <r>
    <n v="2500"/>
    <n v="2585"/>
    <x v="0"/>
    <s v="GB"/>
    <s v="GBP"/>
    <x v="3278"/>
    <d v="2015-05-30T12:21:43"/>
    <n v="1433017303"/>
    <n v="1430425303"/>
    <b v="1"/>
    <n v="34"/>
    <b v="1"/>
    <s v="theater/plays"/>
    <x v="1"/>
    <s v="plays"/>
  </r>
  <r>
    <n v="5800"/>
    <n v="6628"/>
    <x v="0"/>
    <s v="US"/>
    <s v="USD"/>
    <x v="3279"/>
    <d v="2016-03-31T17:27:39"/>
    <n v="1459474059"/>
    <n v="1456885659"/>
    <b v="0"/>
    <n v="63"/>
    <b v="1"/>
    <s v="theater/plays"/>
    <x v="1"/>
    <s v="plays"/>
  </r>
  <r>
    <n v="2000"/>
    <n v="2060"/>
    <x v="0"/>
    <s v="US"/>
    <s v="USD"/>
    <x v="3280"/>
    <d v="2015-05-31T21:00:00"/>
    <n v="1433134800"/>
    <n v="1430158198"/>
    <b v="0"/>
    <n v="30"/>
    <b v="1"/>
    <s v="theater/plays"/>
    <x v="1"/>
    <s v="plays"/>
  </r>
  <r>
    <n v="5000"/>
    <n v="6080"/>
    <x v="0"/>
    <s v="US"/>
    <s v="USD"/>
    <x v="3281"/>
    <d v="2015-09-01T16:28:25"/>
    <n v="1441153705"/>
    <n v="1438561705"/>
    <b v="0"/>
    <n v="47"/>
    <b v="1"/>
    <s v="theater/plays"/>
    <x v="1"/>
    <s v="plays"/>
  </r>
  <r>
    <n v="31000"/>
    <n v="31820.5"/>
    <x v="0"/>
    <s v="US"/>
    <s v="USD"/>
    <x v="3282"/>
    <d v="2016-04-28T20:39:48"/>
    <n v="1461904788"/>
    <n v="1458103188"/>
    <b v="0"/>
    <n v="237"/>
    <b v="1"/>
    <s v="theater/plays"/>
    <x v="1"/>
    <s v="plays"/>
  </r>
  <r>
    <n v="800"/>
    <n v="838"/>
    <x v="0"/>
    <s v="GB"/>
    <s v="GBP"/>
    <x v="3283"/>
    <d v="2016-02-10T13:00:00"/>
    <n v="1455138000"/>
    <n v="1452448298"/>
    <b v="0"/>
    <n v="47"/>
    <b v="1"/>
    <s v="theater/plays"/>
    <x v="1"/>
    <s v="plays"/>
  </r>
  <r>
    <n v="3000"/>
    <n v="3048"/>
    <x v="0"/>
    <s v="US"/>
    <s v="USD"/>
    <x v="3284"/>
    <d v="2016-01-28T21:59:00"/>
    <n v="1454047140"/>
    <n v="1452546853"/>
    <b v="0"/>
    <n v="15"/>
    <b v="1"/>
    <s v="theater/plays"/>
    <x v="1"/>
    <s v="plays"/>
  </r>
  <r>
    <n v="4999"/>
    <n v="5604"/>
    <x v="0"/>
    <s v="US"/>
    <s v="USD"/>
    <x v="3285"/>
    <d v="2017-02-27T21:00:00"/>
    <n v="1488258000"/>
    <n v="1485556626"/>
    <b v="0"/>
    <n v="81"/>
    <b v="1"/>
    <s v="theater/plays"/>
    <x v="1"/>
    <s v="plays"/>
  </r>
  <r>
    <n v="15000"/>
    <n v="15265"/>
    <x v="0"/>
    <s v="US"/>
    <s v="USD"/>
    <x v="3286"/>
    <d v="2016-08-15T12:09:42"/>
    <n v="1471291782"/>
    <n v="1468699782"/>
    <b v="0"/>
    <n v="122"/>
    <b v="1"/>
    <s v="theater/plays"/>
    <x v="1"/>
    <s v="plays"/>
  </r>
  <r>
    <n v="2500"/>
    <n v="2500"/>
    <x v="0"/>
    <s v="CA"/>
    <s v="CAD"/>
    <x v="3287"/>
    <d v="2015-11-28T10:00:28"/>
    <n v="1448733628"/>
    <n v="1446573628"/>
    <b v="0"/>
    <n v="34"/>
    <b v="1"/>
    <s v="theater/plays"/>
    <x v="1"/>
    <s v="plays"/>
  </r>
  <r>
    <n v="10000"/>
    <n v="10026.49"/>
    <x v="0"/>
    <s v="GB"/>
    <s v="GBP"/>
    <x v="3288"/>
    <d v="2016-06-20T15:00:00"/>
    <n v="1466463600"/>
    <n v="1463337315"/>
    <b v="0"/>
    <n v="207"/>
    <b v="1"/>
    <s v="theater/plays"/>
    <x v="1"/>
    <s v="plays"/>
  </r>
  <r>
    <n v="500"/>
    <n v="665.21"/>
    <x v="0"/>
    <s v="GB"/>
    <s v="GBP"/>
    <x v="3289"/>
    <d v="2017-02-20T00:50:02"/>
    <n v="1487580602"/>
    <n v="1485161402"/>
    <b v="0"/>
    <n v="25"/>
    <b v="1"/>
    <s v="theater/plays"/>
    <x v="1"/>
    <s v="plays"/>
  </r>
  <r>
    <n v="2000"/>
    <n v="2424"/>
    <x v="0"/>
    <s v="GB"/>
    <s v="GBP"/>
    <x v="3290"/>
    <d v="2017-03-11T04:21:31"/>
    <n v="1489234891"/>
    <n v="1486642891"/>
    <b v="0"/>
    <n v="72"/>
    <b v="1"/>
    <s v="theater/plays"/>
    <x v="1"/>
    <s v="plays"/>
  </r>
  <r>
    <n v="500"/>
    <n v="570"/>
    <x v="0"/>
    <s v="US"/>
    <s v="USD"/>
    <x v="3291"/>
    <d v="2015-09-16T19:59:00"/>
    <n v="1442462340"/>
    <n v="1439743900"/>
    <b v="0"/>
    <n v="14"/>
    <b v="1"/>
    <s v="theater/plays"/>
    <x v="1"/>
    <s v="plays"/>
  </r>
  <r>
    <n v="101"/>
    <n v="289"/>
    <x v="0"/>
    <s v="GB"/>
    <s v="GBP"/>
    <x v="3292"/>
    <d v="2015-12-04T11:29:08"/>
    <n v="1449257348"/>
    <n v="1444069748"/>
    <b v="0"/>
    <n v="15"/>
    <b v="1"/>
    <s v="theater/plays"/>
    <x v="1"/>
    <s v="plays"/>
  </r>
  <r>
    <n v="4500"/>
    <n v="7670"/>
    <x v="0"/>
    <s v="NZ"/>
    <s v="NZD"/>
    <x v="3293"/>
    <d v="2017-03-04T02:12:32"/>
    <n v="1488622352"/>
    <n v="1486030352"/>
    <b v="0"/>
    <n v="91"/>
    <b v="1"/>
    <s v="theater/plays"/>
    <x v="1"/>
    <s v="plays"/>
  </r>
  <r>
    <n v="600"/>
    <n v="710"/>
    <x v="0"/>
    <s v="GB"/>
    <s v="GBP"/>
    <x v="3294"/>
    <d v="2015-06-16T04:59:14"/>
    <n v="1434459554"/>
    <n v="1431867554"/>
    <b v="0"/>
    <n v="24"/>
    <b v="1"/>
    <s v="theater/plays"/>
    <x v="1"/>
    <s v="plays"/>
  </r>
  <r>
    <n v="700"/>
    <n v="720.01"/>
    <x v="0"/>
    <s v="GB"/>
    <s v="GBP"/>
    <x v="3295"/>
    <d v="2016-09-26T02:37:09"/>
    <n v="1474886229"/>
    <n v="1472294229"/>
    <b v="0"/>
    <n v="27"/>
    <b v="1"/>
    <s v="theater/plays"/>
    <x v="1"/>
    <s v="plays"/>
  </r>
  <r>
    <n v="1500"/>
    <n v="2161"/>
    <x v="0"/>
    <s v="GB"/>
    <s v="GBP"/>
    <x v="3296"/>
    <d v="2015-11-22T14:00:00"/>
    <n v="1448229600"/>
    <n v="1446401372"/>
    <b v="0"/>
    <n v="47"/>
    <b v="1"/>
    <s v="theater/plays"/>
    <x v="1"/>
    <s v="plays"/>
  </r>
  <r>
    <n v="5500"/>
    <n v="5504"/>
    <x v="0"/>
    <s v="GB"/>
    <s v="GBP"/>
    <x v="3297"/>
    <d v="2015-07-27T14:59:00"/>
    <n v="1438037940"/>
    <n v="1436380256"/>
    <b v="0"/>
    <n v="44"/>
    <b v="1"/>
    <s v="theater/plays"/>
    <x v="1"/>
    <s v="plays"/>
  </r>
  <r>
    <n v="10000"/>
    <n v="10173"/>
    <x v="0"/>
    <s v="US"/>
    <s v="USD"/>
    <x v="3298"/>
    <d v="2015-09-12T16:00:00"/>
    <n v="1442102400"/>
    <n v="1440370768"/>
    <b v="0"/>
    <n v="72"/>
    <b v="1"/>
    <s v="theater/plays"/>
    <x v="1"/>
    <s v="plays"/>
  </r>
  <r>
    <n v="3000"/>
    <n v="3486"/>
    <x v="0"/>
    <s v="US"/>
    <s v="USD"/>
    <x v="3299"/>
    <d v="2015-10-14T14:01:03"/>
    <n v="1444860063"/>
    <n v="1442268063"/>
    <b v="0"/>
    <n v="63"/>
    <b v="1"/>
    <s v="theater/plays"/>
    <x v="1"/>
    <s v="plays"/>
  </r>
  <r>
    <n v="3000"/>
    <n v="4085"/>
    <x v="0"/>
    <s v="US"/>
    <s v="USD"/>
    <x v="3300"/>
    <d v="2015-04-29T09:51:02"/>
    <n v="1430329862"/>
    <n v="1428515462"/>
    <b v="0"/>
    <n v="88"/>
    <b v="1"/>
    <s v="theater/plays"/>
    <x v="1"/>
    <s v="plays"/>
  </r>
  <r>
    <n v="3000"/>
    <n v="4004"/>
    <x v="0"/>
    <s v="US"/>
    <s v="USD"/>
    <x v="3301"/>
    <d v="2016-07-31T22:59:00"/>
    <n v="1470034740"/>
    <n v="1466185176"/>
    <b v="0"/>
    <n v="70"/>
    <b v="1"/>
    <s v="theater/plays"/>
    <x v="1"/>
    <s v="plays"/>
  </r>
  <r>
    <n v="8400"/>
    <n v="8685"/>
    <x v="0"/>
    <s v="ES"/>
    <s v="EUR"/>
    <x v="3302"/>
    <d v="2016-12-07T00:26:16"/>
    <n v="1481099176"/>
    <n v="1478507176"/>
    <b v="0"/>
    <n v="50"/>
    <b v="1"/>
    <s v="theater/plays"/>
    <x v="1"/>
    <s v="plays"/>
  </r>
  <r>
    <n v="1800"/>
    <n v="2086"/>
    <x v="0"/>
    <s v="US"/>
    <s v="USD"/>
    <x v="3303"/>
    <d v="2015-03-28T06:38:04"/>
    <n v="1427553484"/>
    <n v="1424533084"/>
    <b v="0"/>
    <n v="35"/>
    <b v="1"/>
    <s v="theater/plays"/>
    <x v="1"/>
    <s v="plays"/>
  </r>
  <r>
    <n v="15000"/>
    <n v="15677.5"/>
    <x v="0"/>
    <s v="US"/>
    <s v="USD"/>
    <x v="3304"/>
    <d v="2016-12-22T06:59:12"/>
    <n v="1482418752"/>
    <n v="1479826752"/>
    <b v="0"/>
    <n v="175"/>
    <b v="1"/>
    <s v="theater/plays"/>
    <x v="1"/>
    <s v="plays"/>
  </r>
  <r>
    <n v="4000"/>
    <n v="4081"/>
    <x v="0"/>
    <s v="US"/>
    <s v="USD"/>
    <x v="3305"/>
    <d v="2015-07-31T12:32:28"/>
    <n v="1438374748"/>
    <n v="1435782748"/>
    <b v="0"/>
    <n v="20"/>
    <b v="1"/>
    <s v="theater/plays"/>
    <x v="1"/>
    <s v="plays"/>
  </r>
  <r>
    <n v="1500"/>
    <n v="2630"/>
    <x v="0"/>
    <s v="US"/>
    <s v="USD"/>
    <x v="3306"/>
    <d v="2016-06-09T19:00:00"/>
    <n v="1465527600"/>
    <n v="1462252542"/>
    <b v="0"/>
    <n v="54"/>
    <b v="1"/>
    <s v="theater/plays"/>
    <x v="1"/>
    <s v="plays"/>
  </r>
  <r>
    <n v="1000"/>
    <n v="1066.8"/>
    <x v="0"/>
    <s v="US"/>
    <s v="USD"/>
    <x v="3307"/>
    <d v="2016-05-14T17:22:19"/>
    <n v="1463275339"/>
    <n v="1460683339"/>
    <b v="0"/>
    <n v="20"/>
    <b v="1"/>
    <s v="theater/plays"/>
    <x v="1"/>
    <s v="plays"/>
  </r>
  <r>
    <n v="3500"/>
    <n v="4280"/>
    <x v="0"/>
    <s v="US"/>
    <s v="USD"/>
    <x v="3308"/>
    <d v="2016-04-13T13:02:45"/>
    <n v="1460581365"/>
    <n v="1458766965"/>
    <b v="0"/>
    <n v="57"/>
    <b v="1"/>
    <s v="theater/plays"/>
    <x v="1"/>
    <s v="plays"/>
  </r>
  <r>
    <n v="350"/>
    <n v="558"/>
    <x v="0"/>
    <s v="GB"/>
    <s v="GBP"/>
    <x v="3309"/>
    <d v="2016-10-16T07:36:18"/>
    <n v="1476632178"/>
    <n v="1473953778"/>
    <b v="0"/>
    <n v="31"/>
    <b v="1"/>
    <s v="theater/plays"/>
    <x v="1"/>
    <s v="plays"/>
  </r>
  <r>
    <n v="6500"/>
    <n v="6505"/>
    <x v="0"/>
    <s v="US"/>
    <s v="USD"/>
    <x v="3310"/>
    <d v="2015-10-06T14:17:05"/>
    <n v="1444169825"/>
    <n v="1441577825"/>
    <b v="0"/>
    <n v="31"/>
    <b v="1"/>
    <s v="theater/plays"/>
    <x v="1"/>
    <s v="plays"/>
  </r>
  <r>
    <n v="2500"/>
    <n v="2746"/>
    <x v="0"/>
    <s v="US"/>
    <s v="USD"/>
    <x v="3311"/>
    <d v="2015-10-16T23:00:10"/>
    <n v="1445065210"/>
    <n v="1442473210"/>
    <b v="0"/>
    <n v="45"/>
    <b v="1"/>
    <s v="theater/plays"/>
    <x v="1"/>
    <s v="plays"/>
  </r>
  <r>
    <n v="2500"/>
    <n v="2501"/>
    <x v="0"/>
    <s v="US"/>
    <s v="USD"/>
    <x v="3312"/>
    <d v="2016-11-11T14:00:00"/>
    <n v="1478901600"/>
    <n v="1477077946"/>
    <b v="0"/>
    <n v="41"/>
    <b v="1"/>
    <s v="theater/plays"/>
    <x v="1"/>
    <s v="plays"/>
  </r>
  <r>
    <n v="2000"/>
    <n v="2321"/>
    <x v="0"/>
    <s v="US"/>
    <s v="USD"/>
    <x v="3313"/>
    <d v="2016-01-26T17:00:00"/>
    <n v="1453856400"/>
    <n v="1452664317"/>
    <b v="0"/>
    <n v="29"/>
    <b v="1"/>
    <s v="theater/plays"/>
    <x v="1"/>
    <s v="plays"/>
  </r>
  <r>
    <n v="800"/>
    <n v="1686"/>
    <x v="0"/>
    <s v="GB"/>
    <s v="GBP"/>
    <x v="3314"/>
    <d v="2015-05-08T12:05:00"/>
    <n v="1431115500"/>
    <n v="1428733511"/>
    <b v="0"/>
    <n v="58"/>
    <b v="1"/>
    <s v="theater/plays"/>
    <x v="1"/>
    <s v="plays"/>
  </r>
  <r>
    <n v="4000"/>
    <n v="4400"/>
    <x v="0"/>
    <s v="GB"/>
    <s v="GBP"/>
    <x v="3315"/>
    <d v="2016-05-05T23:17:21"/>
    <n v="1462519041"/>
    <n v="1459927041"/>
    <b v="0"/>
    <n v="89"/>
    <b v="1"/>
    <s v="theater/plays"/>
    <x v="1"/>
    <s v="plays"/>
  </r>
  <r>
    <n v="11737"/>
    <n v="11747.18"/>
    <x v="0"/>
    <s v="US"/>
    <s v="USD"/>
    <x v="3316"/>
    <d v="2014-08-08T05:54:00"/>
    <n v="1407506040"/>
    <n v="1404680075"/>
    <b v="0"/>
    <n v="125"/>
    <b v="1"/>
    <s v="theater/plays"/>
    <x v="1"/>
    <s v="plays"/>
  </r>
  <r>
    <n v="1050"/>
    <n v="1115"/>
    <x v="0"/>
    <s v="US"/>
    <s v="USD"/>
    <x v="3317"/>
    <d v="2016-06-07T16:57:04"/>
    <n v="1465347424"/>
    <n v="1462755424"/>
    <b v="0"/>
    <n v="18"/>
    <b v="1"/>
    <s v="theater/plays"/>
    <x v="1"/>
    <s v="plays"/>
  </r>
  <r>
    <n v="2000"/>
    <n v="2512"/>
    <x v="0"/>
    <s v="CA"/>
    <s v="CAD"/>
    <x v="3318"/>
    <d v="2016-04-10T18:30:00"/>
    <n v="1460341800"/>
    <n v="1456902893"/>
    <b v="0"/>
    <n v="32"/>
    <b v="1"/>
    <s v="theater/plays"/>
    <x v="1"/>
    <s v="plays"/>
  </r>
  <r>
    <n v="500"/>
    <n v="540"/>
    <x v="0"/>
    <s v="GB"/>
    <s v="GBP"/>
    <x v="3319"/>
    <d v="2015-01-31T06:03:06"/>
    <n v="1422712986"/>
    <n v="1418824986"/>
    <b v="0"/>
    <n v="16"/>
    <b v="1"/>
    <s v="theater/plays"/>
    <x v="1"/>
    <s v="plays"/>
  </r>
  <r>
    <n v="2500"/>
    <n v="2525"/>
    <x v="0"/>
    <s v="US"/>
    <s v="USD"/>
    <x v="3320"/>
    <d v="2016-06-21T17:05:57"/>
    <n v="1466557557"/>
    <n v="1463965557"/>
    <b v="0"/>
    <n v="38"/>
    <b v="1"/>
    <s v="theater/plays"/>
    <x v="1"/>
    <s v="plays"/>
  </r>
  <r>
    <n v="500"/>
    <n v="537"/>
    <x v="0"/>
    <s v="US"/>
    <s v="USD"/>
    <x v="3321"/>
    <d v="2014-10-15T19:59:00"/>
    <n v="1413431940"/>
    <n v="1412216665"/>
    <b v="0"/>
    <n v="15"/>
    <b v="1"/>
    <s v="theater/plays"/>
    <x v="1"/>
    <s v="plays"/>
  </r>
  <r>
    <n v="3300"/>
    <n v="3350"/>
    <x v="0"/>
    <s v="US"/>
    <s v="USD"/>
    <x v="3322"/>
    <d v="2016-06-21T19:55:00"/>
    <n v="1466567700"/>
    <n v="1464653696"/>
    <b v="0"/>
    <n v="23"/>
    <b v="1"/>
    <s v="theater/plays"/>
    <x v="1"/>
    <s v="plays"/>
  </r>
  <r>
    <n v="1000"/>
    <n v="1259"/>
    <x v="0"/>
    <s v="GB"/>
    <s v="GBP"/>
    <x v="3323"/>
    <d v="2016-09-25T00:46:48"/>
    <n v="1474793208"/>
    <n v="1472201208"/>
    <b v="0"/>
    <n v="49"/>
    <b v="1"/>
    <s v="theater/plays"/>
    <x v="1"/>
    <s v="plays"/>
  </r>
  <r>
    <n v="1500"/>
    <n v="1525"/>
    <x v="0"/>
    <s v="IE"/>
    <s v="EUR"/>
    <x v="3324"/>
    <d v="2016-06-05T05:59:50"/>
    <n v="1465135190"/>
    <n v="1463925590"/>
    <b v="0"/>
    <n v="10"/>
    <b v="1"/>
    <s v="theater/plays"/>
    <x v="1"/>
    <s v="plays"/>
  </r>
  <r>
    <n v="400"/>
    <n v="450"/>
    <x v="0"/>
    <s v="GB"/>
    <s v="GBP"/>
    <x v="3325"/>
    <d v="2015-04-05T09:51:17"/>
    <n v="1428256277"/>
    <n v="1425235877"/>
    <b v="0"/>
    <n v="15"/>
    <b v="1"/>
    <s v="theater/plays"/>
    <x v="1"/>
    <s v="plays"/>
  </r>
  <r>
    <n v="8000"/>
    <n v="8110"/>
    <x v="0"/>
    <s v="US"/>
    <s v="USD"/>
    <x v="3326"/>
    <d v="2015-03-08T08:08:25"/>
    <n v="1425830905"/>
    <n v="1423242505"/>
    <b v="0"/>
    <n v="57"/>
    <b v="1"/>
    <s v="theater/plays"/>
    <x v="1"/>
    <s v="plays"/>
  </r>
  <r>
    <n v="800"/>
    <n v="810"/>
    <x v="0"/>
    <s v="GB"/>
    <s v="GBP"/>
    <x v="3327"/>
    <d v="2016-05-08T00:59:26"/>
    <n v="1462697966"/>
    <n v="1460105966"/>
    <b v="0"/>
    <n v="33"/>
    <b v="1"/>
    <s v="theater/plays"/>
    <x v="1"/>
    <s v="plays"/>
  </r>
  <r>
    <n v="1800"/>
    <n v="2635"/>
    <x v="0"/>
    <s v="US"/>
    <s v="USD"/>
    <x v="3328"/>
    <d v="2014-07-04T17:00:00"/>
    <n v="1404522000"/>
    <n v="1404308883"/>
    <b v="0"/>
    <n v="9"/>
    <b v="1"/>
    <s v="theater/plays"/>
    <x v="1"/>
    <s v="plays"/>
  </r>
  <r>
    <n v="1000"/>
    <n v="1168"/>
    <x v="0"/>
    <s v="GB"/>
    <s v="GBP"/>
    <x v="3329"/>
    <d v="2014-07-27T15:00:00"/>
    <n v="1406502000"/>
    <n v="1405583108"/>
    <b v="0"/>
    <n v="26"/>
    <b v="1"/>
    <s v="theater/plays"/>
    <x v="1"/>
    <s v="plays"/>
  </r>
  <r>
    <n v="1500"/>
    <n v="1594"/>
    <x v="0"/>
    <s v="GB"/>
    <s v="GBP"/>
    <x v="3330"/>
    <d v="2015-04-01T12:17:48"/>
    <n v="1427919468"/>
    <n v="1425331068"/>
    <b v="0"/>
    <n v="69"/>
    <b v="1"/>
    <s v="theater/plays"/>
    <x v="1"/>
    <s v="plays"/>
  </r>
  <r>
    <n v="5000"/>
    <n v="5226"/>
    <x v="0"/>
    <s v="US"/>
    <s v="USD"/>
    <x v="3331"/>
    <d v="2015-10-06T08:44:46"/>
    <n v="1444149886"/>
    <n v="1441125886"/>
    <b v="0"/>
    <n v="65"/>
    <b v="1"/>
    <s v="theater/plays"/>
    <x v="1"/>
    <s v="plays"/>
  </r>
  <r>
    <n v="6000"/>
    <n v="6000"/>
    <x v="0"/>
    <s v="US"/>
    <s v="USD"/>
    <x v="3332"/>
    <d v="2014-07-19T12:38:50"/>
    <n v="1405802330"/>
    <n v="1403210330"/>
    <b v="0"/>
    <n v="83"/>
    <b v="1"/>
    <s v="theater/plays"/>
    <x v="1"/>
    <s v="plays"/>
  </r>
  <r>
    <n v="3500"/>
    <n v="3660"/>
    <x v="0"/>
    <s v="US"/>
    <s v="USD"/>
    <x v="3333"/>
    <d v="2015-06-15T08:14:40"/>
    <n v="1434384880"/>
    <n v="1432484080"/>
    <b v="0"/>
    <n v="111"/>
    <b v="1"/>
    <s v="theater/plays"/>
    <x v="1"/>
    <s v="plays"/>
  </r>
  <r>
    <n v="3871"/>
    <n v="5366"/>
    <x v="0"/>
    <s v="US"/>
    <s v="USD"/>
    <x v="3334"/>
    <d v="2015-07-30T04:30:22"/>
    <n v="1438259422"/>
    <n v="1435667422"/>
    <b v="0"/>
    <n v="46"/>
    <b v="1"/>
    <s v="theater/plays"/>
    <x v="1"/>
    <s v="plays"/>
  </r>
  <r>
    <n v="5000"/>
    <n v="5016"/>
    <x v="0"/>
    <s v="GB"/>
    <s v="GBP"/>
    <x v="3335"/>
    <d v="2014-08-03T15:00:00"/>
    <n v="1407106800"/>
    <n v="1404749446"/>
    <b v="0"/>
    <n v="63"/>
    <b v="1"/>
    <s v="theater/plays"/>
    <x v="1"/>
    <s v="plays"/>
  </r>
  <r>
    <n v="250"/>
    <n v="250"/>
    <x v="0"/>
    <s v="GB"/>
    <s v="GBP"/>
    <x v="3336"/>
    <d v="2016-04-05T00:34:06"/>
    <n v="1459845246"/>
    <n v="1457429646"/>
    <b v="0"/>
    <n v="9"/>
    <b v="1"/>
    <s v="theater/plays"/>
    <x v="1"/>
    <s v="plays"/>
  </r>
  <r>
    <n v="2500"/>
    <n v="2755"/>
    <x v="0"/>
    <s v="GB"/>
    <s v="GBP"/>
    <x v="3337"/>
    <d v="2014-10-10T13:00:00"/>
    <n v="1412974800"/>
    <n v="1411109167"/>
    <b v="0"/>
    <n v="34"/>
    <b v="1"/>
    <s v="theater/plays"/>
    <x v="1"/>
    <s v="plays"/>
  </r>
  <r>
    <n v="15000"/>
    <n v="15327"/>
    <x v="0"/>
    <s v="US"/>
    <s v="USD"/>
    <x v="3338"/>
    <d v="2017-02-24T05:48:00"/>
    <n v="1487944080"/>
    <n v="1486129680"/>
    <b v="0"/>
    <n v="112"/>
    <b v="1"/>
    <s v="theater/plays"/>
    <x v="1"/>
    <s v="plays"/>
  </r>
  <r>
    <n v="8000"/>
    <n v="8348"/>
    <x v="0"/>
    <s v="US"/>
    <s v="USD"/>
    <x v="3339"/>
    <d v="2016-07-28T07:58:38"/>
    <n v="1469721518"/>
    <n v="1467129518"/>
    <b v="0"/>
    <n v="47"/>
    <b v="1"/>
    <s v="theater/plays"/>
    <x v="1"/>
    <s v="plays"/>
  </r>
  <r>
    <n v="3000"/>
    <n v="4145"/>
    <x v="0"/>
    <s v="US"/>
    <s v="USD"/>
    <x v="3340"/>
    <d v="2016-12-06T15:22:34"/>
    <n v="1481066554"/>
    <n v="1478906554"/>
    <b v="0"/>
    <n v="38"/>
    <b v="1"/>
    <s v="theater/plays"/>
    <x v="1"/>
    <s v="plays"/>
  </r>
  <r>
    <n v="3350"/>
    <n v="3350"/>
    <x v="0"/>
    <s v="GB"/>
    <s v="GBP"/>
    <x v="3341"/>
    <d v="2016-06-12T09:00:00"/>
    <n v="1465750800"/>
    <n v="1463771421"/>
    <b v="0"/>
    <n v="28"/>
    <b v="1"/>
    <s v="theater/plays"/>
    <x v="1"/>
    <s v="plays"/>
  </r>
  <r>
    <n v="6000"/>
    <n v="6100"/>
    <x v="0"/>
    <s v="US"/>
    <s v="USD"/>
    <x v="3342"/>
    <d v="2015-03-31T20:59:00"/>
    <n v="1427864340"/>
    <n v="1425020810"/>
    <b v="0"/>
    <n v="78"/>
    <b v="1"/>
    <s v="theater/plays"/>
    <x v="1"/>
    <s v="plays"/>
  </r>
  <r>
    <n v="700"/>
    <n v="1200"/>
    <x v="0"/>
    <s v="GB"/>
    <s v="GBP"/>
    <x v="3343"/>
    <d v="2016-04-13T05:18:00"/>
    <n v="1460553480"/>
    <n v="1458770384"/>
    <b v="0"/>
    <n v="23"/>
    <b v="1"/>
    <s v="theater/plays"/>
    <x v="1"/>
    <s v="plays"/>
  </r>
  <r>
    <n v="4500"/>
    <n v="4565"/>
    <x v="0"/>
    <s v="US"/>
    <s v="USD"/>
    <x v="3344"/>
    <d v="2014-08-29T20:48:13"/>
    <n v="1409374093"/>
    <n v="1406782093"/>
    <b v="0"/>
    <n v="40"/>
    <b v="1"/>
    <s v="theater/plays"/>
    <x v="1"/>
    <s v="plays"/>
  </r>
  <r>
    <n v="500"/>
    <n v="650"/>
    <x v="0"/>
    <s v="US"/>
    <s v="USD"/>
    <x v="3345"/>
    <d v="2015-04-17T16:37:00"/>
    <n v="1429317420"/>
    <n v="1424226768"/>
    <b v="0"/>
    <n v="13"/>
    <b v="1"/>
    <s v="theater/plays"/>
    <x v="1"/>
    <s v="plays"/>
  </r>
  <r>
    <n v="1500"/>
    <n v="1650"/>
    <x v="0"/>
    <s v="US"/>
    <s v="USD"/>
    <x v="3346"/>
    <d v="2015-02-25T16:35:10"/>
    <n v="1424910910"/>
    <n v="1424306110"/>
    <b v="0"/>
    <n v="18"/>
    <b v="1"/>
    <s v="theater/plays"/>
    <x v="1"/>
    <s v="plays"/>
  </r>
  <r>
    <n v="2000"/>
    <n v="2389"/>
    <x v="0"/>
    <s v="GB"/>
    <s v="GBP"/>
    <x v="3347"/>
    <d v="2016-05-08T13:00:00"/>
    <n v="1462741200"/>
    <n v="1461503654"/>
    <b v="0"/>
    <n v="22"/>
    <b v="1"/>
    <s v="theater/plays"/>
    <x v="1"/>
    <s v="plays"/>
  </r>
  <r>
    <n v="5500"/>
    <n v="5516"/>
    <x v="0"/>
    <s v="US"/>
    <s v="USD"/>
    <x v="3348"/>
    <d v="2016-04-29T19:59:00"/>
    <n v="1461988740"/>
    <n v="1459949080"/>
    <b v="0"/>
    <n v="79"/>
    <b v="1"/>
    <s v="theater/plays"/>
    <x v="1"/>
    <s v="plays"/>
  </r>
  <r>
    <n v="1000"/>
    <n v="1534"/>
    <x v="0"/>
    <s v="US"/>
    <s v="USD"/>
    <x v="3349"/>
    <d v="2016-06-13T09:00:00"/>
    <n v="1465837200"/>
    <n v="1463971172"/>
    <b v="0"/>
    <n v="14"/>
    <b v="1"/>
    <s v="theater/plays"/>
    <x v="1"/>
    <s v="plays"/>
  </r>
  <r>
    <n v="3500"/>
    <n v="3655"/>
    <x v="0"/>
    <s v="LU"/>
    <s v="EUR"/>
    <x v="3350"/>
    <d v="2015-11-29T15:00:00"/>
    <n v="1448838000"/>
    <n v="1445791811"/>
    <b v="0"/>
    <n v="51"/>
    <b v="1"/>
    <s v="theater/plays"/>
    <x v="1"/>
    <s v="plays"/>
  </r>
  <r>
    <n v="5000"/>
    <n v="5055"/>
    <x v="0"/>
    <s v="GB"/>
    <s v="GBP"/>
    <x v="3351"/>
    <d v="2014-07-23T03:00:00"/>
    <n v="1406113200"/>
    <n v="1402910965"/>
    <b v="0"/>
    <n v="54"/>
    <b v="1"/>
    <s v="theater/plays"/>
    <x v="1"/>
    <s v="plays"/>
  </r>
  <r>
    <n v="5000"/>
    <n v="5376"/>
    <x v="0"/>
    <s v="GB"/>
    <s v="GBP"/>
    <x v="3352"/>
    <d v="2016-07-01T15:00:00"/>
    <n v="1467414000"/>
    <n v="1462492178"/>
    <b v="0"/>
    <n v="70"/>
    <b v="1"/>
    <s v="theater/plays"/>
    <x v="1"/>
    <s v="plays"/>
  </r>
  <r>
    <n v="500"/>
    <n v="1575"/>
    <x v="0"/>
    <s v="GB"/>
    <s v="GBP"/>
    <x v="3353"/>
    <d v="2016-05-02T15:00:00"/>
    <n v="1462230000"/>
    <n v="1461061350"/>
    <b v="0"/>
    <n v="44"/>
    <b v="1"/>
    <s v="theater/plays"/>
    <x v="1"/>
    <s v="plays"/>
  </r>
  <r>
    <n v="3000"/>
    <n v="3058"/>
    <x v="0"/>
    <s v="US"/>
    <s v="USD"/>
    <x v="3354"/>
    <d v="2015-10-28T20:01:00"/>
    <n v="1446091260"/>
    <n v="1443029206"/>
    <b v="0"/>
    <n v="55"/>
    <b v="1"/>
    <s v="theater/plays"/>
    <x v="1"/>
    <s v="plays"/>
  </r>
  <r>
    <n v="1750"/>
    <n v="2210"/>
    <x v="0"/>
    <s v="GB"/>
    <s v="GBP"/>
    <x v="3355"/>
    <d v="2016-05-10T03:17:00"/>
    <n v="1462879020"/>
    <n v="1461941527"/>
    <b v="0"/>
    <n v="15"/>
    <b v="1"/>
    <s v="theater/plays"/>
    <x v="1"/>
    <s v="plays"/>
  </r>
  <r>
    <n v="1500"/>
    <n v="1521"/>
    <x v="0"/>
    <s v="GB"/>
    <s v="GBP"/>
    <x v="3356"/>
    <d v="2016-07-15T11:34:32"/>
    <n v="1468611272"/>
    <n v="1466019272"/>
    <b v="0"/>
    <n v="27"/>
    <b v="1"/>
    <s v="theater/plays"/>
    <x v="1"/>
    <s v="plays"/>
  </r>
  <r>
    <n v="2000"/>
    <n v="2020"/>
    <x v="0"/>
    <s v="GB"/>
    <s v="GBP"/>
    <x v="3357"/>
    <d v="2014-08-01T02:01:50"/>
    <n v="1406887310"/>
    <n v="1404295310"/>
    <b v="0"/>
    <n v="21"/>
    <b v="1"/>
    <s v="theater/plays"/>
    <x v="1"/>
    <s v="plays"/>
  </r>
  <r>
    <n v="10000"/>
    <n v="10299"/>
    <x v="0"/>
    <s v="US"/>
    <s v="USD"/>
    <x v="3358"/>
    <d v="2014-11-19T00:27:59"/>
    <n v="1416385679"/>
    <n v="1413790079"/>
    <b v="0"/>
    <n v="162"/>
    <b v="1"/>
    <s v="theater/plays"/>
    <x v="1"/>
    <s v="plays"/>
  </r>
  <r>
    <n v="4000"/>
    <n v="4250"/>
    <x v="0"/>
    <s v="US"/>
    <s v="USD"/>
    <x v="3359"/>
    <d v="2017-02-24T17:22:14"/>
    <n v="1487985734"/>
    <n v="1484097734"/>
    <b v="0"/>
    <n v="23"/>
    <b v="1"/>
    <s v="theater/plays"/>
    <x v="1"/>
    <s v="plays"/>
  </r>
  <r>
    <n v="9000"/>
    <n v="9124"/>
    <x v="0"/>
    <s v="SG"/>
    <s v="SGD"/>
    <x v="3360"/>
    <d v="2016-12-14T07:59:00"/>
    <n v="1481731140"/>
    <n v="1479866343"/>
    <b v="0"/>
    <n v="72"/>
    <b v="1"/>
    <s v="theater/plays"/>
    <x v="1"/>
    <s v="plays"/>
  </r>
  <r>
    <n v="5000"/>
    <n v="5673"/>
    <x v="0"/>
    <s v="US"/>
    <s v="USD"/>
    <x v="3361"/>
    <d v="2014-09-01T07:59:00"/>
    <n v="1409587140"/>
    <n v="1408062990"/>
    <b v="0"/>
    <n v="68"/>
    <b v="1"/>
    <s v="theater/plays"/>
    <x v="1"/>
    <s v="plays"/>
  </r>
  <r>
    <n v="500"/>
    <n v="1090"/>
    <x v="0"/>
    <s v="US"/>
    <s v="USD"/>
    <x v="3362"/>
    <d v="2015-03-06T20:55:00"/>
    <n v="1425704100"/>
    <n v="1424484717"/>
    <b v="0"/>
    <n v="20"/>
    <b v="1"/>
    <s v="theater/plays"/>
    <x v="1"/>
    <s v="plays"/>
  </r>
  <r>
    <n v="7750"/>
    <n v="7860"/>
    <x v="0"/>
    <s v="US"/>
    <s v="USD"/>
    <x v="3363"/>
    <d v="2014-08-19T08:00:00"/>
    <n v="1408464000"/>
    <n v="1406831445"/>
    <b v="0"/>
    <n v="26"/>
    <b v="1"/>
    <s v="theater/plays"/>
    <x v="1"/>
    <s v="plays"/>
  </r>
  <r>
    <n v="3000"/>
    <n v="3178"/>
    <x v="0"/>
    <s v="GB"/>
    <s v="GBP"/>
    <x v="3364"/>
    <d v="2016-03-15T13:00:00"/>
    <n v="1458075600"/>
    <n v="1456183649"/>
    <b v="0"/>
    <n v="72"/>
    <b v="1"/>
    <s v="theater/plays"/>
    <x v="1"/>
    <s v="plays"/>
  </r>
  <r>
    <n v="2500"/>
    <n v="2600"/>
    <x v="0"/>
    <s v="US"/>
    <s v="USD"/>
    <x v="3365"/>
    <d v="2015-12-12T18:26:32"/>
    <n v="1449973592"/>
    <n v="1447381592"/>
    <b v="0"/>
    <n v="3"/>
    <b v="1"/>
    <s v="theater/plays"/>
    <x v="1"/>
    <s v="plays"/>
  </r>
  <r>
    <n v="500"/>
    <n v="1105"/>
    <x v="0"/>
    <s v="US"/>
    <s v="USD"/>
    <x v="3366"/>
    <d v="2015-05-12T17:37:17"/>
    <n v="1431481037"/>
    <n v="1428889037"/>
    <b v="0"/>
    <n v="18"/>
    <b v="1"/>
    <s v="theater/plays"/>
    <x v="1"/>
    <s v="plays"/>
  </r>
  <r>
    <n v="750"/>
    <n v="890"/>
    <x v="0"/>
    <s v="GB"/>
    <s v="GBP"/>
    <x v="3367"/>
    <d v="2015-08-01T14:24:54"/>
    <n v="1438467894"/>
    <n v="1436307894"/>
    <b v="0"/>
    <n v="30"/>
    <b v="1"/>
    <s v="theater/plays"/>
    <x v="1"/>
    <s v="plays"/>
  </r>
  <r>
    <n v="1000"/>
    <n v="1046"/>
    <x v="0"/>
    <s v="US"/>
    <s v="USD"/>
    <x v="3368"/>
    <d v="2014-12-31T21:00:00"/>
    <n v="1420088400"/>
    <n v="1416977259"/>
    <b v="0"/>
    <n v="23"/>
    <b v="1"/>
    <s v="theater/plays"/>
    <x v="1"/>
    <s v="plays"/>
  </r>
  <r>
    <n v="5000"/>
    <n v="5195"/>
    <x v="0"/>
    <s v="IE"/>
    <s v="EUR"/>
    <x v="3369"/>
    <d v="2017-01-14T16:59:40"/>
    <n v="1484441980"/>
    <n v="1479257980"/>
    <b v="0"/>
    <n v="54"/>
    <b v="1"/>
    <s v="theater/plays"/>
    <x v="1"/>
    <s v="plays"/>
  </r>
  <r>
    <n v="1500"/>
    <n v="1766"/>
    <x v="0"/>
    <s v="US"/>
    <s v="USD"/>
    <x v="3370"/>
    <d v="2016-12-17T00:00:00"/>
    <n v="1481961600"/>
    <n v="1479283285"/>
    <b v="0"/>
    <n v="26"/>
    <b v="1"/>
    <s v="theater/plays"/>
    <x v="1"/>
    <s v="plays"/>
  </r>
  <r>
    <n v="200"/>
    <n v="277"/>
    <x v="0"/>
    <s v="US"/>
    <s v="USD"/>
    <x v="3371"/>
    <d v="2015-12-02T12:59:25"/>
    <n v="1449089965"/>
    <n v="1446670765"/>
    <b v="0"/>
    <n v="9"/>
    <b v="1"/>
    <s v="theater/plays"/>
    <x v="1"/>
    <s v="plays"/>
  </r>
  <r>
    <n v="1000"/>
    <n v="1035"/>
    <x v="0"/>
    <s v="US"/>
    <s v="USD"/>
    <x v="3372"/>
    <d v="2014-08-24T20:59:00"/>
    <n v="1408942740"/>
    <n v="1407157756"/>
    <b v="0"/>
    <n v="27"/>
    <b v="1"/>
    <s v="theater/plays"/>
    <x v="1"/>
    <s v="plays"/>
  </r>
  <r>
    <n v="2000"/>
    <n v="2005"/>
    <x v="0"/>
    <s v="GB"/>
    <s v="GBP"/>
    <x v="3373"/>
    <d v="2015-07-18T08:00:00"/>
    <n v="1437235200"/>
    <n v="1435177840"/>
    <b v="0"/>
    <n v="30"/>
    <b v="1"/>
    <s v="theater/plays"/>
    <x v="1"/>
    <s v="plays"/>
  </r>
  <r>
    <n v="3500"/>
    <n v="3730"/>
    <x v="0"/>
    <s v="CA"/>
    <s v="CAD"/>
    <x v="3374"/>
    <d v="2015-10-28T09:33:36"/>
    <n v="1446053616"/>
    <n v="1443461616"/>
    <b v="0"/>
    <n v="52"/>
    <b v="1"/>
    <s v="theater/plays"/>
    <x v="1"/>
    <s v="plays"/>
  </r>
  <r>
    <n v="3000"/>
    <n v="3000"/>
    <x v="0"/>
    <s v="GB"/>
    <s v="GBP"/>
    <x v="3375"/>
    <d v="2014-05-18T06:39:33"/>
    <n v="1400423973"/>
    <n v="1399387173"/>
    <b v="0"/>
    <n v="17"/>
    <b v="1"/>
    <s v="theater/plays"/>
    <x v="1"/>
    <s v="plays"/>
  </r>
  <r>
    <n v="8000"/>
    <n v="8001"/>
    <x v="0"/>
    <s v="US"/>
    <s v="USD"/>
    <x v="3376"/>
    <d v="2015-04-25T07:49:54"/>
    <n v="1429976994"/>
    <n v="1424796594"/>
    <b v="0"/>
    <n v="19"/>
    <b v="1"/>
    <s v="theater/plays"/>
    <x v="1"/>
    <s v="plays"/>
  </r>
  <r>
    <n v="8000"/>
    <n v="8084"/>
    <x v="0"/>
    <s v="GB"/>
    <s v="GBP"/>
    <x v="3377"/>
    <d v="2015-03-20T08:56:00"/>
    <n v="1426870560"/>
    <n v="1424280899"/>
    <b v="0"/>
    <n v="77"/>
    <b v="1"/>
    <s v="theater/plays"/>
    <x v="1"/>
    <s v="plays"/>
  </r>
  <r>
    <n v="550"/>
    <n v="592"/>
    <x v="0"/>
    <s v="GB"/>
    <s v="GBP"/>
    <x v="3378"/>
    <d v="2014-08-31T05:08:00"/>
    <n v="1409490480"/>
    <n v="1407400306"/>
    <b v="0"/>
    <n v="21"/>
    <b v="1"/>
    <s v="theater/plays"/>
    <x v="1"/>
    <s v="plays"/>
  </r>
  <r>
    <n v="2000"/>
    <n v="2073"/>
    <x v="0"/>
    <s v="GB"/>
    <s v="GBP"/>
    <x v="3379"/>
    <d v="2015-08-26T15:00:00"/>
    <n v="1440630000"/>
    <n v="1439122800"/>
    <b v="0"/>
    <n v="38"/>
    <b v="1"/>
    <s v="theater/plays"/>
    <x v="1"/>
    <s v="plays"/>
  </r>
  <r>
    <n v="3000"/>
    <n v="3133"/>
    <x v="0"/>
    <s v="US"/>
    <s v="USD"/>
    <x v="3380"/>
    <d v="2014-11-29T15:52:58"/>
    <n v="1417305178"/>
    <n v="1414277578"/>
    <b v="0"/>
    <n v="28"/>
    <b v="1"/>
    <s v="theater/plays"/>
    <x v="1"/>
    <s v="plays"/>
  </r>
  <r>
    <n v="4000"/>
    <n v="4090"/>
    <x v="0"/>
    <s v="US"/>
    <s v="USD"/>
    <x v="3381"/>
    <d v="2015-03-10T19:26:23"/>
    <n v="1426044383"/>
    <n v="1423455983"/>
    <b v="0"/>
    <n v="48"/>
    <b v="1"/>
    <s v="theater/plays"/>
    <x v="1"/>
    <s v="plays"/>
  </r>
  <r>
    <n v="3500"/>
    <n v="3526"/>
    <x v="0"/>
    <s v="GB"/>
    <s v="GBP"/>
    <x v="3382"/>
    <d v="2016-08-01T14:59:00"/>
    <n v="1470092340"/>
    <n v="1467973256"/>
    <b v="0"/>
    <n v="46"/>
    <b v="1"/>
    <s v="theater/plays"/>
    <x v="1"/>
    <s v="plays"/>
  </r>
  <r>
    <n v="1750"/>
    <n v="1955"/>
    <x v="0"/>
    <s v="US"/>
    <s v="USD"/>
    <x v="3383"/>
    <d v="2016-06-23T10:47:00"/>
    <n v="1466707620"/>
    <n v="1464979620"/>
    <b v="0"/>
    <n v="30"/>
    <b v="1"/>
    <s v="theater/plays"/>
    <x v="1"/>
    <s v="plays"/>
  </r>
  <r>
    <n v="6000"/>
    <n v="6000.66"/>
    <x v="0"/>
    <s v="US"/>
    <s v="USD"/>
    <x v="3384"/>
    <d v="2015-11-20T19:00:00"/>
    <n v="1448074800"/>
    <n v="1444874768"/>
    <b v="0"/>
    <n v="64"/>
    <b v="1"/>
    <s v="theater/plays"/>
    <x v="1"/>
    <s v="plays"/>
  </r>
  <r>
    <n v="2000"/>
    <n v="2000"/>
    <x v="0"/>
    <s v="US"/>
    <s v="USD"/>
    <x v="3385"/>
    <d v="2014-12-10T12:49:12"/>
    <n v="1418244552"/>
    <n v="1415652552"/>
    <b v="0"/>
    <n v="15"/>
    <b v="1"/>
    <s v="theater/plays"/>
    <x v="1"/>
    <s v="plays"/>
  </r>
  <r>
    <n v="2000"/>
    <n v="2100"/>
    <x v="0"/>
    <s v="US"/>
    <s v="USD"/>
    <x v="3386"/>
    <d v="2014-12-03T07:28:26"/>
    <n v="1417620506"/>
    <n v="1415028506"/>
    <b v="0"/>
    <n v="41"/>
    <b v="1"/>
    <s v="theater/plays"/>
    <x v="1"/>
    <s v="plays"/>
  </r>
  <r>
    <n v="3000"/>
    <n v="3506"/>
    <x v="0"/>
    <s v="US"/>
    <s v="USD"/>
    <x v="3387"/>
    <d v="2014-12-14T10:18:08"/>
    <n v="1418581088"/>
    <n v="1415125088"/>
    <b v="0"/>
    <n v="35"/>
    <b v="1"/>
    <s v="theater/plays"/>
    <x v="1"/>
    <s v="plays"/>
  </r>
  <r>
    <n v="1500"/>
    <n v="1557"/>
    <x v="0"/>
    <s v="GB"/>
    <s v="GBP"/>
    <x v="3388"/>
    <d v="2015-06-18T03:04:01"/>
    <n v="1434625441"/>
    <n v="1432033441"/>
    <b v="0"/>
    <n v="45"/>
    <b v="1"/>
    <s v="theater/plays"/>
    <x v="1"/>
    <s v="plays"/>
  </r>
  <r>
    <n v="10000"/>
    <n v="11450"/>
    <x v="0"/>
    <s v="US"/>
    <s v="USD"/>
    <x v="3389"/>
    <d v="2016-06-03T05:31:22"/>
    <n v="1464960682"/>
    <n v="1462368682"/>
    <b v="0"/>
    <n v="62"/>
    <b v="1"/>
    <s v="theater/plays"/>
    <x v="1"/>
    <s v="plays"/>
  </r>
  <r>
    <n v="1500"/>
    <n v="1536"/>
    <x v="0"/>
    <s v="US"/>
    <s v="USD"/>
    <x v="3390"/>
    <d v="2014-07-10T10:35:45"/>
    <n v="1405017345"/>
    <n v="1403721345"/>
    <b v="0"/>
    <n v="22"/>
    <b v="1"/>
    <s v="theater/plays"/>
    <x v="1"/>
    <s v="plays"/>
  </r>
  <r>
    <n v="500"/>
    <n v="1115"/>
    <x v="0"/>
    <s v="US"/>
    <s v="USD"/>
    <x v="3391"/>
    <d v="2014-08-08T14:28:00"/>
    <n v="1407536880"/>
    <n v="1404997548"/>
    <b v="0"/>
    <n v="18"/>
    <b v="1"/>
    <s v="theater/plays"/>
    <x v="1"/>
    <s v="plays"/>
  </r>
  <r>
    <n v="500"/>
    <n v="500"/>
    <x v="0"/>
    <s v="GB"/>
    <s v="GBP"/>
    <x v="3392"/>
    <d v="2016-05-06T12:17:35"/>
    <n v="1462565855"/>
    <n v="1458245855"/>
    <b v="0"/>
    <n v="12"/>
    <b v="1"/>
    <s v="theater/plays"/>
    <x v="1"/>
    <s v="plays"/>
  </r>
  <r>
    <n v="1500"/>
    <n v="1587"/>
    <x v="0"/>
    <s v="US"/>
    <s v="USD"/>
    <x v="3393"/>
    <d v="2014-11-05T16:46:00"/>
    <n v="1415234760"/>
    <n v="1413065230"/>
    <b v="0"/>
    <n v="44"/>
    <b v="1"/>
    <s v="theater/plays"/>
    <x v="1"/>
    <s v="plays"/>
  </r>
  <r>
    <n v="550"/>
    <n v="783"/>
    <x v="0"/>
    <s v="GB"/>
    <s v="GBP"/>
    <x v="3394"/>
    <d v="2014-07-27T06:17:25"/>
    <n v="1406470645"/>
    <n v="1403878645"/>
    <b v="0"/>
    <n v="27"/>
    <b v="1"/>
    <s v="theater/plays"/>
    <x v="1"/>
    <s v="plays"/>
  </r>
  <r>
    <n v="500"/>
    <n v="920"/>
    <x v="0"/>
    <s v="GB"/>
    <s v="GBP"/>
    <x v="3395"/>
    <d v="2015-05-30T10:10:00"/>
    <n v="1433009400"/>
    <n v="1431795944"/>
    <b v="0"/>
    <n v="38"/>
    <b v="1"/>
    <s v="theater/plays"/>
    <x v="1"/>
    <s v="plays"/>
  </r>
  <r>
    <n v="1500"/>
    <n v="1565"/>
    <x v="0"/>
    <s v="US"/>
    <s v="USD"/>
    <x v="3396"/>
    <d v="2014-05-31T19:59:00"/>
    <n v="1401595140"/>
    <n v="1399286589"/>
    <b v="0"/>
    <n v="28"/>
    <b v="1"/>
    <s v="theater/plays"/>
    <x v="1"/>
    <s v="plays"/>
  </r>
  <r>
    <n v="250"/>
    <n v="280"/>
    <x v="0"/>
    <s v="GB"/>
    <s v="GBP"/>
    <x v="3397"/>
    <d v="2016-02-18T14:00:00"/>
    <n v="1455832800"/>
    <n v="1452338929"/>
    <b v="0"/>
    <n v="24"/>
    <b v="1"/>
    <s v="theater/plays"/>
    <x v="1"/>
    <s v="plays"/>
  </r>
  <r>
    <n v="4000"/>
    <n v="4443"/>
    <x v="0"/>
    <s v="US"/>
    <s v="USD"/>
    <x v="3398"/>
    <d v="2014-11-21T09:00:00"/>
    <n v="1416589200"/>
    <n v="1414605776"/>
    <b v="0"/>
    <n v="65"/>
    <b v="1"/>
    <s v="theater/plays"/>
    <x v="1"/>
    <s v="plays"/>
  </r>
  <r>
    <n v="1200"/>
    <n v="1245"/>
    <x v="0"/>
    <s v="GB"/>
    <s v="GBP"/>
    <x v="3399"/>
    <d v="2015-02-21T14:05:25"/>
    <n v="1424556325"/>
    <n v="1421964325"/>
    <b v="0"/>
    <n v="46"/>
    <b v="1"/>
    <s v="theater/plays"/>
    <x v="1"/>
    <s v="plays"/>
  </r>
  <r>
    <n v="10000"/>
    <n v="10041"/>
    <x v="0"/>
    <s v="US"/>
    <s v="USD"/>
    <x v="3400"/>
    <d v="2014-08-28T14:53:34"/>
    <n v="1409266414"/>
    <n v="1405378414"/>
    <b v="0"/>
    <n v="85"/>
    <b v="1"/>
    <s v="theater/plays"/>
    <x v="1"/>
    <s v="plays"/>
  </r>
  <r>
    <n v="2900"/>
    <n v="2954"/>
    <x v="0"/>
    <s v="GB"/>
    <s v="GBP"/>
    <x v="3401"/>
    <d v="2015-08-07T09:22:26"/>
    <n v="1438968146"/>
    <n v="1436376146"/>
    <b v="0"/>
    <n v="66"/>
    <b v="1"/>
    <s v="theater/plays"/>
    <x v="1"/>
    <s v="plays"/>
  </r>
  <r>
    <n v="15000"/>
    <n v="16465"/>
    <x v="0"/>
    <s v="US"/>
    <s v="USD"/>
    <x v="3402"/>
    <d v="2015-11-11T18:31:00"/>
    <n v="1447295460"/>
    <n v="1444747843"/>
    <b v="0"/>
    <n v="165"/>
    <b v="1"/>
    <s v="theater/plays"/>
    <x v="1"/>
    <s v="plays"/>
  </r>
  <r>
    <n v="2000"/>
    <n v="2000"/>
    <x v="0"/>
    <s v="GB"/>
    <s v="GBP"/>
    <x v="3403"/>
    <d v="2015-06-25T03:05:24"/>
    <n v="1435230324"/>
    <n v="1432638324"/>
    <b v="0"/>
    <n v="17"/>
    <b v="1"/>
    <s v="theater/plays"/>
    <x v="1"/>
    <s v="plays"/>
  </r>
  <r>
    <n v="500"/>
    <n v="610"/>
    <x v="0"/>
    <s v="US"/>
    <s v="USD"/>
    <x v="3404"/>
    <d v="2015-06-17T04:05:02"/>
    <n v="1434542702"/>
    <n v="1432814702"/>
    <b v="0"/>
    <n v="3"/>
    <b v="1"/>
    <s v="theater/plays"/>
    <x v="1"/>
    <s v="plays"/>
  </r>
  <r>
    <n v="350"/>
    <n v="481.5"/>
    <x v="0"/>
    <s v="GB"/>
    <s v="GBP"/>
    <x v="3405"/>
    <d v="2016-03-01T15:59:00"/>
    <n v="1456876740"/>
    <n v="1455063886"/>
    <b v="0"/>
    <n v="17"/>
    <b v="1"/>
    <s v="theater/plays"/>
    <x v="1"/>
    <s v="plays"/>
  </r>
  <r>
    <n v="10000"/>
    <n v="10031"/>
    <x v="0"/>
    <s v="US"/>
    <s v="USD"/>
    <x v="3406"/>
    <d v="2014-07-16T03:49:36"/>
    <n v="1405511376"/>
    <n v="1401623376"/>
    <b v="0"/>
    <n v="91"/>
    <b v="1"/>
    <s v="theater/plays"/>
    <x v="1"/>
    <s v="plays"/>
  </r>
  <r>
    <n v="2000"/>
    <n v="2142"/>
    <x v="0"/>
    <s v="GB"/>
    <s v="GBP"/>
    <x v="3407"/>
    <d v="2014-07-06T02:08:09"/>
    <n v="1404641289"/>
    <n v="1402049289"/>
    <b v="0"/>
    <n v="67"/>
    <b v="1"/>
    <s v="theater/plays"/>
    <x v="1"/>
    <s v="plays"/>
  </r>
  <r>
    <n v="500"/>
    <n v="1055"/>
    <x v="0"/>
    <s v="US"/>
    <s v="USD"/>
    <x v="3408"/>
    <d v="2014-07-18T15:48:24"/>
    <n v="1405727304"/>
    <n v="1403135304"/>
    <b v="0"/>
    <n v="18"/>
    <b v="1"/>
    <s v="theater/plays"/>
    <x v="1"/>
    <s v="plays"/>
  </r>
  <r>
    <n v="500"/>
    <n v="618"/>
    <x v="0"/>
    <s v="GB"/>
    <s v="GBP"/>
    <x v="3409"/>
    <d v="2016-07-31T12:58:00"/>
    <n v="1469998680"/>
    <n v="1466710358"/>
    <b v="0"/>
    <n v="21"/>
    <b v="1"/>
    <s v="theater/plays"/>
    <x v="1"/>
    <s v="plays"/>
  </r>
  <r>
    <n v="3000"/>
    <n v="3255"/>
    <x v="0"/>
    <s v="US"/>
    <s v="USD"/>
    <x v="3410"/>
    <d v="2016-06-05T23:00:00"/>
    <n v="1465196400"/>
    <n v="1462841990"/>
    <b v="0"/>
    <n v="40"/>
    <b v="1"/>
    <s v="theater/plays"/>
    <x v="1"/>
    <s v="plays"/>
  </r>
  <r>
    <n v="15000"/>
    <n v="15535"/>
    <x v="0"/>
    <s v="US"/>
    <s v="USD"/>
    <x v="3411"/>
    <d v="2015-10-07T16:32:52"/>
    <n v="1444264372"/>
    <n v="1442536372"/>
    <b v="0"/>
    <n v="78"/>
    <b v="1"/>
    <s v="theater/plays"/>
    <x v="1"/>
    <s v="plays"/>
  </r>
  <r>
    <n v="3000"/>
    <n v="3000"/>
    <x v="0"/>
    <s v="GB"/>
    <s v="GBP"/>
    <x v="3412"/>
    <d v="2014-09-27T15:01:02"/>
    <n v="1411858862"/>
    <n v="1409266862"/>
    <b v="0"/>
    <n v="26"/>
    <b v="1"/>
    <s v="theater/plays"/>
    <x v="1"/>
    <s v="plays"/>
  </r>
  <r>
    <n v="500"/>
    <n v="650"/>
    <x v="0"/>
    <s v="US"/>
    <s v="USD"/>
    <x v="3413"/>
    <d v="2015-02-27T20:59:00"/>
    <n v="1425099540"/>
    <n v="1424280938"/>
    <b v="0"/>
    <n v="14"/>
    <b v="1"/>
    <s v="theater/plays"/>
    <x v="1"/>
    <s v="plays"/>
  </r>
  <r>
    <n v="3000"/>
    <n v="3105"/>
    <x v="0"/>
    <s v="US"/>
    <s v="USD"/>
    <x v="3414"/>
    <d v="2016-11-30T23:59:00"/>
    <n v="1480579140"/>
    <n v="1478030325"/>
    <b v="0"/>
    <n v="44"/>
    <b v="1"/>
    <s v="theater/plays"/>
    <x v="1"/>
    <s v="plays"/>
  </r>
  <r>
    <n v="200"/>
    <n v="200"/>
    <x v="0"/>
    <s v="US"/>
    <s v="USD"/>
    <x v="3415"/>
    <d v="2016-04-17T15:30:00"/>
    <n v="1460935800"/>
    <n v="1459999656"/>
    <b v="0"/>
    <n v="9"/>
    <b v="1"/>
    <s v="theater/plays"/>
    <x v="1"/>
    <s v="plays"/>
  </r>
  <r>
    <n v="4000"/>
    <n v="4784"/>
    <x v="0"/>
    <s v="GB"/>
    <s v="GBP"/>
    <x v="3416"/>
    <d v="2015-04-23T10:30:00"/>
    <n v="1429813800"/>
    <n v="1427363645"/>
    <b v="0"/>
    <n v="30"/>
    <b v="1"/>
    <s v="theater/plays"/>
    <x v="1"/>
    <s v="plays"/>
  </r>
  <r>
    <n v="1700"/>
    <n v="1700.01"/>
    <x v="0"/>
    <s v="US"/>
    <s v="USD"/>
    <x v="3417"/>
    <d v="2014-10-25T16:43:00"/>
    <n v="1414284180"/>
    <n v="1410558948"/>
    <b v="0"/>
    <n v="45"/>
    <b v="1"/>
    <s v="theater/plays"/>
    <x v="1"/>
    <s v="plays"/>
  </r>
  <r>
    <n v="4000"/>
    <n v="4035"/>
    <x v="0"/>
    <s v="US"/>
    <s v="USD"/>
    <x v="3418"/>
    <d v="2014-05-23T12:01:47"/>
    <n v="1400875307"/>
    <n v="1398283307"/>
    <b v="0"/>
    <n v="56"/>
    <b v="1"/>
    <s v="theater/plays"/>
    <x v="1"/>
    <s v="plays"/>
  </r>
  <r>
    <n v="2750"/>
    <n v="2930"/>
    <x v="0"/>
    <s v="IE"/>
    <s v="EUR"/>
    <x v="3419"/>
    <d v="2016-04-06T13:30:00"/>
    <n v="1459978200"/>
    <n v="1458416585"/>
    <b v="0"/>
    <n v="46"/>
    <b v="1"/>
    <s v="theater/plays"/>
    <x v="1"/>
    <s v="plays"/>
  </r>
  <r>
    <n v="700"/>
    <n v="966"/>
    <x v="0"/>
    <s v="GB"/>
    <s v="GBP"/>
    <x v="3420"/>
    <d v="2016-02-13T16:00:00"/>
    <n v="1455408000"/>
    <n v="1454638202"/>
    <b v="0"/>
    <n v="34"/>
    <b v="1"/>
    <s v="theater/plays"/>
    <x v="1"/>
    <s v="plays"/>
  </r>
  <r>
    <n v="10000"/>
    <n v="10115"/>
    <x v="0"/>
    <s v="US"/>
    <s v="USD"/>
    <x v="3421"/>
    <d v="2015-03-04T10:59:23"/>
    <n v="1425495563"/>
    <n v="1422903563"/>
    <b v="0"/>
    <n v="98"/>
    <b v="1"/>
    <s v="theater/plays"/>
    <x v="1"/>
    <s v="plays"/>
  </r>
  <r>
    <n v="3000"/>
    <n v="3273"/>
    <x v="0"/>
    <s v="GB"/>
    <s v="GBP"/>
    <x v="3422"/>
    <d v="2015-12-13T16:00:00"/>
    <n v="1450051200"/>
    <n v="1447594176"/>
    <b v="0"/>
    <n v="46"/>
    <b v="1"/>
    <s v="theater/plays"/>
    <x v="1"/>
    <s v="plays"/>
  </r>
  <r>
    <n v="250"/>
    <n v="350"/>
    <x v="0"/>
    <s v="US"/>
    <s v="USD"/>
    <x v="3423"/>
    <d v="2015-04-24T13:52:21"/>
    <n v="1429912341"/>
    <n v="1427320341"/>
    <b v="0"/>
    <n v="10"/>
    <b v="1"/>
    <s v="theater/plays"/>
    <x v="1"/>
    <s v="plays"/>
  </r>
  <r>
    <n v="6000"/>
    <n v="6215"/>
    <x v="0"/>
    <s v="US"/>
    <s v="USD"/>
    <x v="3424"/>
    <d v="2015-02-04T22:59:00"/>
    <n v="1423119540"/>
    <n v="1421252084"/>
    <b v="0"/>
    <n v="76"/>
    <b v="1"/>
    <s v="theater/plays"/>
    <x v="1"/>
    <s v="plays"/>
  </r>
  <r>
    <n v="30000"/>
    <n v="30891.1"/>
    <x v="0"/>
    <s v="US"/>
    <s v="USD"/>
    <x v="3425"/>
    <d v="2014-10-04T06:48:56"/>
    <n v="1412434136"/>
    <n v="1409669336"/>
    <b v="0"/>
    <n v="104"/>
    <b v="1"/>
    <s v="theater/plays"/>
    <x v="1"/>
    <s v="plays"/>
  </r>
  <r>
    <n v="3750"/>
    <n v="4055"/>
    <x v="0"/>
    <s v="US"/>
    <s v="USD"/>
    <x v="3426"/>
    <d v="2014-09-20T18:00:00"/>
    <n v="1411264800"/>
    <n v="1409620903"/>
    <b v="0"/>
    <n v="87"/>
    <b v="1"/>
    <s v="theater/plays"/>
    <x v="1"/>
    <s v="plays"/>
  </r>
  <r>
    <n v="1500"/>
    <n v="1500"/>
    <x v="0"/>
    <s v="GB"/>
    <s v="GBP"/>
    <x v="3427"/>
    <d v="2014-07-02T07:29:12"/>
    <n v="1404314952"/>
    <n v="1401722952"/>
    <b v="0"/>
    <n v="29"/>
    <b v="1"/>
    <s v="theater/plays"/>
    <x v="1"/>
    <s v="plays"/>
  </r>
  <r>
    <n v="2000"/>
    <n v="2055"/>
    <x v="0"/>
    <s v="GB"/>
    <s v="GBP"/>
    <x v="3428"/>
    <d v="2015-02-28T09:00:00"/>
    <n v="1425142800"/>
    <n v="1422983847"/>
    <b v="0"/>
    <n v="51"/>
    <b v="1"/>
    <s v="theater/plays"/>
    <x v="1"/>
    <s v="plays"/>
  </r>
  <r>
    <n v="150"/>
    <n v="195"/>
    <x v="0"/>
    <s v="GB"/>
    <s v="GBP"/>
    <x v="3429"/>
    <d v="2016-11-01T16:31:01"/>
    <n v="1478046661"/>
    <n v="1476837061"/>
    <b v="0"/>
    <n v="12"/>
    <b v="1"/>
    <s v="theater/plays"/>
    <x v="1"/>
    <s v="plays"/>
  </r>
  <r>
    <n v="2000"/>
    <n v="2170.9899999999998"/>
    <x v="0"/>
    <s v="GB"/>
    <s v="GBP"/>
    <x v="3430"/>
    <d v="2014-07-30T14:41:41"/>
    <n v="1406760101"/>
    <n v="1404168101"/>
    <b v="0"/>
    <n v="72"/>
    <b v="1"/>
    <s v="theater/plays"/>
    <x v="1"/>
    <s v="plays"/>
  </r>
  <r>
    <n v="2000"/>
    <n v="2000"/>
    <x v="0"/>
    <s v="US"/>
    <s v="USD"/>
    <x v="3431"/>
    <d v="2014-08-18T09:32:33"/>
    <n v="1408383153"/>
    <n v="1405791153"/>
    <b v="0"/>
    <n v="21"/>
    <b v="1"/>
    <s v="theater/plays"/>
    <x v="1"/>
    <s v="plays"/>
  </r>
  <r>
    <n v="2000"/>
    <n v="2193"/>
    <x v="0"/>
    <s v="US"/>
    <s v="USD"/>
    <x v="3432"/>
    <d v="2016-02-05T14:00:00"/>
    <n v="1454709600"/>
    <n v="1452520614"/>
    <b v="0"/>
    <n v="42"/>
    <b v="1"/>
    <s v="theater/plays"/>
    <x v="1"/>
    <s v="plays"/>
  </r>
  <r>
    <n v="9500"/>
    <n v="9525"/>
    <x v="0"/>
    <s v="US"/>
    <s v="USD"/>
    <x v="3433"/>
    <d v="2014-06-16T19:00:00"/>
    <n v="1402974000"/>
    <n v="1400290255"/>
    <b v="0"/>
    <n v="71"/>
    <b v="1"/>
    <s v="theater/plays"/>
    <x v="1"/>
    <s v="plays"/>
  </r>
  <r>
    <n v="10000"/>
    <n v="10555"/>
    <x v="0"/>
    <s v="US"/>
    <s v="USD"/>
    <x v="3434"/>
    <d v="2014-07-10T01:07:49"/>
    <n v="1404983269"/>
    <n v="1402391269"/>
    <b v="0"/>
    <n v="168"/>
    <b v="1"/>
    <s v="theater/plays"/>
    <x v="1"/>
    <s v="plays"/>
  </r>
  <r>
    <n v="1000"/>
    <n v="1120"/>
    <x v="0"/>
    <s v="US"/>
    <s v="USD"/>
    <x v="3435"/>
    <d v="2016-08-06T19:00:00"/>
    <n v="1470538800"/>
    <n v="1469112493"/>
    <b v="0"/>
    <n v="19"/>
    <b v="1"/>
    <s v="theater/plays"/>
    <x v="1"/>
    <s v="plays"/>
  </r>
  <r>
    <n v="5000"/>
    <n v="5295"/>
    <x v="0"/>
    <s v="US"/>
    <s v="USD"/>
    <x v="3436"/>
    <d v="2014-08-21T08:28:00"/>
    <n v="1408638480"/>
    <n v="1406811593"/>
    <b v="0"/>
    <n v="37"/>
    <b v="1"/>
    <s v="theater/plays"/>
    <x v="1"/>
    <s v="plays"/>
  </r>
  <r>
    <n v="3000"/>
    <n v="3030"/>
    <x v="0"/>
    <s v="US"/>
    <s v="USD"/>
    <x v="3437"/>
    <d v="2015-08-19T09:03:40"/>
    <n v="1440003820"/>
    <n v="1437411820"/>
    <b v="0"/>
    <n v="36"/>
    <b v="1"/>
    <s v="theater/plays"/>
    <x v="1"/>
    <s v="plays"/>
  </r>
  <r>
    <n v="2500"/>
    <n v="2605"/>
    <x v="0"/>
    <s v="GB"/>
    <s v="GBP"/>
    <x v="3438"/>
    <d v="2015-05-02T13:00:00"/>
    <n v="1430600400"/>
    <n v="1428358567"/>
    <b v="0"/>
    <n v="14"/>
    <b v="1"/>
    <s v="theater/plays"/>
    <x v="1"/>
    <s v="plays"/>
  </r>
  <r>
    <n v="1200"/>
    <n v="1616.14"/>
    <x v="0"/>
    <s v="US"/>
    <s v="USD"/>
    <x v="3439"/>
    <d v="2016-01-18T20:59:00"/>
    <n v="1453179540"/>
    <n v="1452030730"/>
    <b v="0"/>
    <n v="18"/>
    <b v="1"/>
    <s v="theater/plays"/>
    <x v="1"/>
    <s v="plays"/>
  </r>
  <r>
    <n v="5000"/>
    <n v="5260.92"/>
    <x v="0"/>
    <s v="US"/>
    <s v="USD"/>
    <x v="3440"/>
    <d v="2014-07-11T08:15:00"/>
    <n v="1405095300"/>
    <n v="1403146628"/>
    <b v="0"/>
    <n v="82"/>
    <b v="1"/>
    <s v="theater/plays"/>
    <x v="1"/>
    <s v="plays"/>
  </r>
  <r>
    <n v="2500"/>
    <n v="2565"/>
    <x v="0"/>
    <s v="US"/>
    <s v="USD"/>
    <x v="3441"/>
    <d v="2015-11-13T12:17:00"/>
    <n v="1447445820"/>
    <n v="1445077121"/>
    <b v="0"/>
    <n v="43"/>
    <b v="1"/>
    <s v="theater/plays"/>
    <x v="1"/>
    <s v="plays"/>
  </r>
  <r>
    <n v="250"/>
    <n v="250"/>
    <x v="0"/>
    <s v="US"/>
    <s v="USD"/>
    <x v="3442"/>
    <d v="2015-05-30T12:11:12"/>
    <n v="1433016672"/>
    <n v="1430424672"/>
    <b v="0"/>
    <n v="8"/>
    <b v="1"/>
    <s v="theater/plays"/>
    <x v="1"/>
    <s v="plays"/>
  </r>
  <r>
    <n v="1000"/>
    <n v="1855"/>
    <x v="0"/>
    <s v="US"/>
    <s v="USD"/>
    <x v="3443"/>
    <d v="2014-09-09T04:35:46"/>
    <n v="1410266146"/>
    <n v="1407674146"/>
    <b v="0"/>
    <n v="45"/>
    <b v="1"/>
    <s v="theater/plays"/>
    <x v="1"/>
    <s v="plays"/>
  </r>
  <r>
    <n v="300"/>
    <n v="867"/>
    <x v="0"/>
    <s v="AU"/>
    <s v="AUD"/>
    <x v="3444"/>
    <d v="2016-06-08T05:59:00"/>
    <n v="1465394340"/>
    <n v="1464677986"/>
    <b v="0"/>
    <n v="20"/>
    <b v="1"/>
    <s v="theater/plays"/>
    <x v="1"/>
    <s v="plays"/>
  </r>
  <r>
    <n v="2000"/>
    <n v="2000"/>
    <x v="0"/>
    <s v="GB"/>
    <s v="GBP"/>
    <x v="3445"/>
    <d v="2015-10-23T04:43:56"/>
    <n v="1445604236"/>
    <n v="1443185036"/>
    <b v="0"/>
    <n v="31"/>
    <b v="1"/>
    <s v="theater/plays"/>
    <x v="1"/>
    <s v="plays"/>
  </r>
  <r>
    <n v="1000"/>
    <n v="1082"/>
    <x v="0"/>
    <s v="GB"/>
    <s v="GBP"/>
    <x v="3446"/>
    <d v="2015-02-05T04:20:00"/>
    <n v="1423138800"/>
    <n v="1421092725"/>
    <b v="0"/>
    <n v="25"/>
    <b v="1"/>
    <s v="theater/plays"/>
    <x v="1"/>
    <s v="plays"/>
  </r>
  <r>
    <n v="1000"/>
    <n v="1078"/>
    <x v="0"/>
    <s v="US"/>
    <s v="USD"/>
    <x v="3447"/>
    <d v="2016-03-18T12:20:12"/>
    <n v="1458332412"/>
    <n v="1454448012"/>
    <b v="0"/>
    <n v="14"/>
    <b v="1"/>
    <s v="theater/plays"/>
    <x v="1"/>
    <s v="plays"/>
  </r>
  <r>
    <n v="2100"/>
    <n v="2305"/>
    <x v="0"/>
    <s v="US"/>
    <s v="USD"/>
    <x v="3448"/>
    <d v="2014-12-16T18:51:29"/>
    <n v="1418784689"/>
    <n v="1416192689"/>
    <b v="0"/>
    <n v="45"/>
    <b v="1"/>
    <s v="theater/plays"/>
    <x v="1"/>
    <s v="plays"/>
  </r>
  <r>
    <n v="800"/>
    <n v="1365"/>
    <x v="0"/>
    <s v="US"/>
    <s v="USD"/>
    <x v="3449"/>
    <d v="2016-07-08T20:00:00"/>
    <n v="1468036800"/>
    <n v="1465607738"/>
    <b v="0"/>
    <n v="20"/>
    <b v="1"/>
    <s v="theater/plays"/>
    <x v="1"/>
    <s v="plays"/>
  </r>
  <r>
    <n v="500"/>
    <n v="760"/>
    <x v="0"/>
    <s v="GB"/>
    <s v="GBP"/>
    <x v="3450"/>
    <d v="2015-04-02T07:54:31"/>
    <n v="1427990071"/>
    <n v="1422809671"/>
    <b v="0"/>
    <n v="39"/>
    <b v="1"/>
    <s v="theater/plays"/>
    <x v="1"/>
    <s v="plays"/>
  </r>
  <r>
    <n v="650"/>
    <n v="658"/>
    <x v="0"/>
    <s v="US"/>
    <s v="USD"/>
    <x v="3451"/>
    <d v="2015-04-21T09:22:07"/>
    <n v="1429636927"/>
    <n v="1427304127"/>
    <b v="0"/>
    <n v="16"/>
    <b v="1"/>
    <s v="theater/plays"/>
    <x v="1"/>
    <s v="plays"/>
  </r>
  <r>
    <n v="1000"/>
    <n v="1532"/>
    <x v="0"/>
    <s v="US"/>
    <s v="USD"/>
    <x v="3452"/>
    <d v="2014-07-22T19:59:00"/>
    <n v="1406087940"/>
    <n v="1404141626"/>
    <b v="0"/>
    <n v="37"/>
    <b v="1"/>
    <s v="theater/plays"/>
    <x v="1"/>
    <s v="plays"/>
  </r>
  <r>
    <n v="300"/>
    <n v="385"/>
    <x v="0"/>
    <s v="GB"/>
    <s v="GBP"/>
    <x v="3453"/>
    <d v="2016-08-13T15:29:16"/>
    <n v="1471130956"/>
    <n v="1465946956"/>
    <b v="0"/>
    <n v="14"/>
    <b v="1"/>
    <s v="theater/plays"/>
    <x v="1"/>
    <s v="plays"/>
  </r>
  <r>
    <n v="700"/>
    <n v="705"/>
    <x v="0"/>
    <s v="GB"/>
    <s v="GBP"/>
    <x v="3454"/>
    <d v="2014-07-31T08:45:59"/>
    <n v="1406825159"/>
    <n v="1404233159"/>
    <b v="0"/>
    <n v="21"/>
    <b v="1"/>
    <s v="theater/plays"/>
    <x v="1"/>
    <s v="plays"/>
  </r>
  <r>
    <n v="10000"/>
    <n v="10065"/>
    <x v="0"/>
    <s v="US"/>
    <s v="USD"/>
    <x v="3455"/>
    <d v="2016-10-13T10:00:27"/>
    <n v="1476381627"/>
    <n v="1473789627"/>
    <b v="0"/>
    <n v="69"/>
    <b v="1"/>
    <s v="theater/plays"/>
    <x v="1"/>
    <s v="plays"/>
  </r>
  <r>
    <n v="3000"/>
    <n v="5739"/>
    <x v="0"/>
    <s v="US"/>
    <s v="USD"/>
    <x v="3456"/>
    <d v="2014-07-31T22:59:00"/>
    <n v="1406876340"/>
    <n v="1404190567"/>
    <b v="0"/>
    <n v="16"/>
    <b v="1"/>
    <s v="theater/plays"/>
    <x v="1"/>
    <s v="plays"/>
  </r>
  <r>
    <n v="2000"/>
    <n v="2804"/>
    <x v="0"/>
    <s v="US"/>
    <s v="USD"/>
    <x v="3457"/>
    <d v="2015-02-11T21:59:00"/>
    <n v="1423720740"/>
    <n v="1421081857"/>
    <b v="0"/>
    <n v="55"/>
    <b v="1"/>
    <s v="theater/plays"/>
    <x v="1"/>
    <s v="plays"/>
  </r>
  <r>
    <n v="978"/>
    <n v="1216"/>
    <x v="0"/>
    <s v="US"/>
    <s v="USD"/>
    <x v="3458"/>
    <d v="2015-02-02T20:27:00"/>
    <n v="1422937620"/>
    <n v="1420606303"/>
    <b v="0"/>
    <n v="27"/>
    <b v="1"/>
    <s v="theater/plays"/>
    <x v="1"/>
    <s v="plays"/>
  </r>
  <r>
    <n v="500"/>
    <n v="631"/>
    <x v="0"/>
    <s v="GB"/>
    <s v="GBP"/>
    <x v="3459"/>
    <d v="2016-05-20T03:31:00"/>
    <n v="1463743860"/>
    <n v="1461151860"/>
    <b v="0"/>
    <n v="36"/>
    <b v="1"/>
    <s v="theater/plays"/>
    <x v="1"/>
    <s v="plays"/>
  </r>
  <r>
    <n v="500"/>
    <n v="950"/>
    <x v="0"/>
    <s v="GB"/>
    <s v="GBP"/>
    <x v="3460"/>
    <d v="2014-08-15T04:39:12"/>
    <n v="1408106352"/>
    <n v="1406896752"/>
    <b v="0"/>
    <n v="19"/>
    <b v="1"/>
    <s v="theater/plays"/>
    <x v="1"/>
    <s v="plays"/>
  </r>
  <r>
    <n v="500"/>
    <n v="695"/>
    <x v="0"/>
    <s v="US"/>
    <s v="USD"/>
    <x v="3461"/>
    <d v="2016-10-28T19:00:00"/>
    <n v="1477710000"/>
    <n v="1475248279"/>
    <b v="0"/>
    <n v="12"/>
    <b v="1"/>
    <s v="theater/plays"/>
    <x v="1"/>
    <s v="plays"/>
  </r>
  <r>
    <n v="250"/>
    <n v="505"/>
    <x v="0"/>
    <s v="US"/>
    <s v="USD"/>
    <x v="3462"/>
    <d v="2015-07-10T10:00:00"/>
    <n v="1436551200"/>
    <n v="1435181628"/>
    <b v="0"/>
    <n v="17"/>
    <b v="1"/>
    <s v="theater/plays"/>
    <x v="1"/>
    <s v="plays"/>
  </r>
  <r>
    <n v="10000"/>
    <n v="10338"/>
    <x v="0"/>
    <s v="CA"/>
    <s v="CAD"/>
    <x v="3463"/>
    <d v="2016-10-10T19:59:00"/>
    <n v="1476158340"/>
    <n v="1472594585"/>
    <b v="0"/>
    <n v="114"/>
    <b v="1"/>
    <s v="theater/plays"/>
    <x v="1"/>
    <s v="plays"/>
  </r>
  <r>
    <n v="5000"/>
    <n v="5116.18"/>
    <x v="0"/>
    <s v="US"/>
    <s v="USD"/>
    <x v="3464"/>
    <d v="2016-08-22T19:07:17"/>
    <n v="1471921637"/>
    <n v="1469329637"/>
    <b v="0"/>
    <n v="93"/>
    <b v="1"/>
    <s v="theater/plays"/>
    <x v="1"/>
    <s v="plays"/>
  </r>
  <r>
    <n v="2000"/>
    <n v="2060"/>
    <x v="0"/>
    <s v="GB"/>
    <s v="GBP"/>
    <x v="3465"/>
    <d v="2015-08-09T08:00:00"/>
    <n v="1439136000"/>
    <n v="1436972472"/>
    <b v="0"/>
    <n v="36"/>
    <b v="1"/>
    <s v="theater/plays"/>
    <x v="1"/>
    <s v="plays"/>
  </r>
  <r>
    <n v="3500"/>
    <n v="4450"/>
    <x v="0"/>
    <s v="US"/>
    <s v="USD"/>
    <x v="3466"/>
    <d v="2016-04-19T15:27:30"/>
    <n v="1461108450"/>
    <n v="1455928050"/>
    <b v="0"/>
    <n v="61"/>
    <b v="1"/>
    <s v="theater/plays"/>
    <x v="1"/>
    <s v="plays"/>
  </r>
  <r>
    <n v="3000"/>
    <n v="3030"/>
    <x v="0"/>
    <s v="US"/>
    <s v="USD"/>
    <x v="3467"/>
    <d v="2015-03-20T07:07:12"/>
    <n v="1426864032"/>
    <n v="1424275632"/>
    <b v="0"/>
    <n v="47"/>
    <b v="1"/>
    <s v="theater/plays"/>
    <x v="1"/>
    <s v="plays"/>
  </r>
  <r>
    <n v="10000"/>
    <n v="12178"/>
    <x v="0"/>
    <s v="US"/>
    <s v="USD"/>
    <x v="3468"/>
    <d v="2016-09-20T19:00:00"/>
    <n v="1474426800"/>
    <n v="1471976529"/>
    <b v="0"/>
    <n v="17"/>
    <b v="1"/>
    <s v="theater/plays"/>
    <x v="1"/>
    <s v="plays"/>
  </r>
  <r>
    <n v="2800"/>
    <n v="3175"/>
    <x v="0"/>
    <s v="US"/>
    <s v="USD"/>
    <x v="3469"/>
    <d v="2016-04-28T07:24:05"/>
    <n v="1461857045"/>
    <n v="1459265045"/>
    <b v="0"/>
    <n v="63"/>
    <b v="1"/>
    <s v="theater/plays"/>
    <x v="1"/>
    <s v="plays"/>
  </r>
  <r>
    <n v="250"/>
    <n v="375"/>
    <x v="0"/>
    <s v="US"/>
    <s v="USD"/>
    <x v="3470"/>
    <d v="2016-07-15T13:38:00"/>
    <n v="1468618680"/>
    <n v="1465345902"/>
    <b v="0"/>
    <n v="9"/>
    <b v="1"/>
    <s v="theater/plays"/>
    <x v="1"/>
    <s v="plays"/>
  </r>
  <r>
    <n v="500"/>
    <n v="1073"/>
    <x v="0"/>
    <s v="GB"/>
    <s v="GBP"/>
    <x v="3471"/>
    <d v="2014-08-31T12:00:00"/>
    <n v="1409515200"/>
    <n v="1405971690"/>
    <b v="0"/>
    <n v="30"/>
    <b v="1"/>
    <s v="theater/plays"/>
    <x v="1"/>
    <s v="plays"/>
  </r>
  <r>
    <n v="2000"/>
    <n v="2041"/>
    <x v="0"/>
    <s v="US"/>
    <s v="USD"/>
    <x v="3472"/>
    <d v="2014-11-05T21:59:00"/>
    <n v="1415253540"/>
    <n v="1413432331"/>
    <b v="0"/>
    <n v="23"/>
    <b v="1"/>
    <s v="theater/plays"/>
    <x v="1"/>
    <s v="plays"/>
  </r>
  <r>
    <n v="4900"/>
    <n v="4900"/>
    <x v="0"/>
    <s v="US"/>
    <s v="USD"/>
    <x v="3473"/>
    <d v="2015-03-20T12:27:00"/>
    <n v="1426883220"/>
    <n v="1425067296"/>
    <b v="0"/>
    <n v="33"/>
    <b v="1"/>
    <s v="theater/plays"/>
    <x v="1"/>
    <s v="plays"/>
  </r>
  <r>
    <n v="2000"/>
    <n v="2020"/>
    <x v="0"/>
    <s v="GB"/>
    <s v="GBP"/>
    <x v="3474"/>
    <d v="2016-07-20T04:02:11"/>
    <n v="1469016131"/>
    <n v="1466424131"/>
    <b v="0"/>
    <n v="39"/>
    <b v="1"/>
    <s v="theater/plays"/>
    <x v="1"/>
    <s v="plays"/>
  </r>
  <r>
    <n v="300"/>
    <n v="340"/>
    <x v="0"/>
    <s v="GB"/>
    <s v="GBP"/>
    <x v="3475"/>
    <d v="2014-11-02T16:00:00"/>
    <n v="1414972800"/>
    <n v="1412629704"/>
    <b v="0"/>
    <n v="17"/>
    <b v="1"/>
    <s v="theater/plays"/>
    <x v="1"/>
    <s v="plays"/>
  </r>
  <r>
    <n v="300"/>
    <n v="312"/>
    <x v="0"/>
    <s v="US"/>
    <s v="USD"/>
    <x v="3476"/>
    <d v="2014-10-26T19:00:00"/>
    <n v="1414378800"/>
    <n v="1412836990"/>
    <b v="0"/>
    <n v="6"/>
    <b v="1"/>
    <s v="theater/plays"/>
    <x v="1"/>
    <s v="plays"/>
  </r>
  <r>
    <n v="1800"/>
    <n v="2076"/>
    <x v="0"/>
    <s v="US"/>
    <s v="USD"/>
    <x v="3477"/>
    <d v="2015-05-16T19:00:00"/>
    <n v="1431831600"/>
    <n v="1430761243"/>
    <b v="0"/>
    <n v="39"/>
    <b v="1"/>
    <s v="theater/plays"/>
    <x v="1"/>
    <s v="plays"/>
  </r>
  <r>
    <n v="2000"/>
    <n v="2257"/>
    <x v="0"/>
    <s v="US"/>
    <s v="USD"/>
    <x v="3478"/>
    <d v="2015-03-16T13:00:00"/>
    <n v="1426539600"/>
    <n v="1424296822"/>
    <b v="0"/>
    <n v="57"/>
    <b v="1"/>
    <s v="theater/plays"/>
    <x v="1"/>
    <s v="plays"/>
  </r>
  <r>
    <n v="1500"/>
    <n v="1918"/>
    <x v="0"/>
    <s v="GB"/>
    <s v="GBP"/>
    <x v="3479"/>
    <d v="2014-06-21T12:31:20"/>
    <n v="1403382680"/>
    <n v="1400790680"/>
    <b v="0"/>
    <n v="56"/>
    <b v="1"/>
    <s v="theater/plays"/>
    <x v="1"/>
    <s v="plays"/>
  </r>
  <r>
    <n v="1500"/>
    <n v="2140"/>
    <x v="0"/>
    <s v="US"/>
    <s v="USD"/>
    <x v="3480"/>
    <d v="2015-07-10T13:00:00"/>
    <n v="1436562000"/>
    <n v="1434440227"/>
    <b v="0"/>
    <n v="13"/>
    <b v="1"/>
    <s v="theater/plays"/>
    <x v="1"/>
    <s v="plays"/>
  </r>
  <r>
    <n v="10000"/>
    <n v="11880"/>
    <x v="0"/>
    <s v="AU"/>
    <s v="AUD"/>
    <x v="3481"/>
    <d v="2015-01-01T21:56:28"/>
    <n v="1420178188"/>
    <n v="1418709388"/>
    <b v="0"/>
    <n v="95"/>
    <b v="1"/>
    <s v="theater/plays"/>
    <x v="1"/>
    <s v="plays"/>
  </r>
  <r>
    <n v="3000"/>
    <n v="4150"/>
    <x v="0"/>
    <s v="GB"/>
    <s v="GBP"/>
    <x v="3482"/>
    <d v="2014-07-06T10:31:06"/>
    <n v="1404671466"/>
    <n v="1402079466"/>
    <b v="0"/>
    <n v="80"/>
    <b v="1"/>
    <s v="theater/plays"/>
    <x v="1"/>
    <s v="plays"/>
  </r>
  <r>
    <n v="3350"/>
    <n v="5358"/>
    <x v="0"/>
    <s v="US"/>
    <s v="USD"/>
    <x v="3483"/>
    <d v="2014-07-03T08:03:01"/>
    <n v="1404403381"/>
    <n v="1401811381"/>
    <b v="0"/>
    <n v="133"/>
    <b v="1"/>
    <s v="theater/plays"/>
    <x v="1"/>
    <s v="plays"/>
  </r>
  <r>
    <n v="2500"/>
    <n v="2856"/>
    <x v="0"/>
    <s v="US"/>
    <s v="USD"/>
    <x v="3484"/>
    <d v="2016-06-15T10:14:59"/>
    <n v="1466014499"/>
    <n v="1463422499"/>
    <b v="0"/>
    <n v="44"/>
    <b v="1"/>
    <s v="theater/plays"/>
    <x v="1"/>
    <s v="plays"/>
  </r>
  <r>
    <n v="1650"/>
    <n v="1660"/>
    <x v="0"/>
    <s v="US"/>
    <s v="USD"/>
    <x v="3485"/>
    <d v="2016-02-02T08:38:00"/>
    <n v="1454431080"/>
    <n v="1451839080"/>
    <b v="0"/>
    <n v="30"/>
    <b v="1"/>
    <s v="theater/plays"/>
    <x v="1"/>
    <s v="plays"/>
  </r>
  <r>
    <n v="3000"/>
    <n v="4656"/>
    <x v="0"/>
    <s v="US"/>
    <s v="USD"/>
    <x v="3486"/>
    <d v="2015-06-02T22:59:00"/>
    <n v="1433314740"/>
    <n v="1430600401"/>
    <b v="0"/>
    <n v="56"/>
    <b v="1"/>
    <s v="theater/plays"/>
    <x v="1"/>
    <s v="plays"/>
  </r>
  <r>
    <n v="2000"/>
    <n v="2555"/>
    <x v="0"/>
    <s v="GB"/>
    <s v="GBP"/>
    <x v="3487"/>
    <d v="2015-06-24T14:34:12"/>
    <n v="1435185252"/>
    <n v="1432593252"/>
    <b v="0"/>
    <n v="66"/>
    <b v="1"/>
    <s v="theater/plays"/>
    <x v="1"/>
    <s v="plays"/>
  </r>
  <r>
    <n v="3000"/>
    <n v="3636"/>
    <x v="0"/>
    <s v="US"/>
    <s v="USD"/>
    <x v="3488"/>
    <d v="2015-04-17T08:00:00"/>
    <n v="1429286400"/>
    <n v="1427221560"/>
    <b v="0"/>
    <n v="29"/>
    <b v="1"/>
    <s v="theater/plays"/>
    <x v="1"/>
    <s v="plays"/>
  </r>
  <r>
    <n v="5000"/>
    <n v="5635"/>
    <x v="0"/>
    <s v="GB"/>
    <s v="GBP"/>
    <x v="3489"/>
    <d v="2014-05-24T13:00:00"/>
    <n v="1400965200"/>
    <n v="1398352531"/>
    <b v="0"/>
    <n v="72"/>
    <b v="1"/>
    <s v="theater/plays"/>
    <x v="1"/>
    <s v="plays"/>
  </r>
  <r>
    <n v="1000"/>
    <n v="1275"/>
    <x v="0"/>
    <s v="US"/>
    <s v="USD"/>
    <x v="3490"/>
    <d v="2016-04-13T11:15:24"/>
    <n v="1460574924"/>
    <n v="1457982924"/>
    <b v="0"/>
    <n v="27"/>
    <b v="1"/>
    <s v="theater/plays"/>
    <x v="1"/>
    <s v="plays"/>
  </r>
  <r>
    <n v="500"/>
    <n v="791"/>
    <x v="0"/>
    <s v="US"/>
    <s v="USD"/>
    <x v="3491"/>
    <d v="2015-05-17T21:59:44"/>
    <n v="1431928784"/>
    <n v="1430114384"/>
    <b v="0"/>
    <n v="10"/>
    <b v="1"/>
    <s v="theater/plays"/>
    <x v="1"/>
    <s v="plays"/>
  </r>
  <r>
    <n v="3800"/>
    <n v="4000.22"/>
    <x v="0"/>
    <s v="US"/>
    <s v="USD"/>
    <x v="3492"/>
    <d v="2015-10-25T16:13:17"/>
    <n v="1445818397"/>
    <n v="1442794397"/>
    <b v="0"/>
    <n v="35"/>
    <b v="1"/>
    <s v="theater/plays"/>
    <x v="1"/>
    <s v="plays"/>
  </r>
  <r>
    <n v="1500"/>
    <n v="1500"/>
    <x v="0"/>
    <s v="US"/>
    <s v="USD"/>
    <x v="3493"/>
    <d v="2014-08-16T21:11:00"/>
    <n v="1408252260"/>
    <n v="1406580436"/>
    <b v="0"/>
    <n v="29"/>
    <b v="1"/>
    <s v="theater/plays"/>
    <x v="1"/>
    <s v="plays"/>
  </r>
  <r>
    <n v="400"/>
    <n v="400"/>
    <x v="0"/>
    <s v="US"/>
    <s v="USD"/>
    <x v="3494"/>
    <d v="2016-11-25T22:00:00"/>
    <n v="1480140000"/>
    <n v="1479186575"/>
    <b v="0"/>
    <n v="13"/>
    <b v="1"/>
    <s v="theater/plays"/>
    <x v="1"/>
    <s v="plays"/>
  </r>
  <r>
    <n v="5000"/>
    <n v="5343"/>
    <x v="0"/>
    <s v="CA"/>
    <s v="CAD"/>
    <x v="3495"/>
    <d v="2014-11-01T09:18:00"/>
    <n v="1414862280"/>
    <n v="1412360309"/>
    <b v="0"/>
    <n v="72"/>
    <b v="1"/>
    <s v="theater/plays"/>
    <x v="1"/>
    <s v="plays"/>
  </r>
  <r>
    <n v="3000"/>
    <n v="3732"/>
    <x v="0"/>
    <s v="US"/>
    <s v="USD"/>
    <x v="3496"/>
    <d v="2016-09-11T12:19:26"/>
    <n v="1473625166"/>
    <n v="1470169166"/>
    <b v="0"/>
    <n v="78"/>
    <b v="1"/>
    <s v="theater/plays"/>
    <x v="1"/>
    <s v="plays"/>
  </r>
  <r>
    <n v="1551"/>
    <n v="1686"/>
    <x v="0"/>
    <s v="US"/>
    <s v="USD"/>
    <x v="3497"/>
    <d v="2016-06-02T14:00:00"/>
    <n v="1464904800"/>
    <n v="1463852904"/>
    <b v="0"/>
    <n v="49"/>
    <b v="1"/>
    <s v="theater/plays"/>
    <x v="1"/>
    <s v="plays"/>
  </r>
  <r>
    <n v="1650"/>
    <n v="1690"/>
    <x v="0"/>
    <s v="CA"/>
    <s v="CAD"/>
    <x v="3498"/>
    <d v="2016-05-28T13:44:00"/>
    <n v="1464471840"/>
    <n v="1459309704"/>
    <b v="0"/>
    <n v="42"/>
    <b v="1"/>
    <s v="theater/plays"/>
    <x v="1"/>
    <s v="plays"/>
  </r>
  <r>
    <n v="2000"/>
    <n v="2110"/>
    <x v="0"/>
    <s v="US"/>
    <s v="USD"/>
    <x v="3499"/>
    <d v="2015-06-30T22:59:00"/>
    <n v="1435733940"/>
    <n v="1431046325"/>
    <b v="0"/>
    <n v="35"/>
    <b v="1"/>
    <s v="theater/plays"/>
    <x v="1"/>
    <s v="plays"/>
  </r>
  <r>
    <n v="1000"/>
    <n v="1063"/>
    <x v="0"/>
    <s v="US"/>
    <s v="USD"/>
    <x v="3500"/>
    <d v="2016-03-06T20:59:00"/>
    <n v="1457326740"/>
    <n v="1455919438"/>
    <b v="0"/>
    <n v="42"/>
    <b v="1"/>
    <s v="theater/plays"/>
    <x v="1"/>
    <s v="plays"/>
  </r>
  <r>
    <n v="1500"/>
    <n v="1510"/>
    <x v="0"/>
    <s v="GB"/>
    <s v="GBP"/>
    <x v="3501"/>
    <d v="2015-09-11T10:19:55"/>
    <n v="1441995595"/>
    <n v="1439835595"/>
    <b v="0"/>
    <n v="42"/>
    <b v="1"/>
    <s v="theater/plays"/>
    <x v="1"/>
    <s v="plays"/>
  </r>
  <r>
    <n v="4000"/>
    <n v="4216"/>
    <x v="0"/>
    <s v="US"/>
    <s v="USD"/>
    <x v="3502"/>
    <d v="2016-03-15T19:59:00"/>
    <n v="1458100740"/>
    <n v="1456862924"/>
    <b v="0"/>
    <n v="31"/>
    <b v="1"/>
    <s v="theater/plays"/>
    <x v="1"/>
    <s v="plays"/>
  </r>
  <r>
    <n v="2500"/>
    <n v="2689"/>
    <x v="0"/>
    <s v="GB"/>
    <s v="GBP"/>
    <x v="3503"/>
    <d v="2016-07-24T03:28:48"/>
    <n v="1469359728"/>
    <n v="1466767728"/>
    <b v="0"/>
    <n v="38"/>
    <b v="1"/>
    <s v="theater/plays"/>
    <x v="1"/>
    <s v="plays"/>
  </r>
  <r>
    <n v="1000"/>
    <n v="1000"/>
    <x v="0"/>
    <s v="US"/>
    <s v="USD"/>
    <x v="3504"/>
    <d v="2015-11-19T10:58:11"/>
    <n v="1447959491"/>
    <n v="1445363891"/>
    <b v="0"/>
    <n v="8"/>
    <b v="1"/>
    <s v="theater/plays"/>
    <x v="1"/>
    <s v="plays"/>
  </r>
  <r>
    <n v="2500"/>
    <n v="2594"/>
    <x v="0"/>
    <s v="US"/>
    <s v="USD"/>
    <x v="3505"/>
    <d v="2014-05-12T20:00:00"/>
    <n v="1399953600"/>
    <n v="1398983245"/>
    <b v="0"/>
    <n v="39"/>
    <b v="1"/>
    <s v="theater/plays"/>
    <x v="1"/>
    <s v="plays"/>
  </r>
  <r>
    <n v="3000"/>
    <n v="3045"/>
    <x v="0"/>
    <s v="US"/>
    <s v="USD"/>
    <x v="3506"/>
    <d v="2014-08-23T09:37:20"/>
    <n v="1408815440"/>
    <n v="1404927440"/>
    <b v="0"/>
    <n v="29"/>
    <b v="1"/>
    <s v="theater/plays"/>
    <x v="1"/>
    <s v="plays"/>
  </r>
  <r>
    <n v="10000"/>
    <n v="10440"/>
    <x v="0"/>
    <s v="US"/>
    <s v="USD"/>
    <x v="3507"/>
    <d v="2016-05-31T14:08:57"/>
    <n v="1464732537"/>
    <n v="1462140537"/>
    <b v="0"/>
    <n v="72"/>
    <b v="1"/>
    <s v="theater/plays"/>
    <x v="1"/>
    <s v="plays"/>
  </r>
  <r>
    <n v="100"/>
    <n v="180"/>
    <x v="0"/>
    <s v="GB"/>
    <s v="GBP"/>
    <x v="3508"/>
    <d v="2016-05-10T13:00:00"/>
    <n v="1462914000"/>
    <n v="1460914253"/>
    <b v="0"/>
    <n v="15"/>
    <b v="1"/>
    <s v="theater/plays"/>
    <x v="1"/>
    <s v="plays"/>
  </r>
  <r>
    <n v="3000"/>
    <n v="3190"/>
    <x v="0"/>
    <s v="US"/>
    <s v="USD"/>
    <x v="3509"/>
    <d v="2014-11-20T20:55:00"/>
    <n v="1416545700"/>
    <n v="1415392666"/>
    <b v="0"/>
    <n v="33"/>
    <b v="1"/>
    <s v="theater/plays"/>
    <x v="1"/>
    <s v="plays"/>
  </r>
  <r>
    <n v="900"/>
    <n v="905"/>
    <x v="0"/>
    <s v="US"/>
    <s v="USD"/>
    <x v="3510"/>
    <d v="2014-07-02T06:54:06"/>
    <n v="1404312846"/>
    <n v="1402584846"/>
    <b v="0"/>
    <n v="15"/>
    <b v="1"/>
    <s v="theater/plays"/>
    <x v="1"/>
    <s v="plays"/>
  </r>
  <r>
    <n v="1500"/>
    <n v="1518"/>
    <x v="0"/>
    <s v="GB"/>
    <s v="GBP"/>
    <x v="3511"/>
    <d v="2014-11-07T10:30:00"/>
    <n v="1415385000"/>
    <n v="1413406695"/>
    <b v="0"/>
    <n v="19"/>
    <b v="1"/>
    <s v="theater/plays"/>
    <x v="1"/>
    <s v="plays"/>
  </r>
  <r>
    <n v="1000"/>
    <n v="1000"/>
    <x v="0"/>
    <s v="GB"/>
    <s v="GBP"/>
    <x v="3512"/>
    <d v="2015-04-23T03:53:12"/>
    <n v="1429789992"/>
    <n v="1424609592"/>
    <b v="0"/>
    <n v="17"/>
    <b v="1"/>
    <s v="theater/plays"/>
    <x v="1"/>
    <s v="plays"/>
  </r>
  <r>
    <n v="2800"/>
    <n v="3315"/>
    <x v="0"/>
    <s v="US"/>
    <s v="USD"/>
    <x v="3513"/>
    <d v="2014-06-03T20:59:00"/>
    <n v="1401857940"/>
    <n v="1400725112"/>
    <b v="0"/>
    <n v="44"/>
    <b v="1"/>
    <s v="theater/plays"/>
    <x v="1"/>
    <s v="plays"/>
  </r>
  <r>
    <n v="500"/>
    <n v="550"/>
    <x v="0"/>
    <s v="US"/>
    <s v="USD"/>
    <x v="3514"/>
    <d v="2015-02-01T20:59:00"/>
    <n v="1422853140"/>
    <n v="1421439552"/>
    <b v="0"/>
    <n v="10"/>
    <b v="1"/>
    <s v="theater/plays"/>
    <x v="1"/>
    <s v="plays"/>
  </r>
  <r>
    <n v="3000"/>
    <n v="3080"/>
    <x v="0"/>
    <s v="US"/>
    <s v="USD"/>
    <x v="3515"/>
    <d v="2015-05-31T10:32:51"/>
    <n v="1433097171"/>
    <n v="1430505171"/>
    <b v="0"/>
    <n v="46"/>
    <b v="1"/>
    <s v="theater/plays"/>
    <x v="1"/>
    <s v="plays"/>
  </r>
  <r>
    <n v="2500"/>
    <n v="2500"/>
    <x v="0"/>
    <s v="US"/>
    <s v="USD"/>
    <x v="3516"/>
    <d v="2014-09-07T19:00:00"/>
    <n v="1410145200"/>
    <n v="1407197670"/>
    <b v="0"/>
    <n v="11"/>
    <b v="1"/>
    <s v="theater/plays"/>
    <x v="1"/>
    <s v="plays"/>
  </r>
  <r>
    <n v="4000"/>
    <n v="4000"/>
    <x v="0"/>
    <s v="GB"/>
    <s v="GBP"/>
    <x v="3517"/>
    <d v="2014-07-04T03:00:00"/>
    <n v="1404471600"/>
    <n v="1401910634"/>
    <b v="0"/>
    <n v="13"/>
    <b v="1"/>
    <s v="theater/plays"/>
    <x v="1"/>
    <s v="plays"/>
  </r>
  <r>
    <n v="1500"/>
    <n v="1650.69"/>
    <x v="0"/>
    <s v="US"/>
    <s v="USD"/>
    <x v="3518"/>
    <d v="2014-10-02T06:21:00"/>
    <n v="1412259660"/>
    <n v="1410461299"/>
    <b v="0"/>
    <n v="33"/>
    <b v="1"/>
    <s v="theater/plays"/>
    <x v="1"/>
    <s v="plays"/>
  </r>
  <r>
    <n v="2000"/>
    <n v="2027"/>
    <x v="0"/>
    <s v="GB"/>
    <s v="GBP"/>
    <x v="3519"/>
    <d v="2015-03-04T06:22:30"/>
    <n v="1425478950"/>
    <n v="1422886950"/>
    <b v="0"/>
    <n v="28"/>
    <b v="1"/>
    <s v="theater/plays"/>
    <x v="1"/>
    <s v="plays"/>
  </r>
  <r>
    <n v="2000"/>
    <n v="2015"/>
    <x v="0"/>
    <s v="GB"/>
    <s v="GBP"/>
    <x v="3520"/>
    <d v="2015-09-06T05:47:00"/>
    <n v="1441547220"/>
    <n v="1439322412"/>
    <b v="0"/>
    <n v="21"/>
    <b v="1"/>
    <s v="theater/plays"/>
    <x v="1"/>
    <s v="plays"/>
  </r>
  <r>
    <n v="350"/>
    <n v="593"/>
    <x v="0"/>
    <s v="US"/>
    <s v="USD"/>
    <x v="3521"/>
    <d v="2014-09-29T00:40:20"/>
    <n v="1411980020"/>
    <n v="1409388020"/>
    <b v="0"/>
    <n v="13"/>
    <b v="1"/>
    <s v="theater/plays"/>
    <x v="1"/>
    <s v="plays"/>
  </r>
  <r>
    <n v="1395"/>
    <n v="1395"/>
    <x v="0"/>
    <s v="GB"/>
    <s v="GBP"/>
    <x v="3522"/>
    <d v="2015-09-15T02:06:00"/>
    <n v="1442311560"/>
    <n v="1439924246"/>
    <b v="0"/>
    <n v="34"/>
    <b v="1"/>
    <s v="theater/plays"/>
    <x v="1"/>
    <s v="plays"/>
  </r>
  <r>
    <n v="4000"/>
    <n v="4546"/>
    <x v="0"/>
    <s v="GB"/>
    <s v="GBP"/>
    <x v="3523"/>
    <d v="2016-09-25T15:00:00"/>
    <n v="1474844400"/>
    <n v="1469871148"/>
    <b v="0"/>
    <n v="80"/>
    <b v="1"/>
    <s v="theater/plays"/>
    <x v="1"/>
    <s v="plays"/>
  </r>
  <r>
    <n v="10000"/>
    <n v="10156"/>
    <x v="0"/>
    <s v="US"/>
    <s v="USD"/>
    <x v="3524"/>
    <d v="2014-09-12T20:00:00"/>
    <n v="1410580800"/>
    <n v="1409336373"/>
    <b v="0"/>
    <n v="74"/>
    <b v="1"/>
    <s v="theater/plays"/>
    <x v="1"/>
    <s v="plays"/>
  </r>
  <r>
    <n v="500"/>
    <n v="530"/>
    <x v="0"/>
    <s v="US"/>
    <s v="USD"/>
    <x v="3525"/>
    <d v="2015-08-09T08:00:00"/>
    <n v="1439136000"/>
    <n v="1438188106"/>
    <b v="0"/>
    <n v="7"/>
    <b v="1"/>
    <s v="theater/plays"/>
    <x v="1"/>
    <s v="plays"/>
  </r>
  <r>
    <n v="3300"/>
    <n v="3366"/>
    <x v="0"/>
    <s v="US"/>
    <s v="USD"/>
    <x v="3526"/>
    <d v="2016-04-27T21:59:00"/>
    <n v="1461823140"/>
    <n v="1459411371"/>
    <b v="0"/>
    <n v="34"/>
    <b v="1"/>
    <s v="theater/plays"/>
    <x v="1"/>
    <s v="plays"/>
  </r>
  <r>
    <n v="6000"/>
    <n v="7015"/>
    <x v="0"/>
    <s v="US"/>
    <s v="USD"/>
    <x v="3527"/>
    <d v="2015-07-10T19:59:00"/>
    <n v="1436587140"/>
    <n v="1434069205"/>
    <b v="0"/>
    <n v="86"/>
    <b v="1"/>
    <s v="theater/plays"/>
    <x v="1"/>
    <s v="plays"/>
  </r>
  <r>
    <n v="1650"/>
    <n v="1669"/>
    <x v="0"/>
    <s v="GB"/>
    <s v="GBP"/>
    <x v="3528"/>
    <d v="2017-01-18T04:01:58"/>
    <n v="1484740918"/>
    <n v="1483012918"/>
    <b v="0"/>
    <n v="37"/>
    <b v="1"/>
    <s v="theater/plays"/>
    <x v="1"/>
    <s v="plays"/>
  </r>
  <r>
    <n v="500"/>
    <n v="660"/>
    <x v="0"/>
    <s v="US"/>
    <s v="USD"/>
    <x v="3529"/>
    <d v="2015-07-12T17:00:00"/>
    <n v="1436749200"/>
    <n v="1434997018"/>
    <b v="0"/>
    <n v="18"/>
    <b v="1"/>
    <s v="theater/plays"/>
    <x v="1"/>
    <s v="plays"/>
  </r>
  <r>
    <n v="2750"/>
    <n v="2750"/>
    <x v="0"/>
    <s v="GB"/>
    <s v="GBP"/>
    <x v="3530"/>
    <d v="2016-04-10T12:00:00"/>
    <n v="1460318400"/>
    <n v="1457881057"/>
    <b v="0"/>
    <n v="22"/>
    <b v="1"/>
    <s v="theater/plays"/>
    <x v="1"/>
    <s v="plays"/>
  </r>
  <r>
    <n v="1000"/>
    <n v="1280"/>
    <x v="0"/>
    <s v="US"/>
    <s v="USD"/>
    <x v="3531"/>
    <d v="2016-06-30T07:42:14"/>
    <n v="1467301334"/>
    <n v="1464709334"/>
    <b v="0"/>
    <n v="26"/>
    <b v="1"/>
    <s v="theater/plays"/>
    <x v="1"/>
    <s v="plays"/>
  </r>
  <r>
    <n v="960"/>
    <n v="1142"/>
    <x v="0"/>
    <s v="US"/>
    <s v="USD"/>
    <x v="3532"/>
    <d v="2014-09-17T19:59:00"/>
    <n v="1411012740"/>
    <n v="1409667827"/>
    <b v="0"/>
    <n v="27"/>
    <b v="1"/>
    <s v="theater/plays"/>
    <x v="1"/>
    <s v="plays"/>
  </r>
  <r>
    <n v="500"/>
    <n v="631"/>
    <x v="0"/>
    <s v="US"/>
    <s v="USD"/>
    <x v="3533"/>
    <d v="2015-11-11T11:16:07"/>
    <n v="1447269367"/>
    <n v="1444673767"/>
    <b v="0"/>
    <n v="8"/>
    <b v="1"/>
    <s v="theater/plays"/>
    <x v="1"/>
    <s v="plays"/>
  </r>
  <r>
    <n v="5000"/>
    <n v="7810"/>
    <x v="0"/>
    <s v="US"/>
    <s v="USD"/>
    <x v="3534"/>
    <d v="2015-10-01T07:00:23"/>
    <n v="1443711623"/>
    <n v="1440687623"/>
    <b v="0"/>
    <n v="204"/>
    <b v="1"/>
    <s v="theater/plays"/>
    <x v="1"/>
    <s v="plays"/>
  </r>
  <r>
    <n v="2000"/>
    <n v="2063"/>
    <x v="0"/>
    <s v="GB"/>
    <s v="GBP"/>
    <x v="3535"/>
    <d v="2015-10-02T10:00:00"/>
    <n v="1443808800"/>
    <n v="1441120910"/>
    <b v="0"/>
    <n v="46"/>
    <b v="1"/>
    <s v="theater/plays"/>
    <x v="1"/>
    <s v="plays"/>
  </r>
  <r>
    <n v="150"/>
    <n v="230"/>
    <x v="0"/>
    <s v="GB"/>
    <s v="GBP"/>
    <x v="3536"/>
    <d v="2015-12-20T03:59:00"/>
    <n v="1450612740"/>
    <n v="1448040425"/>
    <b v="0"/>
    <n v="17"/>
    <b v="1"/>
    <s v="theater/plays"/>
    <x v="1"/>
    <s v="plays"/>
  </r>
  <r>
    <n v="675"/>
    <n v="1218"/>
    <x v="0"/>
    <s v="CA"/>
    <s v="CAD"/>
    <x v="3537"/>
    <d v="2014-11-16T23:59:00"/>
    <n v="1416211140"/>
    <n v="1413016216"/>
    <b v="0"/>
    <n v="28"/>
    <b v="1"/>
    <s v="theater/plays"/>
    <x v="1"/>
    <s v="plays"/>
  </r>
  <r>
    <n v="2000"/>
    <n v="2569"/>
    <x v="0"/>
    <s v="GB"/>
    <s v="GBP"/>
    <x v="3538"/>
    <d v="2016-08-17T02:05:40"/>
    <n v="1471428340"/>
    <n v="1469009140"/>
    <b v="0"/>
    <n v="83"/>
    <b v="1"/>
    <s v="theater/plays"/>
    <x v="1"/>
    <s v="plays"/>
  </r>
  <r>
    <n v="600"/>
    <n v="718"/>
    <x v="0"/>
    <s v="US"/>
    <s v="USD"/>
    <x v="3539"/>
    <d v="2016-09-08T10:08:42"/>
    <n v="1473358122"/>
    <n v="1471543722"/>
    <b v="0"/>
    <n v="13"/>
    <b v="1"/>
    <s v="theater/plays"/>
    <x v="1"/>
    <s v="plays"/>
  </r>
  <r>
    <n v="300"/>
    <n v="369"/>
    <x v="0"/>
    <s v="GB"/>
    <s v="GBP"/>
    <x v="3540"/>
    <d v="2016-06-25T16:04:51"/>
    <n v="1466899491"/>
    <n v="1464307491"/>
    <b v="0"/>
    <n v="8"/>
    <b v="1"/>
    <s v="theater/plays"/>
    <x v="1"/>
    <s v="plays"/>
  </r>
  <r>
    <n v="1200"/>
    <n v="1260"/>
    <x v="0"/>
    <s v="GB"/>
    <s v="GBP"/>
    <x v="3541"/>
    <d v="2015-08-31T09:31:15"/>
    <n v="1441042275"/>
    <n v="1438882275"/>
    <b v="0"/>
    <n v="32"/>
    <b v="1"/>
    <s v="theater/plays"/>
    <x v="1"/>
    <s v="plays"/>
  </r>
  <r>
    <n v="5500"/>
    <n v="5623"/>
    <x v="0"/>
    <s v="US"/>
    <s v="USD"/>
    <x v="3542"/>
    <d v="2014-09-07T06:23:42"/>
    <n v="1410099822"/>
    <n v="1404915822"/>
    <b v="0"/>
    <n v="85"/>
    <b v="1"/>
    <s v="theater/plays"/>
    <x v="1"/>
    <s v="plays"/>
  </r>
  <r>
    <n v="1500"/>
    <n v="1570"/>
    <x v="0"/>
    <s v="DE"/>
    <s v="EUR"/>
    <x v="3543"/>
    <d v="2015-06-25T10:07:39"/>
    <n v="1435255659"/>
    <n v="1432663659"/>
    <b v="0"/>
    <n v="29"/>
    <b v="1"/>
    <s v="theater/plays"/>
    <x v="1"/>
    <s v="plays"/>
  </r>
  <r>
    <n v="2500"/>
    <n v="2500"/>
    <x v="0"/>
    <s v="US"/>
    <s v="USD"/>
    <x v="3544"/>
    <d v="2015-03-07T11:57:37"/>
    <n v="1425758257"/>
    <n v="1423166257"/>
    <b v="0"/>
    <n v="24"/>
    <b v="1"/>
    <s v="theater/plays"/>
    <x v="1"/>
    <s v="plays"/>
  </r>
  <r>
    <n v="250"/>
    <n v="251"/>
    <x v="0"/>
    <s v="US"/>
    <s v="USD"/>
    <x v="3545"/>
    <d v="2015-04-11T11:22:39"/>
    <n v="1428780159"/>
    <n v="1426188159"/>
    <b v="0"/>
    <n v="8"/>
    <b v="1"/>
    <s v="theater/plays"/>
    <x v="1"/>
    <s v="plays"/>
  </r>
  <r>
    <n v="1100"/>
    <n v="1125"/>
    <x v="0"/>
    <s v="US"/>
    <s v="USD"/>
    <x v="3546"/>
    <d v="2015-03-31T19:59:00"/>
    <n v="1427860740"/>
    <n v="1426002684"/>
    <b v="0"/>
    <n v="19"/>
    <b v="1"/>
    <s v="theater/plays"/>
    <x v="1"/>
    <s v="plays"/>
  </r>
  <r>
    <n v="35000"/>
    <n v="40043.25"/>
    <x v="0"/>
    <s v="US"/>
    <s v="USD"/>
    <x v="3547"/>
    <d v="2016-05-13T19:59:00"/>
    <n v="1463198340"/>
    <n v="1461117201"/>
    <b v="0"/>
    <n v="336"/>
    <b v="1"/>
    <s v="theater/plays"/>
    <x v="1"/>
    <s v="plays"/>
  </r>
  <r>
    <n v="2100"/>
    <n v="2140"/>
    <x v="0"/>
    <s v="US"/>
    <s v="USD"/>
    <x v="3548"/>
    <d v="2016-03-04T17:00:00"/>
    <n v="1457139600"/>
    <n v="1455230214"/>
    <b v="0"/>
    <n v="13"/>
    <b v="1"/>
    <s v="theater/plays"/>
    <x v="1"/>
    <s v="plays"/>
  </r>
  <r>
    <n v="1000"/>
    <n v="1020"/>
    <x v="0"/>
    <s v="GB"/>
    <s v="GBP"/>
    <x v="3549"/>
    <d v="2015-09-04T01:27:53"/>
    <n v="1441358873"/>
    <n v="1438939673"/>
    <b v="0"/>
    <n v="42"/>
    <b v="1"/>
    <s v="theater/plays"/>
    <x v="1"/>
    <s v="plays"/>
  </r>
  <r>
    <n v="2500"/>
    <n v="2620"/>
    <x v="0"/>
    <s v="GB"/>
    <s v="GBP"/>
    <x v="3550"/>
    <d v="2016-05-02T13:26:38"/>
    <n v="1462224398"/>
    <n v="1459632398"/>
    <b v="0"/>
    <n v="64"/>
    <b v="1"/>
    <s v="theater/plays"/>
    <x v="1"/>
    <s v="plays"/>
  </r>
  <r>
    <n v="1500"/>
    <n v="1527.5"/>
    <x v="0"/>
    <s v="US"/>
    <s v="USD"/>
    <x v="3551"/>
    <d v="2014-05-22T14:07:00"/>
    <n v="1400796420"/>
    <n v="1398342170"/>
    <b v="0"/>
    <n v="25"/>
    <b v="1"/>
    <s v="theater/plays"/>
    <x v="1"/>
    <s v="plays"/>
  </r>
  <r>
    <n v="773"/>
    <n v="773"/>
    <x v="0"/>
    <s v="GB"/>
    <s v="GBP"/>
    <x v="3552"/>
    <d v="2014-06-28T06:05:24"/>
    <n v="1403964324"/>
    <n v="1401372324"/>
    <b v="0"/>
    <n v="20"/>
    <b v="1"/>
    <s v="theater/plays"/>
    <x v="1"/>
    <s v="plays"/>
  </r>
  <r>
    <n v="5500"/>
    <n v="5845"/>
    <x v="0"/>
    <s v="US"/>
    <s v="USD"/>
    <x v="3553"/>
    <d v="2015-08-11T16:00:00"/>
    <n v="1439337600"/>
    <n v="1436575280"/>
    <b v="0"/>
    <n v="104"/>
    <b v="1"/>
    <s v="theater/plays"/>
    <x v="1"/>
    <s v="plays"/>
  </r>
  <r>
    <n v="5000"/>
    <n v="5671.11"/>
    <x v="0"/>
    <s v="US"/>
    <s v="USD"/>
    <x v="3554"/>
    <d v="2015-02-11T09:00:00"/>
    <n v="1423674000"/>
    <n v="1421025159"/>
    <b v="0"/>
    <n v="53"/>
    <b v="1"/>
    <s v="theater/plays"/>
    <x v="1"/>
    <s v="plays"/>
  </r>
  <r>
    <n v="2400"/>
    <n v="2400"/>
    <x v="0"/>
    <s v="IT"/>
    <s v="EUR"/>
    <x v="3555"/>
    <d v="2016-11-17T03:36:34"/>
    <n v="1479382594"/>
    <n v="1476786994"/>
    <b v="0"/>
    <n v="14"/>
    <b v="1"/>
    <s v="theater/plays"/>
    <x v="1"/>
    <s v="plays"/>
  </r>
  <r>
    <n v="2200"/>
    <n v="2210"/>
    <x v="0"/>
    <s v="GB"/>
    <s v="GBP"/>
    <x v="3556"/>
    <d v="2014-08-17T07:35:24"/>
    <n v="1408289724"/>
    <n v="1403105724"/>
    <b v="0"/>
    <n v="20"/>
    <b v="1"/>
    <s v="theater/plays"/>
    <x v="1"/>
    <s v="plays"/>
  </r>
  <r>
    <n v="100000"/>
    <n v="100036"/>
    <x v="0"/>
    <s v="US"/>
    <s v="USD"/>
    <x v="3557"/>
    <d v="2014-05-04T22:38:31"/>
    <n v="1399271911"/>
    <n v="1396334311"/>
    <b v="0"/>
    <n v="558"/>
    <b v="1"/>
    <s v="theater/plays"/>
    <x v="1"/>
    <s v="plays"/>
  </r>
  <r>
    <n v="350"/>
    <n v="504"/>
    <x v="0"/>
    <s v="GB"/>
    <s v="GBP"/>
    <x v="3558"/>
    <d v="2015-06-26T13:00:00"/>
    <n v="1435352400"/>
    <n v="1431718575"/>
    <b v="0"/>
    <n v="22"/>
    <b v="1"/>
    <s v="theater/plays"/>
    <x v="1"/>
    <s v="plays"/>
  </r>
  <r>
    <n v="1000"/>
    <n v="1035"/>
    <x v="0"/>
    <s v="AU"/>
    <s v="AUD"/>
    <x v="3559"/>
    <d v="2015-07-31T00:58:00"/>
    <n v="1438333080"/>
    <n v="1436408308"/>
    <b v="0"/>
    <n v="24"/>
    <b v="1"/>
    <s v="theater/plays"/>
    <x v="1"/>
    <s v="plays"/>
  </r>
  <r>
    <n v="3200"/>
    <n v="3470"/>
    <x v="0"/>
    <s v="CA"/>
    <s v="CAD"/>
    <x v="3560"/>
    <d v="2015-05-26T18:45:00"/>
    <n v="1432694700"/>
    <n v="1429651266"/>
    <b v="0"/>
    <n v="74"/>
    <b v="1"/>
    <s v="theater/plays"/>
    <x v="1"/>
    <s v="plays"/>
  </r>
  <r>
    <n v="2500"/>
    <n v="2560"/>
    <x v="0"/>
    <s v="US"/>
    <s v="USD"/>
    <x v="3561"/>
    <d v="2015-08-05T10:36:00"/>
    <n v="1438799760"/>
    <n v="1437236378"/>
    <b v="0"/>
    <n v="54"/>
    <b v="1"/>
    <s v="theater/plays"/>
    <x v="1"/>
    <s v="plays"/>
  </r>
  <r>
    <n v="315"/>
    <n v="469"/>
    <x v="0"/>
    <s v="GB"/>
    <s v="GBP"/>
    <x v="3562"/>
    <d v="2016-03-13T14:00:00"/>
    <n v="1457906400"/>
    <n v="1457115427"/>
    <b v="0"/>
    <n v="31"/>
    <b v="1"/>
    <s v="theater/plays"/>
    <x v="1"/>
    <s v="plays"/>
  </r>
  <r>
    <n v="500"/>
    <n v="527.45000000000005"/>
    <x v="0"/>
    <s v="GB"/>
    <s v="GBP"/>
    <x v="3563"/>
    <d v="2016-08-01T11:00:00"/>
    <n v="1470078000"/>
    <n v="1467648456"/>
    <b v="0"/>
    <n v="25"/>
    <b v="1"/>
    <s v="theater/plays"/>
    <x v="1"/>
    <s v="plays"/>
  </r>
  <r>
    <n v="1000"/>
    <n v="1005"/>
    <x v="0"/>
    <s v="GB"/>
    <s v="GBP"/>
    <x v="3564"/>
    <d v="2015-10-05T08:00:00"/>
    <n v="1444060800"/>
    <n v="1440082649"/>
    <b v="0"/>
    <n v="17"/>
    <b v="1"/>
    <s v="theater/plays"/>
    <x v="1"/>
    <s v="plays"/>
  </r>
  <r>
    <n v="900"/>
    <n v="1175"/>
    <x v="0"/>
    <s v="US"/>
    <s v="USD"/>
    <x v="3565"/>
    <d v="2014-12-31T09:50:08"/>
    <n v="1420048208"/>
    <n v="1417456208"/>
    <b v="0"/>
    <n v="12"/>
    <b v="1"/>
    <s v="theater/plays"/>
    <x v="1"/>
    <s v="plays"/>
  </r>
  <r>
    <n v="2000"/>
    <n v="2095"/>
    <x v="0"/>
    <s v="GB"/>
    <s v="GBP"/>
    <x v="3566"/>
    <d v="2015-01-23T04:11:23"/>
    <n v="1422015083"/>
    <n v="1419423083"/>
    <b v="0"/>
    <n v="38"/>
    <b v="1"/>
    <s v="theater/plays"/>
    <x v="1"/>
    <s v="plays"/>
  </r>
  <r>
    <n v="1000"/>
    <n v="1088"/>
    <x v="0"/>
    <s v="GB"/>
    <s v="GBP"/>
    <x v="3567"/>
    <d v="2015-06-10T11:27:24"/>
    <n v="1433964444"/>
    <n v="1431372444"/>
    <b v="0"/>
    <n v="41"/>
    <b v="1"/>
    <s v="theater/plays"/>
    <x v="1"/>
    <s v="plays"/>
  </r>
  <r>
    <n v="1000"/>
    <n v="1110"/>
    <x v="0"/>
    <s v="US"/>
    <s v="USD"/>
    <x v="3568"/>
    <d v="2014-09-17T09:46:34"/>
    <n v="1410975994"/>
    <n v="1408383994"/>
    <b v="0"/>
    <n v="19"/>
    <b v="1"/>
    <s v="theater/plays"/>
    <x v="1"/>
    <s v="plays"/>
  </r>
  <r>
    <n v="5000"/>
    <n v="5024"/>
    <x v="0"/>
    <s v="US"/>
    <s v="USD"/>
    <x v="3569"/>
    <d v="2015-01-08T08:31:36"/>
    <n v="1420734696"/>
    <n v="1418142696"/>
    <b v="0"/>
    <n v="41"/>
    <b v="1"/>
    <s v="theater/plays"/>
    <x v="1"/>
    <s v="plays"/>
  </r>
  <r>
    <n v="2000"/>
    <n v="2287"/>
    <x v="0"/>
    <s v="US"/>
    <s v="USD"/>
    <x v="3570"/>
    <d v="2014-12-30T23:00:00"/>
    <n v="1420009200"/>
    <n v="1417593483"/>
    <b v="0"/>
    <n v="26"/>
    <b v="1"/>
    <s v="theater/plays"/>
    <x v="1"/>
    <s v="plays"/>
  </r>
  <r>
    <n v="1500"/>
    <n v="1831"/>
    <x v="0"/>
    <s v="GB"/>
    <s v="GBP"/>
    <x v="3571"/>
    <d v="2014-10-30T12:36:53"/>
    <n v="1414701413"/>
    <n v="1412109413"/>
    <b v="0"/>
    <n v="25"/>
    <b v="1"/>
    <s v="theater/plays"/>
    <x v="1"/>
    <s v="plays"/>
  </r>
  <r>
    <n v="500"/>
    <n v="500"/>
    <x v="0"/>
    <s v="GB"/>
    <s v="GBP"/>
    <x v="3572"/>
    <d v="2015-06-21T05:41:22"/>
    <n v="1434894082"/>
    <n v="1432302082"/>
    <b v="0"/>
    <n v="9"/>
    <b v="1"/>
    <s v="theater/plays"/>
    <x v="1"/>
    <s v="plays"/>
  </r>
  <r>
    <n v="3000"/>
    <n v="3084"/>
    <x v="0"/>
    <s v="GB"/>
    <s v="GBP"/>
    <x v="3573"/>
    <d v="2014-11-08T02:00:46"/>
    <n v="1415440846"/>
    <n v="1412845246"/>
    <b v="0"/>
    <n v="78"/>
    <b v="1"/>
    <s v="theater/plays"/>
    <x v="1"/>
    <s v="plays"/>
  </r>
  <r>
    <n v="5800"/>
    <n v="6155"/>
    <x v="0"/>
    <s v="US"/>
    <s v="USD"/>
    <x v="3574"/>
    <d v="2014-11-13T15:37:28"/>
    <n v="1415921848"/>
    <n v="1413326248"/>
    <b v="0"/>
    <n v="45"/>
    <b v="1"/>
    <s v="theater/plays"/>
    <x v="1"/>
    <s v="plays"/>
  </r>
  <r>
    <n v="10000"/>
    <n v="10133"/>
    <x v="0"/>
    <s v="US"/>
    <s v="USD"/>
    <x v="3575"/>
    <d v="2016-08-10T19:59:00"/>
    <n v="1470887940"/>
    <n v="1468176527"/>
    <b v="0"/>
    <n v="102"/>
    <b v="1"/>
    <s v="theater/plays"/>
    <x v="1"/>
    <s v="plays"/>
  </r>
  <r>
    <n v="100"/>
    <n v="100"/>
    <x v="0"/>
    <s v="US"/>
    <s v="USD"/>
    <x v="3576"/>
    <d v="2016-12-05T06:10:54"/>
    <n v="1480947054"/>
    <n v="1475759454"/>
    <b v="0"/>
    <n v="5"/>
    <b v="1"/>
    <s v="theater/plays"/>
    <x v="1"/>
    <s v="plays"/>
  </r>
  <r>
    <n v="600"/>
    <n v="780"/>
    <x v="0"/>
    <s v="US"/>
    <s v="USD"/>
    <x v="3577"/>
    <d v="2015-04-25T22:28:00"/>
    <n v="1430029680"/>
    <n v="1427741583"/>
    <b v="0"/>
    <n v="27"/>
    <b v="1"/>
    <s v="theater/plays"/>
    <x v="1"/>
    <s v="plays"/>
  </r>
  <r>
    <n v="1500"/>
    <n v="1500.2"/>
    <x v="0"/>
    <s v="GB"/>
    <s v="GBP"/>
    <x v="3578"/>
    <d v="2016-04-30T09:36:17"/>
    <n v="1462037777"/>
    <n v="1459445777"/>
    <b v="0"/>
    <n v="37"/>
    <b v="1"/>
    <s v="theater/plays"/>
    <x v="1"/>
    <s v="plays"/>
  </r>
  <r>
    <n v="500"/>
    <n v="500"/>
    <x v="0"/>
    <s v="GB"/>
    <s v="GBP"/>
    <x v="3579"/>
    <d v="2016-03-31T09:17:36"/>
    <n v="1459444656"/>
    <n v="1456856256"/>
    <b v="0"/>
    <n v="14"/>
    <b v="1"/>
    <s v="theater/plays"/>
    <x v="1"/>
    <s v="plays"/>
  </r>
  <r>
    <n v="900"/>
    <n v="1025"/>
    <x v="0"/>
    <s v="US"/>
    <s v="USD"/>
    <x v="3580"/>
    <d v="2015-02-28T20:59:00"/>
    <n v="1425185940"/>
    <n v="1421900022"/>
    <b v="0"/>
    <n v="27"/>
    <b v="1"/>
    <s v="theater/plays"/>
    <x v="1"/>
    <s v="plays"/>
  </r>
  <r>
    <n v="1500"/>
    <n v="1500"/>
    <x v="0"/>
    <s v="GB"/>
    <s v="GBP"/>
    <x v="3581"/>
    <d v="2014-07-30T03:18:30"/>
    <n v="1406719110"/>
    <n v="1405509510"/>
    <b v="0"/>
    <n v="45"/>
    <b v="1"/>
    <s v="theater/plays"/>
    <x v="1"/>
    <s v="plays"/>
  </r>
  <r>
    <n v="1000"/>
    <n v="2870"/>
    <x v="0"/>
    <s v="US"/>
    <s v="USD"/>
    <x v="3582"/>
    <d v="2016-04-04T18:18:02"/>
    <n v="1459822682"/>
    <n v="1458613082"/>
    <b v="0"/>
    <n v="49"/>
    <b v="1"/>
    <s v="theater/plays"/>
    <x v="1"/>
    <s v="plays"/>
  </r>
  <r>
    <n v="3000"/>
    <n v="3255"/>
    <x v="0"/>
    <s v="US"/>
    <s v="USD"/>
    <x v="3583"/>
    <d v="2016-04-18T01:13:25"/>
    <n v="1460970805"/>
    <n v="1455790405"/>
    <b v="0"/>
    <n v="24"/>
    <b v="1"/>
    <s v="theater/plays"/>
    <x v="1"/>
    <s v="plays"/>
  </r>
  <r>
    <n v="3000"/>
    <n v="3465"/>
    <x v="0"/>
    <s v="GB"/>
    <s v="GBP"/>
    <x v="3584"/>
    <d v="2015-07-12T23:35:44"/>
    <n v="1436772944"/>
    <n v="1434180944"/>
    <b v="0"/>
    <n v="112"/>
    <b v="1"/>
    <s v="theater/plays"/>
    <x v="1"/>
    <s v="plays"/>
  </r>
  <r>
    <n v="3400"/>
    <n v="4050"/>
    <x v="0"/>
    <s v="US"/>
    <s v="USD"/>
    <x v="3585"/>
    <d v="2014-12-21T09:11:30"/>
    <n v="1419181890"/>
    <n v="1416589890"/>
    <b v="0"/>
    <n v="23"/>
    <b v="1"/>
    <s v="theater/plays"/>
    <x v="1"/>
    <s v="plays"/>
  </r>
  <r>
    <n v="7500"/>
    <n v="8207"/>
    <x v="0"/>
    <s v="US"/>
    <s v="USD"/>
    <x v="3586"/>
    <d v="2016-09-23T08:44:30"/>
    <n v="1474649070"/>
    <n v="1469465070"/>
    <b v="0"/>
    <n v="54"/>
    <b v="1"/>
    <s v="theater/plays"/>
    <x v="1"/>
    <s v="plays"/>
  </r>
  <r>
    <n v="500"/>
    <n v="633"/>
    <x v="0"/>
    <s v="GB"/>
    <s v="GBP"/>
    <x v="3587"/>
    <d v="2016-06-27T11:00:00"/>
    <n v="1467054000"/>
    <n v="1463144254"/>
    <b v="0"/>
    <n v="28"/>
    <b v="1"/>
    <s v="theater/plays"/>
    <x v="1"/>
    <s v="plays"/>
  </r>
  <r>
    <n v="200"/>
    <n v="201"/>
    <x v="0"/>
    <s v="GB"/>
    <s v="GBP"/>
    <x v="3588"/>
    <d v="2015-04-29T15:00:00"/>
    <n v="1430348400"/>
    <n v="1428436410"/>
    <b v="0"/>
    <n v="11"/>
    <b v="1"/>
    <s v="theater/plays"/>
    <x v="1"/>
    <s v="plays"/>
  </r>
  <r>
    <n v="4000"/>
    <n v="5100"/>
    <x v="0"/>
    <s v="US"/>
    <s v="USD"/>
    <x v="3589"/>
    <d v="2015-05-26T07:32:27"/>
    <n v="1432654347"/>
    <n v="1430494347"/>
    <b v="0"/>
    <n v="62"/>
    <b v="1"/>
    <s v="theater/plays"/>
    <x v="1"/>
    <s v="plays"/>
  </r>
  <r>
    <n v="5000"/>
    <n v="5003"/>
    <x v="0"/>
    <s v="GB"/>
    <s v="GBP"/>
    <x v="3590"/>
    <d v="2014-10-20T00:00:34"/>
    <n v="1413792034"/>
    <n v="1411200034"/>
    <b v="0"/>
    <n v="73"/>
    <b v="1"/>
    <s v="theater/plays"/>
    <x v="1"/>
    <s v="plays"/>
  </r>
  <r>
    <n v="700"/>
    <n v="1225"/>
    <x v="0"/>
    <s v="US"/>
    <s v="USD"/>
    <x v="3591"/>
    <d v="2015-01-23T20:59:00"/>
    <n v="1422075540"/>
    <n v="1419979544"/>
    <b v="0"/>
    <n v="18"/>
    <b v="1"/>
    <s v="theater/plays"/>
    <x v="1"/>
    <s v="plays"/>
  </r>
  <r>
    <n v="2000"/>
    <n v="2545"/>
    <x v="0"/>
    <s v="US"/>
    <s v="USD"/>
    <x v="3592"/>
    <d v="2015-02-10T20:59:00"/>
    <n v="1423630740"/>
    <n v="1418673307"/>
    <b v="0"/>
    <n v="35"/>
    <b v="1"/>
    <s v="theater/plays"/>
    <x v="1"/>
    <s v="plays"/>
  </r>
  <r>
    <n v="3000"/>
    <n v="3319"/>
    <x v="0"/>
    <s v="US"/>
    <s v="USD"/>
    <x v="3593"/>
    <d v="2015-01-05T12:26:00"/>
    <n v="1420489560"/>
    <n v="1417469639"/>
    <b v="0"/>
    <n v="43"/>
    <b v="1"/>
    <s v="theater/plays"/>
    <x v="1"/>
    <s v="plays"/>
  </r>
  <r>
    <n v="1600"/>
    <n v="2015"/>
    <x v="0"/>
    <s v="US"/>
    <s v="USD"/>
    <x v="3594"/>
    <d v="2016-09-03T17:36:22"/>
    <n v="1472952982"/>
    <n v="1470792982"/>
    <b v="0"/>
    <n v="36"/>
    <b v="1"/>
    <s v="theater/plays"/>
    <x v="1"/>
    <s v="plays"/>
  </r>
  <r>
    <n v="2600"/>
    <n v="3081"/>
    <x v="0"/>
    <s v="US"/>
    <s v="USD"/>
    <x v="3595"/>
    <d v="2015-03-12T22:59:00"/>
    <n v="1426229940"/>
    <n v="1423959123"/>
    <b v="0"/>
    <n v="62"/>
    <b v="1"/>
    <s v="theater/plays"/>
    <x v="1"/>
    <s v="plays"/>
  </r>
  <r>
    <n v="1100"/>
    <n v="1185"/>
    <x v="0"/>
    <s v="CA"/>
    <s v="CAD"/>
    <x v="3596"/>
    <d v="2014-08-26T09:09:42"/>
    <n v="1409072982"/>
    <n v="1407258582"/>
    <b v="0"/>
    <n v="15"/>
    <b v="1"/>
    <s v="theater/plays"/>
    <x v="1"/>
    <s v="plays"/>
  </r>
  <r>
    <n v="2500"/>
    <n v="2565"/>
    <x v="0"/>
    <s v="US"/>
    <s v="USD"/>
    <x v="3597"/>
    <d v="2016-03-02T21:59:00"/>
    <n v="1456984740"/>
    <n v="1455717790"/>
    <b v="0"/>
    <n v="33"/>
    <b v="1"/>
    <s v="theater/plays"/>
    <x v="1"/>
    <s v="plays"/>
  </r>
  <r>
    <n v="1000"/>
    <n v="1101"/>
    <x v="0"/>
    <s v="US"/>
    <s v="USD"/>
    <x v="3598"/>
    <d v="2014-09-02T20:59:00"/>
    <n v="1409720340"/>
    <n v="1408129822"/>
    <b v="0"/>
    <n v="27"/>
    <b v="1"/>
    <s v="theater/plays"/>
    <x v="1"/>
    <s v="plays"/>
  </r>
  <r>
    <n v="500"/>
    <n v="1010"/>
    <x v="0"/>
    <s v="US"/>
    <s v="USD"/>
    <x v="3599"/>
    <d v="2015-08-29T16:00:00"/>
    <n v="1440892800"/>
    <n v="1438715077"/>
    <b v="0"/>
    <n v="17"/>
    <b v="1"/>
    <s v="theater/plays"/>
    <x v="1"/>
    <s v="plays"/>
  </r>
  <r>
    <n v="10"/>
    <n v="13"/>
    <x v="0"/>
    <s v="US"/>
    <s v="USD"/>
    <x v="3600"/>
    <d v="2016-10-13T12:22:44"/>
    <n v="1476390164"/>
    <n v="1473970964"/>
    <b v="0"/>
    <n v="4"/>
    <b v="1"/>
    <s v="theater/plays"/>
    <x v="1"/>
    <s v="plays"/>
  </r>
  <r>
    <n v="2000"/>
    <n v="2087"/>
    <x v="0"/>
    <s v="GB"/>
    <s v="GBP"/>
    <x v="3601"/>
    <d v="2015-01-16T15:58:02"/>
    <n v="1421452682"/>
    <n v="1418860682"/>
    <b v="0"/>
    <n v="53"/>
    <b v="1"/>
    <s v="theater/plays"/>
    <x v="1"/>
    <s v="plays"/>
  </r>
  <r>
    <n v="4000"/>
    <n v="4002"/>
    <x v="0"/>
    <s v="US"/>
    <s v="USD"/>
    <x v="3602"/>
    <d v="2016-05-17T13:27:59"/>
    <n v="1463520479"/>
    <n v="1458336479"/>
    <b v="0"/>
    <n v="49"/>
    <b v="1"/>
    <s v="theater/plays"/>
    <x v="1"/>
    <s v="plays"/>
  </r>
  <r>
    <n v="1500"/>
    <n v="2560"/>
    <x v="0"/>
    <s v="US"/>
    <s v="USD"/>
    <x v="3603"/>
    <d v="2015-11-05T13:44:40"/>
    <n v="1446759880"/>
    <n v="1444164280"/>
    <b v="0"/>
    <n v="57"/>
    <b v="1"/>
    <s v="theater/plays"/>
    <x v="1"/>
    <s v="plays"/>
  </r>
  <r>
    <n v="3000"/>
    <n v="3385"/>
    <x v="0"/>
    <s v="US"/>
    <s v="USD"/>
    <x v="3604"/>
    <d v="2016-04-28T22:59:00"/>
    <n v="1461913140"/>
    <n v="1461370956"/>
    <b v="0"/>
    <n v="69"/>
    <b v="1"/>
    <s v="theater/plays"/>
    <x v="1"/>
    <s v="plays"/>
  </r>
  <r>
    <n v="250"/>
    <n v="460"/>
    <x v="0"/>
    <s v="GB"/>
    <s v="GBP"/>
    <x v="3605"/>
    <d v="2016-02-13T11:02:06"/>
    <n v="1455390126"/>
    <n v="1452798126"/>
    <b v="0"/>
    <n v="15"/>
    <b v="1"/>
    <s v="theater/plays"/>
    <x v="1"/>
    <s v="plays"/>
  </r>
  <r>
    <n v="3000"/>
    <n v="3908"/>
    <x v="0"/>
    <s v="GB"/>
    <s v="GBP"/>
    <x v="3606"/>
    <d v="2016-08-14T06:30:57"/>
    <n v="1471185057"/>
    <n v="1468593057"/>
    <b v="0"/>
    <n v="64"/>
    <b v="1"/>
    <s v="theater/plays"/>
    <x v="1"/>
    <s v="plays"/>
  </r>
  <r>
    <n v="550"/>
    <n v="580"/>
    <x v="0"/>
    <s v="GB"/>
    <s v="GBP"/>
    <x v="3607"/>
    <d v="2015-12-14T16:00:00"/>
    <n v="1450137600"/>
    <n v="1448924882"/>
    <b v="0"/>
    <n v="20"/>
    <b v="1"/>
    <s v="theater/plays"/>
    <x v="1"/>
    <s v="plays"/>
  </r>
  <r>
    <n v="800"/>
    <n v="800"/>
    <x v="0"/>
    <s v="GB"/>
    <s v="GBP"/>
    <x v="3608"/>
    <d v="2016-06-17T06:00:00"/>
    <n v="1466172000"/>
    <n v="1463418090"/>
    <b v="0"/>
    <n v="27"/>
    <b v="1"/>
    <s v="theater/plays"/>
    <x v="1"/>
    <s v="plays"/>
  </r>
  <r>
    <n v="1960"/>
    <n v="3005"/>
    <x v="0"/>
    <s v="GB"/>
    <s v="GBP"/>
    <x v="3609"/>
    <d v="2016-03-30T14:48:05"/>
    <n v="1459378085"/>
    <n v="1456789685"/>
    <b v="0"/>
    <n v="21"/>
    <b v="1"/>
    <s v="theater/plays"/>
    <x v="1"/>
    <s v="plays"/>
  </r>
  <r>
    <n v="1000"/>
    <n v="1623"/>
    <x v="0"/>
    <s v="GB"/>
    <s v="GBP"/>
    <x v="3610"/>
    <d v="2015-08-17T02:22:16"/>
    <n v="1439806936"/>
    <n v="1437214936"/>
    <b v="0"/>
    <n v="31"/>
    <b v="1"/>
    <s v="theater/plays"/>
    <x v="1"/>
    <s v="plays"/>
  </r>
  <r>
    <n v="2500"/>
    <n v="3400"/>
    <x v="0"/>
    <s v="GB"/>
    <s v="GBP"/>
    <x v="3611"/>
    <d v="2015-04-08T00:53:21"/>
    <n v="1428483201"/>
    <n v="1425891201"/>
    <b v="0"/>
    <n v="51"/>
    <b v="1"/>
    <s v="theater/plays"/>
    <x v="1"/>
    <s v="plays"/>
  </r>
  <r>
    <n v="5000"/>
    <n v="7220"/>
    <x v="0"/>
    <s v="CA"/>
    <s v="CAD"/>
    <x v="3612"/>
    <d v="2014-06-09T09:26:51"/>
    <n v="1402334811"/>
    <n v="1401470811"/>
    <b v="0"/>
    <n v="57"/>
    <b v="1"/>
    <s v="theater/plays"/>
    <x v="1"/>
    <s v="plays"/>
  </r>
  <r>
    <n v="1250"/>
    <n v="1250"/>
    <x v="0"/>
    <s v="US"/>
    <s v="USD"/>
    <x v="3613"/>
    <d v="2014-06-28T06:09:34"/>
    <n v="1403964574"/>
    <n v="1401372574"/>
    <b v="0"/>
    <n v="20"/>
    <b v="1"/>
    <s v="theater/plays"/>
    <x v="1"/>
    <s v="plays"/>
  </r>
  <r>
    <n v="2500"/>
    <n v="2520"/>
    <x v="0"/>
    <s v="US"/>
    <s v="USD"/>
    <x v="3614"/>
    <d v="2015-06-18T17:00:16"/>
    <n v="1434675616"/>
    <n v="1432083616"/>
    <b v="0"/>
    <n v="71"/>
    <b v="1"/>
    <s v="theater/plays"/>
    <x v="1"/>
    <s v="plays"/>
  </r>
  <r>
    <n v="2500"/>
    <n v="2670"/>
    <x v="0"/>
    <s v="GB"/>
    <s v="GBP"/>
    <x v="3615"/>
    <d v="2015-12-10T06:14:56"/>
    <n v="1449756896"/>
    <n v="1447164896"/>
    <b v="0"/>
    <n v="72"/>
    <b v="1"/>
    <s v="theater/plays"/>
    <x v="1"/>
    <s v="plays"/>
  </r>
  <r>
    <n v="2500"/>
    <n v="3120"/>
    <x v="0"/>
    <s v="GB"/>
    <s v="GBP"/>
    <x v="3616"/>
    <d v="2015-03-19T13:47:44"/>
    <n v="1426801664"/>
    <n v="1424213264"/>
    <b v="0"/>
    <n v="45"/>
    <b v="1"/>
    <s v="theater/plays"/>
    <x v="1"/>
    <s v="plays"/>
  </r>
  <r>
    <n v="740"/>
    <n v="880"/>
    <x v="0"/>
    <s v="GB"/>
    <s v="GBP"/>
    <x v="3617"/>
    <d v="2017-02-27T16:00:00"/>
    <n v="1488240000"/>
    <n v="1486996729"/>
    <b v="0"/>
    <n v="51"/>
    <b v="1"/>
    <s v="theater/plays"/>
    <x v="1"/>
    <s v="plays"/>
  </r>
  <r>
    <n v="2000"/>
    <n v="2020"/>
    <x v="0"/>
    <s v="GB"/>
    <s v="GBP"/>
    <x v="3618"/>
    <d v="2015-06-03T07:04:10"/>
    <n v="1433343850"/>
    <n v="1430751850"/>
    <b v="0"/>
    <n v="56"/>
    <b v="1"/>
    <s v="theater/plays"/>
    <x v="1"/>
    <s v="plays"/>
  </r>
  <r>
    <n v="1000"/>
    <n v="1130"/>
    <x v="0"/>
    <s v="US"/>
    <s v="USD"/>
    <x v="3619"/>
    <d v="2016-11-19T14:00:00"/>
    <n v="1479592800"/>
    <n v="1476760226"/>
    <b v="0"/>
    <n v="17"/>
    <b v="1"/>
    <s v="theater/plays"/>
    <x v="1"/>
    <s v="plays"/>
  </r>
  <r>
    <n v="10500"/>
    <n v="11045"/>
    <x v="0"/>
    <s v="US"/>
    <s v="USD"/>
    <x v="3620"/>
    <d v="2015-03-04T20:00:00"/>
    <n v="1425528000"/>
    <n v="1422916261"/>
    <b v="0"/>
    <n v="197"/>
    <b v="1"/>
    <s v="theater/plays"/>
    <x v="1"/>
    <s v="plays"/>
  </r>
  <r>
    <n v="3000"/>
    <n v="3292"/>
    <x v="0"/>
    <s v="US"/>
    <s v="USD"/>
    <x v="3621"/>
    <d v="2016-09-30T13:00:00"/>
    <n v="1475269200"/>
    <n v="1473200844"/>
    <b v="0"/>
    <n v="70"/>
    <b v="1"/>
    <s v="theater/plays"/>
    <x v="1"/>
    <s v="plays"/>
  </r>
  <r>
    <n v="1000"/>
    <n v="1000.99"/>
    <x v="0"/>
    <s v="US"/>
    <s v="USD"/>
    <x v="3622"/>
    <d v="2014-09-27T19:23:00"/>
    <n v="1411874580"/>
    <n v="1409030371"/>
    <b v="0"/>
    <n v="21"/>
    <b v="1"/>
    <s v="theater/plays"/>
    <x v="1"/>
    <s v="plays"/>
  </r>
  <r>
    <n v="2500"/>
    <n v="3000"/>
    <x v="0"/>
    <s v="US"/>
    <s v="USD"/>
    <x v="3623"/>
    <d v="2014-07-25T23:00:00"/>
    <n v="1406358000"/>
    <n v="1404841270"/>
    <b v="0"/>
    <n v="34"/>
    <b v="1"/>
    <s v="theater/plays"/>
    <x v="1"/>
    <s v="plays"/>
  </r>
  <r>
    <n v="3000"/>
    <n v="3148"/>
    <x v="0"/>
    <s v="US"/>
    <s v="USD"/>
    <x v="3624"/>
    <d v="2016-08-23T10:34:50"/>
    <n v="1471977290"/>
    <n v="1466793290"/>
    <b v="0"/>
    <n v="39"/>
    <b v="1"/>
    <s v="theater/plays"/>
    <x v="1"/>
    <s v="plays"/>
  </r>
  <r>
    <n v="3000"/>
    <n v="3080"/>
    <x v="0"/>
    <s v="GB"/>
    <s v="GBP"/>
    <x v="3625"/>
    <d v="2015-07-02T07:39:37"/>
    <n v="1435851577"/>
    <n v="1433259577"/>
    <b v="0"/>
    <n v="78"/>
    <b v="1"/>
    <s v="theater/plays"/>
    <x v="1"/>
    <s v="plays"/>
  </r>
  <r>
    <n v="4000"/>
    <n v="4073"/>
    <x v="0"/>
    <s v="GB"/>
    <s v="GBP"/>
    <x v="3626"/>
    <d v="2014-08-16T08:00:57"/>
    <n v="1408204857"/>
    <n v="1406390457"/>
    <b v="0"/>
    <n v="48"/>
    <b v="1"/>
    <s v="theater/plays"/>
    <x v="1"/>
    <s v="plays"/>
  </r>
  <r>
    <n v="2000"/>
    <n v="2000"/>
    <x v="0"/>
    <s v="US"/>
    <s v="USD"/>
    <x v="3627"/>
    <d v="2016-05-20T19:59:00"/>
    <n v="1463803140"/>
    <n v="1459446487"/>
    <b v="0"/>
    <n v="29"/>
    <b v="1"/>
    <s v="theater/plays"/>
    <x v="1"/>
    <s v="plays"/>
  </r>
  <r>
    <n v="100000"/>
    <n v="0"/>
    <x v="2"/>
    <s v="US"/>
    <s v="USD"/>
    <x v="3628"/>
    <d v="2015-12-13T12:59:56"/>
    <n v="1450040396"/>
    <n v="1444852796"/>
    <b v="0"/>
    <n v="0"/>
    <b v="0"/>
    <s v="theater/musical"/>
    <x v="1"/>
    <s v="musical"/>
  </r>
  <r>
    <n v="1000000"/>
    <n v="2"/>
    <x v="2"/>
    <s v="US"/>
    <s v="USD"/>
    <x v="3629"/>
    <d v="2016-05-05T09:00:00"/>
    <n v="1462467600"/>
    <n v="1457403364"/>
    <b v="0"/>
    <n v="2"/>
    <b v="0"/>
    <s v="theater/musical"/>
    <x v="1"/>
    <s v="musical"/>
  </r>
  <r>
    <n v="3000"/>
    <n v="1"/>
    <x v="2"/>
    <s v="GB"/>
    <s v="GBP"/>
    <x v="3630"/>
    <d v="2014-11-29T13:19:50"/>
    <n v="1417295990"/>
    <n v="1414700390"/>
    <b v="0"/>
    <n v="1"/>
    <b v="0"/>
    <s v="theater/musical"/>
    <x v="1"/>
    <s v="musical"/>
  </r>
  <r>
    <n v="17100"/>
    <n v="8725"/>
    <x v="2"/>
    <s v="US"/>
    <s v="USD"/>
    <x v="3631"/>
    <d v="2014-09-22T19:59:00"/>
    <n v="1411444740"/>
    <n v="1409335497"/>
    <b v="0"/>
    <n v="59"/>
    <b v="0"/>
    <s v="theater/musical"/>
    <x v="1"/>
    <s v="musical"/>
  </r>
  <r>
    <n v="500"/>
    <n v="100"/>
    <x v="2"/>
    <s v="GB"/>
    <s v="GBP"/>
    <x v="3632"/>
    <d v="2014-11-23T14:29:09"/>
    <n v="1416781749"/>
    <n v="1415053749"/>
    <b v="0"/>
    <n v="1"/>
    <b v="0"/>
    <s v="theater/musical"/>
    <x v="1"/>
    <s v="musical"/>
  </r>
  <r>
    <n v="5000"/>
    <n v="1762"/>
    <x v="2"/>
    <s v="US"/>
    <s v="USD"/>
    <x v="3633"/>
    <d v="2016-11-18T17:00:00"/>
    <n v="1479517200"/>
    <n v="1475765867"/>
    <b v="0"/>
    <n v="31"/>
    <b v="0"/>
    <s v="theater/musical"/>
    <x v="1"/>
    <s v="musical"/>
  </r>
  <r>
    <n v="75000"/>
    <n v="3185"/>
    <x v="2"/>
    <s v="CA"/>
    <s v="CAD"/>
    <x v="3634"/>
    <d v="2017-01-13T19:59:00"/>
    <n v="1484366340"/>
    <n v="1480219174"/>
    <b v="0"/>
    <n v="18"/>
    <b v="0"/>
    <s v="theater/musical"/>
    <x v="1"/>
    <s v="musical"/>
  </r>
  <r>
    <n v="3500"/>
    <n v="1276"/>
    <x v="2"/>
    <s v="US"/>
    <s v="USD"/>
    <x v="3635"/>
    <d v="2016-04-20T13:11:16"/>
    <n v="1461186676"/>
    <n v="1458594676"/>
    <b v="0"/>
    <n v="10"/>
    <b v="0"/>
    <s v="theater/musical"/>
    <x v="1"/>
    <s v="musical"/>
  </r>
  <r>
    <n v="150000"/>
    <n v="0"/>
    <x v="2"/>
    <s v="US"/>
    <s v="USD"/>
    <x v="3636"/>
    <d v="2015-09-14T08:40:29"/>
    <n v="1442248829"/>
    <n v="1439224829"/>
    <b v="0"/>
    <n v="0"/>
    <b v="0"/>
    <s v="theater/musical"/>
    <x v="1"/>
    <s v="musical"/>
  </r>
  <r>
    <n v="3000"/>
    <n v="926"/>
    <x v="2"/>
    <s v="US"/>
    <s v="USD"/>
    <x v="3637"/>
    <d v="2015-01-01T08:48:55"/>
    <n v="1420130935"/>
    <n v="1417538935"/>
    <b v="0"/>
    <n v="14"/>
    <b v="0"/>
    <s v="theater/musical"/>
    <x v="1"/>
    <s v="musical"/>
  </r>
  <r>
    <n v="3300"/>
    <n v="216"/>
    <x v="2"/>
    <s v="CA"/>
    <s v="CAD"/>
    <x v="3638"/>
    <d v="2015-04-19T07:08:52"/>
    <n v="1429456132"/>
    <n v="1424275732"/>
    <b v="0"/>
    <n v="2"/>
    <b v="0"/>
    <s v="theater/musical"/>
    <x v="1"/>
    <s v="musical"/>
  </r>
  <r>
    <n v="25000"/>
    <n v="1"/>
    <x v="2"/>
    <s v="US"/>
    <s v="USD"/>
    <x v="3639"/>
    <d v="2016-10-07T07:11:00"/>
    <n v="1475853060"/>
    <n v="1470672906"/>
    <b v="0"/>
    <n v="1"/>
    <b v="0"/>
    <s v="theater/musical"/>
    <x v="1"/>
    <s v="musical"/>
  </r>
  <r>
    <n v="1000"/>
    <n v="55"/>
    <x v="2"/>
    <s v="US"/>
    <s v="USD"/>
    <x v="3640"/>
    <d v="2015-05-10T10:45:30"/>
    <n v="1431283530"/>
    <n v="1428691530"/>
    <b v="0"/>
    <n v="3"/>
    <b v="0"/>
    <s v="theater/musical"/>
    <x v="1"/>
    <s v="musical"/>
  </r>
  <r>
    <n v="3000"/>
    <n v="0"/>
    <x v="2"/>
    <s v="US"/>
    <s v="USD"/>
    <x v="3641"/>
    <d v="2014-10-04T21:00:00"/>
    <n v="1412485200"/>
    <n v="1410966179"/>
    <b v="0"/>
    <n v="0"/>
    <b v="0"/>
    <s v="theater/musical"/>
    <x v="1"/>
    <s v="musical"/>
  </r>
  <r>
    <n v="700"/>
    <n v="15"/>
    <x v="2"/>
    <s v="DE"/>
    <s v="EUR"/>
    <x v="3642"/>
    <d v="2015-11-30T09:00:00"/>
    <n v="1448902800"/>
    <n v="1445369727"/>
    <b v="0"/>
    <n v="2"/>
    <b v="0"/>
    <s v="theater/musical"/>
    <x v="1"/>
    <s v="musical"/>
  </r>
  <r>
    <n v="25000"/>
    <n v="0"/>
    <x v="2"/>
    <s v="US"/>
    <s v="USD"/>
    <x v="3643"/>
    <d v="2015-11-16T20:27:19"/>
    <n v="1447734439"/>
    <n v="1444274839"/>
    <b v="0"/>
    <n v="0"/>
    <b v="0"/>
    <s v="theater/musical"/>
    <x v="1"/>
    <s v="musical"/>
  </r>
  <r>
    <n v="5000"/>
    <n v="821"/>
    <x v="2"/>
    <s v="US"/>
    <s v="USD"/>
    <x v="3644"/>
    <d v="2016-03-07T20:59:00"/>
    <n v="1457413140"/>
    <n v="1454996887"/>
    <b v="0"/>
    <n v="12"/>
    <b v="0"/>
    <s v="theater/musical"/>
    <x v="1"/>
    <s v="musical"/>
  </r>
  <r>
    <n v="1000"/>
    <n v="1"/>
    <x v="2"/>
    <s v="CA"/>
    <s v="CAD"/>
    <x v="3645"/>
    <d v="2016-11-21T16:17:18"/>
    <n v="1479773838"/>
    <n v="1477178238"/>
    <b v="0"/>
    <n v="1"/>
    <b v="0"/>
    <s v="theater/musical"/>
    <x v="1"/>
    <s v="musical"/>
  </r>
  <r>
    <n v="10000"/>
    <n v="481"/>
    <x v="2"/>
    <s v="US"/>
    <s v="USD"/>
    <x v="3646"/>
    <d v="2015-06-16T15:30:00"/>
    <n v="1434497400"/>
    <n v="1431770802"/>
    <b v="0"/>
    <n v="8"/>
    <b v="0"/>
    <s v="theater/musical"/>
    <x v="1"/>
    <s v="musical"/>
  </r>
  <r>
    <n v="500"/>
    <n v="30"/>
    <x v="2"/>
    <s v="GB"/>
    <s v="GBP"/>
    <x v="3647"/>
    <d v="2016-09-30T09:58:47"/>
    <n v="1475258327"/>
    <n v="1471370327"/>
    <b v="0"/>
    <n v="2"/>
    <b v="0"/>
    <s v="theater/musical"/>
    <x v="1"/>
    <s v="musical"/>
  </r>
  <r>
    <n v="40000"/>
    <n v="40153"/>
    <x v="0"/>
    <s v="US"/>
    <s v="USD"/>
    <x v="3648"/>
    <d v="2014-10-04T23:00:45"/>
    <n v="1412492445"/>
    <n v="1409900445"/>
    <b v="0"/>
    <n v="73"/>
    <b v="1"/>
    <s v="theater/plays"/>
    <x v="1"/>
    <s v="plays"/>
  </r>
  <r>
    <n v="750"/>
    <n v="780"/>
    <x v="0"/>
    <s v="CA"/>
    <s v="CAD"/>
    <x v="3649"/>
    <d v="2014-06-16T09:06:34"/>
    <n v="1402938394"/>
    <n v="1400691994"/>
    <b v="0"/>
    <n v="8"/>
    <b v="1"/>
    <s v="theater/plays"/>
    <x v="1"/>
    <s v="plays"/>
  </r>
  <r>
    <n v="500"/>
    <n v="500"/>
    <x v="0"/>
    <s v="GB"/>
    <s v="GBP"/>
    <x v="3650"/>
    <d v="2016-02-02T03:29:44"/>
    <n v="1454412584"/>
    <n v="1452598184"/>
    <b v="0"/>
    <n v="17"/>
    <b v="1"/>
    <s v="theater/plays"/>
    <x v="1"/>
    <s v="plays"/>
  </r>
  <r>
    <n v="500"/>
    <n v="520"/>
    <x v="0"/>
    <s v="US"/>
    <s v="USD"/>
    <x v="3651"/>
    <d v="2014-08-10T07:59:00"/>
    <n v="1407686340"/>
    <n v="1404833442"/>
    <b v="0"/>
    <n v="9"/>
    <b v="1"/>
    <s v="theater/plays"/>
    <x v="1"/>
    <s v="plays"/>
  </r>
  <r>
    <n v="300"/>
    <n v="752"/>
    <x v="0"/>
    <s v="CA"/>
    <s v="CAD"/>
    <x v="3652"/>
    <d v="2016-08-24T19:59:00"/>
    <n v="1472097540"/>
    <n v="1471188502"/>
    <b v="0"/>
    <n v="17"/>
    <b v="1"/>
    <s v="theater/plays"/>
    <x v="1"/>
    <s v="plays"/>
  </r>
  <r>
    <n v="2000"/>
    <n v="2010"/>
    <x v="0"/>
    <s v="GB"/>
    <s v="GBP"/>
    <x v="3653"/>
    <d v="2015-08-05T00:43:27"/>
    <n v="1438764207"/>
    <n v="1436172207"/>
    <b v="0"/>
    <n v="33"/>
    <b v="1"/>
    <s v="theater/plays"/>
    <x v="1"/>
    <s v="plays"/>
  </r>
  <r>
    <n v="1500"/>
    <n v="2616"/>
    <x v="0"/>
    <s v="GB"/>
    <s v="GBP"/>
    <x v="3654"/>
    <d v="2016-04-03T09:00:00"/>
    <n v="1459702800"/>
    <n v="1457690386"/>
    <b v="0"/>
    <n v="38"/>
    <b v="1"/>
    <s v="theater/plays"/>
    <x v="1"/>
    <s v="plays"/>
  </r>
  <r>
    <n v="5000"/>
    <n v="5813"/>
    <x v="0"/>
    <s v="US"/>
    <s v="USD"/>
    <x v="3655"/>
    <d v="2015-07-17T22:59:00"/>
    <n v="1437202740"/>
    <n v="1434654998"/>
    <b v="0"/>
    <n v="79"/>
    <b v="1"/>
    <s v="theater/plays"/>
    <x v="1"/>
    <s v="plays"/>
  </r>
  <r>
    <n v="5000"/>
    <n v="5291"/>
    <x v="0"/>
    <s v="CH"/>
    <s v="CHF"/>
    <x v="3656"/>
    <d v="2017-02-01T14:59:00"/>
    <n v="1485989940"/>
    <n v="1483393836"/>
    <b v="0"/>
    <n v="46"/>
    <b v="1"/>
    <s v="theater/plays"/>
    <x v="1"/>
    <s v="plays"/>
  </r>
  <r>
    <n v="2000"/>
    <n v="2215"/>
    <x v="0"/>
    <s v="DK"/>
    <s v="DKK"/>
    <x v="3657"/>
    <d v="2016-06-01T13:42:00"/>
    <n v="1464817320"/>
    <n v="1462806419"/>
    <b v="0"/>
    <n v="20"/>
    <b v="1"/>
    <s v="theater/plays"/>
    <x v="1"/>
    <s v="plays"/>
  </r>
  <r>
    <n v="1500"/>
    <n v="1510"/>
    <x v="0"/>
    <s v="US"/>
    <s v="USD"/>
    <x v="3658"/>
    <d v="2014-07-01T19:59:00"/>
    <n v="1404273540"/>
    <n v="1400272580"/>
    <b v="0"/>
    <n v="20"/>
    <b v="1"/>
    <s v="theater/plays"/>
    <x v="1"/>
    <s v="plays"/>
  </r>
  <r>
    <n v="3000"/>
    <n v="3061"/>
    <x v="0"/>
    <s v="US"/>
    <s v="USD"/>
    <x v="3659"/>
    <d v="2015-03-19T06:39:00"/>
    <n v="1426775940"/>
    <n v="1424414350"/>
    <b v="0"/>
    <n v="13"/>
    <b v="1"/>
    <s v="theater/plays"/>
    <x v="1"/>
    <s v="plays"/>
  </r>
  <r>
    <n v="250"/>
    <n v="250"/>
    <x v="0"/>
    <s v="GB"/>
    <s v="GBP"/>
    <x v="3660"/>
    <d v="2014-12-23T13:08:45"/>
    <n v="1419368925"/>
    <n v="1417208925"/>
    <b v="0"/>
    <n v="22"/>
    <b v="1"/>
    <s v="theater/plays"/>
    <x v="1"/>
    <s v="plays"/>
  </r>
  <r>
    <n v="3000"/>
    <n v="3330"/>
    <x v="0"/>
    <s v="US"/>
    <s v="USD"/>
    <x v="3661"/>
    <d v="2016-04-09T20:00:00"/>
    <n v="1460260800"/>
    <n v="1458336672"/>
    <b v="0"/>
    <n v="36"/>
    <b v="1"/>
    <s v="theater/plays"/>
    <x v="1"/>
    <s v="plays"/>
  </r>
  <r>
    <n v="8000"/>
    <n v="8114"/>
    <x v="0"/>
    <s v="CA"/>
    <s v="CAD"/>
    <x v="3662"/>
    <d v="2015-03-30T20:16:54"/>
    <n v="1427775414"/>
    <n v="1425187014"/>
    <b v="0"/>
    <n v="40"/>
    <b v="1"/>
    <s v="theater/plays"/>
    <x v="1"/>
    <s v="plays"/>
  </r>
  <r>
    <n v="225"/>
    <n v="234"/>
    <x v="0"/>
    <s v="GB"/>
    <s v="GBP"/>
    <x v="3663"/>
    <d v="2016-12-21T03:50:30"/>
    <n v="1482321030"/>
    <n v="1477133430"/>
    <b v="0"/>
    <n v="9"/>
    <b v="1"/>
    <s v="theater/plays"/>
    <x v="1"/>
    <s v="plays"/>
  </r>
  <r>
    <n v="800"/>
    <n v="875"/>
    <x v="0"/>
    <s v="US"/>
    <s v="USD"/>
    <x v="3664"/>
    <d v="2016-06-15T21:58:09"/>
    <n v="1466056689"/>
    <n v="1464847089"/>
    <b v="0"/>
    <n v="19"/>
    <b v="1"/>
    <s v="theater/plays"/>
    <x v="1"/>
    <s v="plays"/>
  </r>
  <r>
    <n v="620"/>
    <n v="714"/>
    <x v="0"/>
    <s v="FR"/>
    <s v="EUR"/>
    <x v="3665"/>
    <d v="2015-10-28T11:54:00"/>
    <n v="1446062040"/>
    <n v="1445109822"/>
    <b v="0"/>
    <n v="14"/>
    <b v="1"/>
    <s v="theater/plays"/>
    <x v="1"/>
    <s v="plays"/>
  </r>
  <r>
    <n v="1200"/>
    <n v="1200"/>
    <x v="0"/>
    <s v="US"/>
    <s v="USD"/>
    <x v="3666"/>
    <d v="2014-07-23T23:00:00"/>
    <n v="1406185200"/>
    <n v="1404337382"/>
    <b v="0"/>
    <n v="38"/>
    <b v="1"/>
    <s v="theater/plays"/>
    <x v="1"/>
    <s v="plays"/>
  </r>
  <r>
    <n v="3000"/>
    <n v="3095.11"/>
    <x v="0"/>
    <s v="GB"/>
    <s v="GBP"/>
    <x v="3667"/>
    <d v="2015-07-18T15:16:59"/>
    <n v="1437261419"/>
    <n v="1434669419"/>
    <b v="0"/>
    <n v="58"/>
    <b v="1"/>
    <s v="theater/plays"/>
    <x v="1"/>
    <s v="plays"/>
  </r>
  <r>
    <n v="1000"/>
    <n v="1035"/>
    <x v="0"/>
    <s v="US"/>
    <s v="USD"/>
    <x v="3668"/>
    <d v="2015-07-23T10:33:00"/>
    <n v="1437676380"/>
    <n v="1435670452"/>
    <b v="0"/>
    <n v="28"/>
    <b v="1"/>
    <s v="theater/plays"/>
    <x v="1"/>
    <s v="plays"/>
  </r>
  <r>
    <n v="1000"/>
    <n v="1382"/>
    <x v="0"/>
    <s v="GB"/>
    <s v="GBP"/>
    <x v="3669"/>
    <d v="2015-06-11T08:12:17"/>
    <n v="1434039137"/>
    <n v="1431447137"/>
    <b v="0"/>
    <n v="17"/>
    <b v="1"/>
    <s v="theater/plays"/>
    <x v="1"/>
    <s v="plays"/>
  </r>
  <r>
    <n v="220"/>
    <n v="241"/>
    <x v="0"/>
    <s v="GB"/>
    <s v="GBP"/>
    <x v="3670"/>
    <d v="2015-05-31T15:00:00"/>
    <n v="1433113200"/>
    <n v="1431951611"/>
    <b v="0"/>
    <n v="12"/>
    <b v="1"/>
    <s v="theater/plays"/>
    <x v="1"/>
    <s v="plays"/>
  </r>
  <r>
    <n v="3500"/>
    <n v="3530"/>
    <x v="0"/>
    <s v="US"/>
    <s v="USD"/>
    <x v="3671"/>
    <d v="2014-07-20T19:59:00"/>
    <n v="1405915140"/>
    <n v="1404140667"/>
    <b v="0"/>
    <n v="40"/>
    <b v="1"/>
    <s v="theater/plays"/>
    <x v="1"/>
    <s v="plays"/>
  </r>
  <r>
    <n v="3000"/>
    <n v="3046"/>
    <x v="0"/>
    <s v="GB"/>
    <s v="GBP"/>
    <x v="3672"/>
    <d v="2014-09-26T14:43:04"/>
    <n v="1411771384"/>
    <n v="1409179384"/>
    <b v="0"/>
    <n v="57"/>
    <b v="1"/>
    <s v="theater/plays"/>
    <x v="1"/>
    <s v="plays"/>
  </r>
  <r>
    <n v="4000"/>
    <n v="4545"/>
    <x v="0"/>
    <s v="GB"/>
    <s v="GBP"/>
    <x v="3673"/>
    <d v="2014-11-05T04:52:00"/>
    <n v="1415191920"/>
    <n v="1412233497"/>
    <b v="0"/>
    <n v="114"/>
    <b v="1"/>
    <s v="theater/plays"/>
    <x v="1"/>
    <s v="plays"/>
  </r>
  <r>
    <n v="4500"/>
    <n v="4500"/>
    <x v="0"/>
    <s v="DE"/>
    <s v="EUR"/>
    <x v="3674"/>
    <d v="2016-09-03T12:57:09"/>
    <n v="1472936229"/>
    <n v="1467752229"/>
    <b v="0"/>
    <n v="31"/>
    <b v="1"/>
    <s v="theater/plays"/>
    <x v="1"/>
    <s v="plays"/>
  </r>
  <r>
    <n v="50"/>
    <n v="70"/>
    <x v="0"/>
    <s v="GB"/>
    <s v="GBP"/>
    <x v="3675"/>
    <d v="2016-05-15T15:00:00"/>
    <n v="1463353200"/>
    <n v="1462285182"/>
    <b v="0"/>
    <n v="3"/>
    <b v="1"/>
    <s v="theater/plays"/>
    <x v="1"/>
    <s v="plays"/>
  </r>
  <r>
    <n v="800"/>
    <n v="1030"/>
    <x v="0"/>
    <s v="US"/>
    <s v="USD"/>
    <x v="3676"/>
    <d v="2014-09-12T11:34:44"/>
    <n v="1410550484"/>
    <n v="1408995284"/>
    <b v="0"/>
    <n v="16"/>
    <b v="1"/>
    <s v="theater/plays"/>
    <x v="1"/>
    <s v="plays"/>
  </r>
  <r>
    <n v="12000"/>
    <n v="12348.5"/>
    <x v="0"/>
    <s v="US"/>
    <s v="USD"/>
    <x v="3677"/>
    <d v="2014-07-02T19:59:00"/>
    <n v="1404359940"/>
    <n v="1402580818"/>
    <b v="0"/>
    <n v="199"/>
    <b v="1"/>
    <s v="theater/plays"/>
    <x v="1"/>
    <s v="plays"/>
  </r>
  <r>
    <n v="2000"/>
    <n v="2050"/>
    <x v="0"/>
    <s v="GB"/>
    <s v="GBP"/>
    <x v="3678"/>
    <d v="2015-05-31T04:44:58"/>
    <n v="1433076298"/>
    <n v="1430052298"/>
    <b v="0"/>
    <n v="31"/>
    <b v="1"/>
    <s v="theater/plays"/>
    <x v="1"/>
    <s v="plays"/>
  </r>
  <r>
    <n v="2000"/>
    <n v="2202"/>
    <x v="0"/>
    <s v="US"/>
    <s v="USD"/>
    <x v="3679"/>
    <d v="2014-06-30T20:59:00"/>
    <n v="1404190740"/>
    <n v="1401214581"/>
    <b v="0"/>
    <n v="30"/>
    <b v="1"/>
    <s v="theater/plays"/>
    <x v="1"/>
    <s v="plays"/>
  </r>
  <r>
    <n v="3000"/>
    <n v="3383"/>
    <x v="0"/>
    <s v="US"/>
    <s v="USD"/>
    <x v="3680"/>
    <d v="2016-10-05T02:53:54"/>
    <n v="1475664834"/>
    <n v="1473850434"/>
    <b v="0"/>
    <n v="34"/>
    <b v="1"/>
    <s v="theater/plays"/>
    <x v="1"/>
    <s v="plays"/>
  </r>
  <r>
    <n v="1000"/>
    <n v="1119"/>
    <x v="0"/>
    <s v="US"/>
    <s v="USD"/>
    <x v="3681"/>
    <d v="2016-01-15T07:38:10"/>
    <n v="1452872290"/>
    <n v="1452008290"/>
    <b v="0"/>
    <n v="18"/>
    <b v="1"/>
    <s v="theater/plays"/>
    <x v="1"/>
    <s v="plays"/>
  </r>
  <r>
    <n v="3000"/>
    <n v="4176"/>
    <x v="0"/>
    <s v="US"/>
    <s v="USD"/>
    <x v="3682"/>
    <d v="2014-06-15T22:59:00"/>
    <n v="1402901940"/>
    <n v="1399998418"/>
    <b v="0"/>
    <n v="67"/>
    <b v="1"/>
    <s v="theater/plays"/>
    <x v="1"/>
    <s v="plays"/>
  </r>
  <r>
    <n v="3500"/>
    <n v="3880"/>
    <x v="0"/>
    <s v="US"/>
    <s v="USD"/>
    <x v="3683"/>
    <d v="2016-10-19T18:48:16"/>
    <n v="1476931696"/>
    <n v="1474339696"/>
    <b v="0"/>
    <n v="66"/>
    <b v="1"/>
    <s v="theater/plays"/>
    <x v="1"/>
    <s v="plays"/>
  </r>
  <r>
    <n v="750"/>
    <n v="1043"/>
    <x v="0"/>
    <s v="US"/>
    <s v="USD"/>
    <x v="3684"/>
    <d v="2015-09-01T20:19:46"/>
    <n v="1441167586"/>
    <n v="1438575586"/>
    <b v="0"/>
    <n v="23"/>
    <b v="1"/>
    <s v="theater/plays"/>
    <x v="1"/>
    <s v="plays"/>
  </r>
  <r>
    <n v="5000"/>
    <n v="5285"/>
    <x v="0"/>
    <s v="US"/>
    <s v="USD"/>
    <x v="3685"/>
    <d v="2014-05-19T13:00:00"/>
    <n v="1400533200"/>
    <n v="1398348859"/>
    <b v="0"/>
    <n v="126"/>
    <b v="1"/>
    <s v="theater/plays"/>
    <x v="1"/>
    <s v="plays"/>
  </r>
  <r>
    <n v="350"/>
    <n v="355"/>
    <x v="0"/>
    <s v="US"/>
    <s v="USD"/>
    <x v="3686"/>
    <d v="2015-08-28T19:59:00"/>
    <n v="1440820740"/>
    <n v="1439567660"/>
    <b v="0"/>
    <n v="6"/>
    <b v="1"/>
    <s v="theater/plays"/>
    <x v="1"/>
    <s v="plays"/>
  </r>
  <r>
    <n v="5000"/>
    <n v="5012.25"/>
    <x v="0"/>
    <s v="US"/>
    <s v="USD"/>
    <x v="3687"/>
    <d v="2014-06-26T21:14:15"/>
    <n v="1403846055"/>
    <n v="1401254055"/>
    <b v="0"/>
    <n v="25"/>
    <b v="1"/>
    <s v="theater/plays"/>
    <x v="1"/>
    <s v="plays"/>
  </r>
  <r>
    <n v="3000"/>
    <n v="3275"/>
    <x v="0"/>
    <s v="GB"/>
    <s v="GBP"/>
    <x v="3688"/>
    <d v="2014-08-08T10:53:24"/>
    <n v="1407524004"/>
    <n v="1404932004"/>
    <b v="0"/>
    <n v="39"/>
    <b v="1"/>
    <s v="theater/plays"/>
    <x v="1"/>
    <s v="plays"/>
  </r>
  <r>
    <n v="3000"/>
    <n v="3550"/>
    <x v="0"/>
    <s v="US"/>
    <s v="USD"/>
    <x v="3689"/>
    <d v="2015-06-21T14:25:00"/>
    <n v="1434925500"/>
    <n v="1432410639"/>
    <b v="0"/>
    <n v="62"/>
    <b v="1"/>
    <s v="theater/plays"/>
    <x v="1"/>
    <s v="plays"/>
  </r>
  <r>
    <n v="1500"/>
    <n v="1800"/>
    <x v="0"/>
    <s v="US"/>
    <s v="USD"/>
    <x v="3690"/>
    <d v="2014-11-27T07:21:23"/>
    <n v="1417101683"/>
    <n v="1414506083"/>
    <b v="0"/>
    <n v="31"/>
    <b v="1"/>
    <s v="theater/plays"/>
    <x v="1"/>
    <s v="plays"/>
  </r>
  <r>
    <n v="40000"/>
    <n v="51184"/>
    <x v="0"/>
    <s v="US"/>
    <s v="USD"/>
    <x v="3691"/>
    <d v="2015-03-01T20:59:00"/>
    <n v="1425272340"/>
    <n v="1421426929"/>
    <b v="0"/>
    <n v="274"/>
    <b v="1"/>
    <s v="theater/plays"/>
    <x v="1"/>
    <s v="plays"/>
  </r>
  <r>
    <n v="1000"/>
    <n v="1260"/>
    <x v="0"/>
    <s v="US"/>
    <s v="USD"/>
    <x v="3692"/>
    <d v="2014-09-18T16:00:00"/>
    <n v="1411084800"/>
    <n v="1410304179"/>
    <b v="0"/>
    <n v="17"/>
    <b v="1"/>
    <s v="theater/plays"/>
    <x v="1"/>
    <s v="plays"/>
  </r>
  <r>
    <n v="333"/>
    <n v="430"/>
    <x v="0"/>
    <s v="GB"/>
    <s v="GBP"/>
    <x v="3693"/>
    <d v="2015-11-30T14:30:00"/>
    <n v="1448922600"/>
    <n v="1446352529"/>
    <b v="0"/>
    <n v="14"/>
    <b v="1"/>
    <s v="theater/plays"/>
    <x v="1"/>
    <s v="plays"/>
  </r>
  <r>
    <n v="3500"/>
    <n v="3760"/>
    <x v="0"/>
    <s v="US"/>
    <s v="USD"/>
    <x v="3694"/>
    <d v="2016-06-05T18:00:00"/>
    <n v="1465178400"/>
    <n v="1461985967"/>
    <b v="0"/>
    <n v="60"/>
    <b v="1"/>
    <s v="theater/plays"/>
    <x v="1"/>
    <s v="plays"/>
  </r>
  <r>
    <n v="4000"/>
    <n v="4005"/>
    <x v="0"/>
    <s v="US"/>
    <s v="USD"/>
    <x v="3695"/>
    <d v="2015-01-11T12:53:30"/>
    <n v="1421009610"/>
    <n v="1419281610"/>
    <b v="0"/>
    <n v="33"/>
    <b v="1"/>
    <s v="theater/plays"/>
    <x v="1"/>
    <s v="plays"/>
  </r>
  <r>
    <n v="2000"/>
    <n v="3100"/>
    <x v="0"/>
    <s v="GB"/>
    <s v="GBP"/>
    <x v="3696"/>
    <d v="2015-02-13T06:48:36"/>
    <n v="1423838916"/>
    <n v="1418654916"/>
    <b v="0"/>
    <n v="78"/>
    <b v="1"/>
    <s v="theater/plays"/>
    <x v="1"/>
    <s v="plays"/>
  </r>
  <r>
    <n v="2000"/>
    <n v="2160"/>
    <x v="0"/>
    <s v="GB"/>
    <s v="GBP"/>
    <x v="3697"/>
    <d v="2016-05-10T03:10:48"/>
    <n v="1462878648"/>
    <n v="1461064248"/>
    <b v="0"/>
    <n v="30"/>
    <b v="1"/>
    <s v="theater/plays"/>
    <x v="1"/>
    <s v="plays"/>
  </r>
  <r>
    <n v="5000"/>
    <n v="5526"/>
    <x v="0"/>
    <s v="US"/>
    <s v="USD"/>
    <x v="3698"/>
    <d v="2016-03-02T11:21:27"/>
    <n v="1456946487"/>
    <n v="1454354487"/>
    <b v="0"/>
    <n v="136"/>
    <b v="1"/>
    <s v="theater/plays"/>
    <x v="1"/>
    <s v="plays"/>
  </r>
  <r>
    <n v="2500"/>
    <n v="2520"/>
    <x v="0"/>
    <s v="US"/>
    <s v="USD"/>
    <x v="3699"/>
    <d v="2014-10-15T06:26:56"/>
    <n v="1413383216"/>
    <n v="1410791216"/>
    <b v="0"/>
    <n v="40"/>
    <b v="1"/>
    <s v="theater/plays"/>
    <x v="1"/>
    <s v="plays"/>
  </r>
  <r>
    <n v="500"/>
    <n v="606"/>
    <x v="0"/>
    <s v="US"/>
    <s v="USD"/>
    <x v="3700"/>
    <d v="2014-09-30T08:00:00"/>
    <n v="1412092800"/>
    <n v="1409493800"/>
    <b v="0"/>
    <n v="18"/>
    <b v="1"/>
    <s v="theater/plays"/>
    <x v="1"/>
    <s v="plays"/>
  </r>
  <r>
    <n v="1500"/>
    <n v="1505"/>
    <x v="0"/>
    <s v="GB"/>
    <s v="GBP"/>
    <x v="3701"/>
    <d v="2015-06-04T04:59:53"/>
    <n v="1433422793"/>
    <n v="1430830793"/>
    <b v="0"/>
    <n v="39"/>
    <b v="1"/>
    <s v="theater/plays"/>
    <x v="1"/>
    <s v="plays"/>
  </r>
  <r>
    <n v="3000"/>
    <n v="3275"/>
    <x v="0"/>
    <s v="GB"/>
    <s v="GBP"/>
    <x v="3702"/>
    <d v="2016-07-10T14:59:00"/>
    <n v="1468191540"/>
    <n v="1464958484"/>
    <b v="0"/>
    <n v="21"/>
    <b v="1"/>
    <s v="theater/plays"/>
    <x v="1"/>
    <s v="plays"/>
  </r>
  <r>
    <n v="1050"/>
    <n v="1296"/>
    <x v="0"/>
    <s v="US"/>
    <s v="USD"/>
    <x v="3703"/>
    <d v="2016-08-12T22:59:00"/>
    <n v="1471071540"/>
    <n v="1467720388"/>
    <b v="0"/>
    <n v="30"/>
    <b v="1"/>
    <s v="theater/plays"/>
    <x v="1"/>
    <s v="plays"/>
  </r>
  <r>
    <n v="300"/>
    <n v="409.01"/>
    <x v="0"/>
    <s v="GB"/>
    <s v="GBP"/>
    <x v="3704"/>
    <d v="2016-05-31T08:33:14"/>
    <n v="1464712394"/>
    <n v="1459528394"/>
    <b v="0"/>
    <n v="27"/>
    <b v="1"/>
    <s v="theater/plays"/>
    <x v="1"/>
    <s v="plays"/>
  </r>
  <r>
    <n v="2827"/>
    <n v="2925"/>
    <x v="0"/>
    <s v="US"/>
    <s v="USD"/>
    <x v="3705"/>
    <d v="2014-06-23T10:00:00"/>
    <n v="1403546400"/>
    <n v="1401714114"/>
    <b v="0"/>
    <n v="35"/>
    <b v="1"/>
    <s v="theater/plays"/>
    <x v="1"/>
    <s v="plays"/>
  </r>
  <r>
    <n v="1500"/>
    <n v="1820"/>
    <x v="0"/>
    <s v="US"/>
    <s v="USD"/>
    <x v="3706"/>
    <d v="2014-09-12T13:55:49"/>
    <n v="1410558949"/>
    <n v="1409262949"/>
    <b v="0"/>
    <n v="13"/>
    <b v="1"/>
    <s v="theater/plays"/>
    <x v="1"/>
    <s v="plays"/>
  </r>
  <r>
    <n v="1000"/>
    <n v="1860"/>
    <x v="0"/>
    <s v="US"/>
    <s v="USD"/>
    <x v="3707"/>
    <d v="2016-07-21T21:26:00"/>
    <n v="1469165160"/>
    <n v="1467335378"/>
    <b v="0"/>
    <n v="23"/>
    <b v="1"/>
    <s v="theater/plays"/>
    <x v="1"/>
    <s v="plays"/>
  </r>
  <r>
    <n v="700"/>
    <n v="2100"/>
    <x v="0"/>
    <s v="US"/>
    <s v="USD"/>
    <x v="3708"/>
    <d v="2014-07-03T19:24:46"/>
    <n v="1404444286"/>
    <n v="1403234686"/>
    <b v="0"/>
    <n v="39"/>
    <b v="1"/>
    <s v="theater/plays"/>
    <x v="1"/>
    <s v="plays"/>
  </r>
  <r>
    <n v="1000"/>
    <n v="1082.5"/>
    <x v="0"/>
    <s v="GB"/>
    <s v="GBP"/>
    <x v="3709"/>
    <d v="2014-06-25T08:59:06"/>
    <n v="1403715546"/>
    <n v="1401123546"/>
    <b v="0"/>
    <n v="35"/>
    <b v="1"/>
    <s v="theater/plays"/>
    <x v="1"/>
    <s v="plays"/>
  </r>
  <r>
    <n v="1300"/>
    <n v="1835"/>
    <x v="0"/>
    <s v="US"/>
    <s v="USD"/>
    <x v="3710"/>
    <d v="2015-04-03T05:49:48"/>
    <n v="1428068988"/>
    <n v="1425908988"/>
    <b v="0"/>
    <n v="27"/>
    <b v="1"/>
    <s v="theater/plays"/>
    <x v="1"/>
    <s v="plays"/>
  </r>
  <r>
    <n v="500"/>
    <n v="570"/>
    <x v="0"/>
    <s v="US"/>
    <s v="USD"/>
    <x v="3711"/>
    <d v="2014-06-15T08:00:00"/>
    <n v="1402848000"/>
    <n v="1400606573"/>
    <b v="0"/>
    <n v="21"/>
    <b v="1"/>
    <s v="theater/plays"/>
    <x v="1"/>
    <s v="plays"/>
  </r>
  <r>
    <n v="7500"/>
    <n v="11530"/>
    <x v="0"/>
    <s v="US"/>
    <s v="USD"/>
    <x v="3712"/>
    <d v="2015-05-30T22:59:00"/>
    <n v="1433055540"/>
    <n v="1431230867"/>
    <b v="0"/>
    <n v="104"/>
    <b v="1"/>
    <s v="theater/plays"/>
    <x v="1"/>
    <s v="plays"/>
  </r>
  <r>
    <n v="2000"/>
    <n v="2030"/>
    <x v="0"/>
    <s v="US"/>
    <s v="USD"/>
    <x v="3713"/>
    <d v="2016-06-04T09:42:46"/>
    <n v="1465062166"/>
    <n v="1463334166"/>
    <b v="0"/>
    <n v="19"/>
    <b v="1"/>
    <s v="theater/plays"/>
    <x v="1"/>
    <s v="plays"/>
  </r>
  <r>
    <n v="10000"/>
    <n v="10235"/>
    <x v="0"/>
    <s v="US"/>
    <s v="USD"/>
    <x v="3714"/>
    <d v="2015-05-25T19:59:00"/>
    <n v="1432612740"/>
    <n v="1429881667"/>
    <b v="0"/>
    <n v="97"/>
    <b v="1"/>
    <s v="theater/plays"/>
    <x v="1"/>
    <s v="plays"/>
  </r>
  <r>
    <n v="3500"/>
    <n v="3590"/>
    <x v="0"/>
    <s v="GB"/>
    <s v="GBP"/>
    <x v="3715"/>
    <d v="2015-03-31T04:52:00"/>
    <n v="1427806320"/>
    <n v="1422834819"/>
    <b v="0"/>
    <n v="27"/>
    <b v="1"/>
    <s v="theater/plays"/>
    <x v="1"/>
    <s v="plays"/>
  </r>
  <r>
    <n v="800"/>
    <n v="1246"/>
    <x v="0"/>
    <s v="US"/>
    <s v="USD"/>
    <x v="3716"/>
    <d v="2016-01-21T13:18:29"/>
    <n v="1453411109"/>
    <n v="1450819109"/>
    <b v="0"/>
    <n v="24"/>
    <b v="1"/>
    <s v="theater/plays"/>
    <x v="1"/>
    <s v="plays"/>
  </r>
  <r>
    <n v="4000"/>
    <n v="4030"/>
    <x v="0"/>
    <s v="GB"/>
    <s v="GBP"/>
    <x v="3717"/>
    <d v="2015-05-09T12:47:29"/>
    <n v="1431204449"/>
    <n v="1428526049"/>
    <b v="0"/>
    <n v="13"/>
    <b v="1"/>
    <s v="theater/plays"/>
    <x v="1"/>
    <s v="plays"/>
  </r>
  <r>
    <n v="500"/>
    <n v="1197"/>
    <x v="0"/>
    <s v="GB"/>
    <s v="GBP"/>
    <x v="3718"/>
    <d v="2015-02-27T09:11:15"/>
    <n v="1425057075"/>
    <n v="1422465075"/>
    <b v="0"/>
    <n v="46"/>
    <b v="1"/>
    <s v="theater/plays"/>
    <x v="1"/>
    <s v="plays"/>
  </r>
  <r>
    <n v="200"/>
    <n v="420"/>
    <x v="0"/>
    <s v="GB"/>
    <s v="GBP"/>
    <x v="3719"/>
    <d v="2015-06-22T09:31:06"/>
    <n v="1434994266"/>
    <n v="1432402266"/>
    <b v="0"/>
    <n v="4"/>
    <b v="1"/>
    <s v="theater/plays"/>
    <x v="1"/>
    <s v="plays"/>
  </r>
  <r>
    <n v="3300"/>
    <n v="3449"/>
    <x v="0"/>
    <s v="US"/>
    <s v="USD"/>
    <x v="3720"/>
    <d v="2015-07-02T15:50:06"/>
    <n v="1435881006"/>
    <n v="1433980206"/>
    <b v="0"/>
    <n v="40"/>
    <b v="1"/>
    <s v="theater/plays"/>
    <x v="1"/>
    <s v="plays"/>
  </r>
  <r>
    <n v="5000"/>
    <n v="5040"/>
    <x v="0"/>
    <s v="US"/>
    <s v="USD"/>
    <x v="3721"/>
    <d v="2014-11-05T15:28:04"/>
    <n v="1415230084"/>
    <n v="1413412084"/>
    <b v="0"/>
    <n v="44"/>
    <b v="1"/>
    <s v="theater/plays"/>
    <x v="1"/>
    <s v="plays"/>
  </r>
  <r>
    <n v="1500"/>
    <n v="1668"/>
    <x v="0"/>
    <s v="CA"/>
    <s v="CAD"/>
    <x v="3722"/>
    <d v="2016-02-11T14:59:00"/>
    <n v="1455231540"/>
    <n v="1452614847"/>
    <b v="0"/>
    <n v="35"/>
    <b v="1"/>
    <s v="theater/plays"/>
    <x v="1"/>
    <s v="plays"/>
  </r>
  <r>
    <n v="4500"/>
    <n v="4592"/>
    <x v="0"/>
    <s v="GB"/>
    <s v="GBP"/>
    <x v="3723"/>
    <d v="2014-11-30T11:04:22"/>
    <n v="1417374262"/>
    <n v="1414778662"/>
    <b v="0"/>
    <n v="63"/>
    <b v="1"/>
    <s v="theater/plays"/>
    <x v="1"/>
    <s v="plays"/>
  </r>
  <r>
    <n v="4300"/>
    <n v="4409.55"/>
    <x v="0"/>
    <s v="GB"/>
    <s v="GBP"/>
    <x v="3724"/>
    <d v="2016-05-04T15:00:00"/>
    <n v="1462402800"/>
    <n v="1459856860"/>
    <b v="0"/>
    <n v="89"/>
    <b v="1"/>
    <s v="theater/plays"/>
    <x v="1"/>
    <s v="plays"/>
  </r>
  <r>
    <n v="300"/>
    <n v="381"/>
    <x v="0"/>
    <s v="GB"/>
    <s v="GBP"/>
    <x v="3725"/>
    <d v="2016-02-18T13:30:00"/>
    <n v="1455831000"/>
    <n v="1454366467"/>
    <b v="0"/>
    <n v="15"/>
    <b v="1"/>
    <s v="theater/plays"/>
    <x v="1"/>
    <s v="plays"/>
  </r>
  <r>
    <n v="850"/>
    <n v="2879"/>
    <x v="0"/>
    <s v="US"/>
    <s v="USD"/>
    <x v="3726"/>
    <d v="2016-04-29T13:00:00"/>
    <n v="1461963600"/>
    <n v="1459567371"/>
    <b v="0"/>
    <n v="46"/>
    <b v="1"/>
    <s v="theater/plays"/>
    <x v="1"/>
    <s v="plays"/>
  </r>
  <r>
    <n v="2000"/>
    <n v="2015"/>
    <x v="0"/>
    <s v="US"/>
    <s v="USD"/>
    <x v="3727"/>
    <d v="2016-10-19T20:55:00"/>
    <n v="1476939300"/>
    <n v="1474273294"/>
    <b v="0"/>
    <n v="33"/>
    <b v="1"/>
    <s v="theater/plays"/>
    <x v="1"/>
    <s v="plays"/>
  </r>
  <r>
    <n v="20000"/>
    <n v="1862"/>
    <x v="2"/>
    <s v="US"/>
    <s v="USD"/>
    <x v="3728"/>
    <d v="2015-08-18T20:06:16"/>
    <n v="1439957176"/>
    <n v="1437365176"/>
    <b v="0"/>
    <n v="31"/>
    <b v="0"/>
    <s v="theater/plays"/>
    <x v="1"/>
    <s v="plays"/>
  </r>
  <r>
    <n v="5000"/>
    <n v="362"/>
    <x v="2"/>
    <s v="US"/>
    <s v="USD"/>
    <x v="3729"/>
    <d v="2015-03-22T19:55:12"/>
    <n v="1427082912"/>
    <n v="1423198512"/>
    <b v="0"/>
    <n v="5"/>
    <b v="0"/>
    <s v="theater/plays"/>
    <x v="1"/>
    <s v="plays"/>
  </r>
  <r>
    <n v="1000"/>
    <n v="100"/>
    <x v="2"/>
    <s v="US"/>
    <s v="USD"/>
    <x v="3730"/>
    <d v="2015-08-17T08:15:59"/>
    <n v="1439828159"/>
    <n v="1437236159"/>
    <b v="0"/>
    <n v="1"/>
    <b v="0"/>
    <s v="theater/plays"/>
    <x v="1"/>
    <s v="plays"/>
  </r>
  <r>
    <n v="5500"/>
    <n v="620"/>
    <x v="2"/>
    <s v="US"/>
    <s v="USD"/>
    <x v="3731"/>
    <d v="2015-01-09T19:23:00"/>
    <n v="1420860180"/>
    <n v="1418234646"/>
    <b v="0"/>
    <n v="12"/>
    <b v="0"/>
    <s v="theater/plays"/>
    <x v="1"/>
    <s v="plays"/>
  </r>
  <r>
    <n v="850"/>
    <n v="131"/>
    <x v="2"/>
    <s v="NL"/>
    <s v="EUR"/>
    <x v="3732"/>
    <d v="2015-01-24T04:00:00"/>
    <n v="1422100800"/>
    <n v="1416932133"/>
    <b v="0"/>
    <n v="4"/>
    <b v="0"/>
    <s v="theater/plays"/>
    <x v="1"/>
    <s v="plays"/>
  </r>
  <r>
    <n v="1500"/>
    <n v="0"/>
    <x v="2"/>
    <s v="US"/>
    <s v="USD"/>
    <x v="3733"/>
    <d v="2015-04-18T14:30:00"/>
    <n v="1429396200"/>
    <n v="1428539708"/>
    <b v="0"/>
    <n v="0"/>
    <b v="0"/>
    <s v="theater/plays"/>
    <x v="1"/>
    <s v="plays"/>
  </r>
  <r>
    <n v="1500"/>
    <n v="427"/>
    <x v="2"/>
    <s v="US"/>
    <s v="USD"/>
    <x v="3734"/>
    <d v="2015-05-25T13:38:16"/>
    <n v="1432589896"/>
    <n v="1427405896"/>
    <b v="0"/>
    <n v="7"/>
    <b v="0"/>
    <s v="theater/plays"/>
    <x v="1"/>
    <s v="plays"/>
  </r>
  <r>
    <n v="150"/>
    <n v="20"/>
    <x v="2"/>
    <s v="GB"/>
    <s v="GBP"/>
    <x v="3735"/>
    <d v="2015-05-28T08:38:09"/>
    <n v="1432831089"/>
    <n v="1430239089"/>
    <b v="0"/>
    <n v="2"/>
    <b v="0"/>
    <s v="theater/plays"/>
    <x v="1"/>
    <s v="plays"/>
  </r>
  <r>
    <n v="1500"/>
    <n v="10"/>
    <x v="2"/>
    <s v="GB"/>
    <s v="GBP"/>
    <x v="3736"/>
    <d v="2015-03-23T10:00:00"/>
    <n v="1427133600"/>
    <n v="1423847093"/>
    <b v="0"/>
    <n v="1"/>
    <b v="0"/>
    <s v="theater/plays"/>
    <x v="1"/>
    <s v="plays"/>
  </r>
  <r>
    <n v="700"/>
    <n v="150"/>
    <x v="2"/>
    <s v="US"/>
    <s v="USD"/>
    <x v="3737"/>
    <d v="2015-11-11T22:59:00"/>
    <n v="1447311540"/>
    <n v="1445358903"/>
    <b v="0"/>
    <n v="4"/>
    <b v="0"/>
    <s v="theater/plays"/>
    <x v="1"/>
    <s v="plays"/>
  </r>
  <r>
    <n v="1500"/>
    <n v="270"/>
    <x v="2"/>
    <s v="GB"/>
    <s v="GBP"/>
    <x v="3738"/>
    <d v="2014-07-15T14:00:00"/>
    <n v="1405461600"/>
    <n v="1403562705"/>
    <b v="0"/>
    <n v="6"/>
    <b v="0"/>
    <s v="theater/plays"/>
    <x v="1"/>
    <s v="plays"/>
  </r>
  <r>
    <n v="4000"/>
    <n v="805"/>
    <x v="2"/>
    <s v="GB"/>
    <s v="GBP"/>
    <x v="3739"/>
    <d v="2016-07-17T02:47:48"/>
    <n v="1468752468"/>
    <n v="1467024468"/>
    <b v="0"/>
    <n v="8"/>
    <b v="0"/>
    <s v="theater/plays"/>
    <x v="1"/>
    <s v="plays"/>
  </r>
  <r>
    <n v="2000"/>
    <n v="358"/>
    <x v="2"/>
    <s v="US"/>
    <s v="USD"/>
    <x v="3740"/>
    <d v="2014-08-11T17:53:58"/>
    <n v="1407808438"/>
    <n v="1405217355"/>
    <b v="0"/>
    <n v="14"/>
    <b v="0"/>
    <s v="theater/plays"/>
    <x v="1"/>
    <s v="plays"/>
  </r>
  <r>
    <n v="20000"/>
    <n v="0"/>
    <x v="2"/>
    <s v="US"/>
    <s v="USD"/>
    <x v="3741"/>
    <d v="2015-12-17T14:05:50"/>
    <n v="1450389950"/>
    <n v="1447797950"/>
    <b v="0"/>
    <n v="0"/>
    <b v="0"/>
    <s v="theater/plays"/>
    <x v="1"/>
    <s v="plays"/>
  </r>
  <r>
    <n v="5000"/>
    <n v="100"/>
    <x v="2"/>
    <s v="US"/>
    <s v="USD"/>
    <x v="3742"/>
    <d v="2014-09-05T21:09:04"/>
    <n v="1409980144"/>
    <n v="1407388144"/>
    <b v="0"/>
    <n v="4"/>
    <b v="0"/>
    <s v="theater/plays"/>
    <x v="1"/>
    <s v="plays"/>
  </r>
  <r>
    <n v="2200"/>
    <n v="0"/>
    <x v="2"/>
    <s v="US"/>
    <s v="USD"/>
    <x v="3743"/>
    <d v="2014-07-03T09:02:44"/>
    <n v="1404406964"/>
    <n v="1401814964"/>
    <b v="0"/>
    <n v="0"/>
    <b v="0"/>
    <s v="theater/plays"/>
    <x v="1"/>
    <s v="plays"/>
  </r>
  <r>
    <n v="1200"/>
    <n v="0"/>
    <x v="2"/>
    <s v="US"/>
    <s v="USD"/>
    <x v="3744"/>
    <d v="2014-07-04T19:59:00"/>
    <n v="1404532740"/>
    <n v="1401823952"/>
    <b v="0"/>
    <n v="0"/>
    <b v="0"/>
    <s v="theater/plays"/>
    <x v="1"/>
    <s v="plays"/>
  </r>
  <r>
    <n v="100"/>
    <n v="10"/>
    <x v="2"/>
    <s v="US"/>
    <s v="USD"/>
    <x v="3745"/>
    <d v="2014-08-10T08:45:02"/>
    <n v="1407689102"/>
    <n v="1405097102"/>
    <b v="0"/>
    <n v="1"/>
    <b v="0"/>
    <s v="theater/plays"/>
    <x v="1"/>
    <s v="plays"/>
  </r>
  <r>
    <n v="8500"/>
    <n v="202"/>
    <x v="2"/>
    <s v="US"/>
    <s v="USD"/>
    <x v="3746"/>
    <d v="2016-10-08T01:20:39"/>
    <n v="1475918439"/>
    <n v="1473326439"/>
    <b v="0"/>
    <n v="1"/>
    <b v="0"/>
    <s v="theater/plays"/>
    <x v="1"/>
    <s v="plays"/>
  </r>
  <r>
    <n v="2500"/>
    <n v="25"/>
    <x v="2"/>
    <s v="GB"/>
    <s v="GBP"/>
    <x v="3747"/>
    <d v="2015-07-05T14:59:00"/>
    <n v="1436137140"/>
    <n v="1433833896"/>
    <b v="0"/>
    <n v="1"/>
    <b v="0"/>
    <s v="theater/plays"/>
    <x v="1"/>
    <s v="plays"/>
  </r>
  <r>
    <n v="5000"/>
    <n v="5176"/>
    <x v="0"/>
    <s v="US"/>
    <s v="USD"/>
    <x v="3748"/>
    <d v="2016-02-15T21:59:00"/>
    <n v="1455602340"/>
    <n v="1453827436"/>
    <b v="0"/>
    <n v="52"/>
    <b v="1"/>
    <s v="theater/musical"/>
    <x v="1"/>
    <s v="musical"/>
  </r>
  <r>
    <n v="500"/>
    <n v="525"/>
    <x v="0"/>
    <s v="US"/>
    <s v="USD"/>
    <x v="3749"/>
    <d v="2016-04-28T19:59:00"/>
    <n v="1461902340"/>
    <n v="1459220588"/>
    <b v="0"/>
    <n v="7"/>
    <b v="1"/>
    <s v="theater/musical"/>
    <x v="1"/>
    <s v="musical"/>
  </r>
  <r>
    <n v="6000"/>
    <n v="6027"/>
    <x v="0"/>
    <s v="US"/>
    <s v="USD"/>
    <x v="3750"/>
    <d v="2015-02-09T23:59:00"/>
    <n v="1423555140"/>
    <n v="1421105608"/>
    <b v="0"/>
    <n v="28"/>
    <b v="1"/>
    <s v="theater/musical"/>
    <x v="1"/>
    <s v="musical"/>
  </r>
  <r>
    <n v="1000"/>
    <n v="1326"/>
    <x v="0"/>
    <s v="US"/>
    <s v="USD"/>
    <x v="3751"/>
    <d v="2016-04-02T15:51:13"/>
    <n v="1459641073"/>
    <n v="1454460673"/>
    <b v="0"/>
    <n v="11"/>
    <b v="1"/>
    <s v="theater/musical"/>
    <x v="1"/>
    <s v="musical"/>
  </r>
  <r>
    <n v="500"/>
    <n v="565"/>
    <x v="0"/>
    <s v="GB"/>
    <s v="GBP"/>
    <x v="3752"/>
    <d v="2016-10-16T13:00:00"/>
    <n v="1476651600"/>
    <n v="1473189335"/>
    <b v="0"/>
    <n v="15"/>
    <b v="1"/>
    <s v="theater/musical"/>
    <x v="1"/>
    <s v="musical"/>
  </r>
  <r>
    <n v="5000"/>
    <n v="5167"/>
    <x v="0"/>
    <s v="US"/>
    <s v="USD"/>
    <x v="3753"/>
    <d v="2015-06-02T16:00:00"/>
    <n v="1433289600"/>
    <n v="1430768800"/>
    <b v="0"/>
    <n v="30"/>
    <b v="1"/>
    <s v="theater/musical"/>
    <x v="1"/>
    <s v="musical"/>
  </r>
  <r>
    <n v="2500"/>
    <n v="3000"/>
    <x v="0"/>
    <s v="US"/>
    <s v="USD"/>
    <x v="3754"/>
    <d v="2014-07-25T20:59:00"/>
    <n v="1406350740"/>
    <n v="1403125737"/>
    <b v="0"/>
    <n v="27"/>
    <b v="1"/>
    <s v="theater/musical"/>
    <x v="1"/>
    <s v="musical"/>
  </r>
  <r>
    <n v="550"/>
    <n v="713"/>
    <x v="0"/>
    <s v="GB"/>
    <s v="GBP"/>
    <x v="3755"/>
    <d v="2016-04-15T12:48:27"/>
    <n v="1460753307"/>
    <n v="1458161307"/>
    <b v="0"/>
    <n v="28"/>
    <b v="1"/>
    <s v="theater/musical"/>
    <x v="1"/>
    <s v="musical"/>
  </r>
  <r>
    <n v="4500"/>
    <n v="4550"/>
    <x v="0"/>
    <s v="US"/>
    <s v="USD"/>
    <x v="3756"/>
    <d v="2014-06-11T11:33:18"/>
    <n v="1402515198"/>
    <n v="1399923198"/>
    <b v="0"/>
    <n v="17"/>
    <b v="1"/>
    <s v="theater/musical"/>
    <x v="1"/>
    <s v="musical"/>
  </r>
  <r>
    <n v="3500"/>
    <n v="3798"/>
    <x v="0"/>
    <s v="US"/>
    <s v="USD"/>
    <x v="3757"/>
    <d v="2014-12-01T12:25:15"/>
    <n v="1417465515"/>
    <n v="1415737515"/>
    <b v="0"/>
    <n v="50"/>
    <b v="1"/>
    <s v="theater/musical"/>
    <x v="1"/>
    <s v="musical"/>
  </r>
  <r>
    <n v="1500"/>
    <n v="1535"/>
    <x v="0"/>
    <s v="US"/>
    <s v="USD"/>
    <x v="3758"/>
    <d v="2014-05-18T21:00:00"/>
    <n v="1400475600"/>
    <n v="1397819938"/>
    <b v="0"/>
    <n v="26"/>
    <b v="1"/>
    <s v="theater/musical"/>
    <x v="1"/>
    <s v="musical"/>
  </r>
  <r>
    <n v="4000"/>
    <n v="4409.7700000000004"/>
    <x v="0"/>
    <s v="US"/>
    <s v="USD"/>
    <x v="3759"/>
    <d v="2015-08-25T18:35:53"/>
    <n v="1440556553"/>
    <n v="1435372553"/>
    <b v="0"/>
    <n v="88"/>
    <b v="1"/>
    <s v="theater/musical"/>
    <x v="1"/>
    <s v="musical"/>
  </r>
  <r>
    <n v="5000"/>
    <n v="5050.7700000000004"/>
    <x v="0"/>
    <s v="US"/>
    <s v="USD"/>
    <x v="3760"/>
    <d v="2014-05-05T04:36:26"/>
    <n v="1399293386"/>
    <n v="1397133386"/>
    <b v="0"/>
    <n v="91"/>
    <b v="1"/>
    <s v="theater/musical"/>
    <x v="1"/>
    <s v="musical"/>
  </r>
  <r>
    <n v="500"/>
    <n v="500"/>
    <x v="0"/>
    <s v="GB"/>
    <s v="GBP"/>
    <x v="3761"/>
    <d v="2015-08-10T15:00:00"/>
    <n v="1439247600"/>
    <n v="1434625937"/>
    <b v="0"/>
    <n v="3"/>
    <b v="1"/>
    <s v="theater/musical"/>
    <x v="1"/>
    <s v="musical"/>
  </r>
  <r>
    <n v="1250"/>
    <n v="1328"/>
    <x v="0"/>
    <s v="GB"/>
    <s v="GBP"/>
    <x v="3762"/>
    <d v="2015-08-02T11:31:29"/>
    <n v="1438543889"/>
    <n v="1436383889"/>
    <b v="0"/>
    <n v="28"/>
    <b v="1"/>
    <s v="theater/musical"/>
    <x v="1"/>
    <s v="musical"/>
  </r>
  <r>
    <n v="5000"/>
    <n v="5000"/>
    <x v="0"/>
    <s v="US"/>
    <s v="USD"/>
    <x v="3763"/>
    <d v="2015-04-01T09:00:26"/>
    <n v="1427907626"/>
    <n v="1425319226"/>
    <b v="0"/>
    <n v="77"/>
    <b v="1"/>
    <s v="theater/musical"/>
    <x v="1"/>
    <s v="musical"/>
  </r>
  <r>
    <n v="1500"/>
    <n v="1500"/>
    <x v="0"/>
    <s v="US"/>
    <s v="USD"/>
    <x v="3764"/>
    <d v="2016-05-28T16:36:00"/>
    <n v="1464482160"/>
    <n v="1462824832"/>
    <b v="0"/>
    <n v="27"/>
    <b v="1"/>
    <s v="theater/musical"/>
    <x v="1"/>
    <s v="musical"/>
  </r>
  <r>
    <n v="7000"/>
    <n v="7942"/>
    <x v="0"/>
    <s v="US"/>
    <s v="USD"/>
    <x v="3765"/>
    <d v="2014-07-30T10:38:02"/>
    <n v="1406745482"/>
    <n v="1404153482"/>
    <b v="0"/>
    <n v="107"/>
    <b v="1"/>
    <s v="theater/musical"/>
    <x v="1"/>
    <s v="musical"/>
  </r>
  <r>
    <n v="10000"/>
    <n v="10265.01"/>
    <x v="0"/>
    <s v="US"/>
    <s v="USD"/>
    <x v="3766"/>
    <d v="2014-07-02T20:00:45"/>
    <n v="1404360045"/>
    <n v="1401336045"/>
    <b v="0"/>
    <n v="96"/>
    <b v="1"/>
    <s v="theater/musical"/>
    <x v="1"/>
    <s v="musical"/>
  </r>
  <r>
    <n v="2000"/>
    <n v="2335"/>
    <x v="0"/>
    <s v="US"/>
    <s v="USD"/>
    <x v="3767"/>
    <d v="2015-02-28T20:59:00"/>
    <n v="1425185940"/>
    <n v="1423960097"/>
    <b v="0"/>
    <n v="56"/>
    <b v="1"/>
    <s v="theater/musical"/>
    <x v="1"/>
    <s v="musical"/>
  </r>
  <r>
    <n v="4000"/>
    <n v="4306.1099999999997"/>
    <x v="0"/>
    <s v="US"/>
    <s v="USD"/>
    <x v="3768"/>
    <d v="2014-06-12T09:28:10"/>
    <n v="1402594090"/>
    <n v="1400002090"/>
    <b v="0"/>
    <n v="58"/>
    <b v="1"/>
    <s v="theater/musical"/>
    <x v="1"/>
    <s v="musical"/>
  </r>
  <r>
    <n v="1100"/>
    <n v="1100"/>
    <x v="0"/>
    <s v="US"/>
    <s v="USD"/>
    <x v="3769"/>
    <d v="2016-04-15T06:21:19"/>
    <n v="1460730079"/>
    <n v="1458138079"/>
    <b v="0"/>
    <n v="15"/>
    <b v="1"/>
    <s v="theater/musical"/>
    <x v="1"/>
    <s v="musical"/>
  </r>
  <r>
    <n v="2000"/>
    <n v="2000"/>
    <x v="0"/>
    <s v="GB"/>
    <s v="GBP"/>
    <x v="3770"/>
    <d v="2015-06-13T14:20:10"/>
    <n v="1434234010"/>
    <n v="1431642010"/>
    <b v="0"/>
    <n v="20"/>
    <b v="1"/>
    <s v="theater/musical"/>
    <x v="1"/>
    <s v="musical"/>
  </r>
  <r>
    <n v="1000"/>
    <n v="1460"/>
    <x v="0"/>
    <s v="US"/>
    <s v="USD"/>
    <x v="3771"/>
    <d v="2016-05-17T16:00:00"/>
    <n v="1463529600"/>
    <n v="1462307652"/>
    <b v="0"/>
    <n v="38"/>
    <b v="1"/>
    <s v="theater/musical"/>
    <x v="1"/>
    <s v="musical"/>
  </r>
  <r>
    <n v="5000"/>
    <n v="5510"/>
    <x v="0"/>
    <s v="US"/>
    <s v="USD"/>
    <x v="3772"/>
    <d v="2016-11-28T22:00:00"/>
    <n v="1480399200"/>
    <n v="1478616506"/>
    <b v="0"/>
    <n v="33"/>
    <b v="1"/>
    <s v="theater/musical"/>
    <x v="1"/>
    <s v="musical"/>
  </r>
  <r>
    <n v="5000"/>
    <n v="5410"/>
    <x v="0"/>
    <s v="US"/>
    <s v="USD"/>
    <x v="3773"/>
    <d v="2016-11-14T18:08:00"/>
    <n v="1479175680"/>
    <n v="1476317247"/>
    <b v="0"/>
    <n v="57"/>
    <b v="1"/>
    <s v="theater/musical"/>
    <x v="1"/>
    <s v="musical"/>
  </r>
  <r>
    <n v="2500"/>
    <n v="2500"/>
    <x v="0"/>
    <s v="CA"/>
    <s v="CAD"/>
    <x v="3774"/>
    <d v="2015-04-09T11:00:55"/>
    <n v="1428606055"/>
    <n v="1427223655"/>
    <b v="0"/>
    <n v="25"/>
    <b v="1"/>
    <s v="theater/musical"/>
    <x v="1"/>
    <s v="musical"/>
  </r>
  <r>
    <n v="2000"/>
    <n v="2005"/>
    <x v="0"/>
    <s v="US"/>
    <s v="USD"/>
    <x v="3775"/>
    <d v="2015-04-08T20:00:00"/>
    <n v="1428552000"/>
    <n v="1426199843"/>
    <b v="0"/>
    <n v="14"/>
    <b v="1"/>
    <s v="theater/musical"/>
    <x v="1"/>
    <s v="musical"/>
  </r>
  <r>
    <n v="8000"/>
    <n v="8537"/>
    <x v="0"/>
    <s v="US"/>
    <s v="USD"/>
    <x v="3776"/>
    <d v="2014-07-31T17:00:00"/>
    <n v="1406854800"/>
    <n v="1403599778"/>
    <b v="0"/>
    <n v="94"/>
    <b v="1"/>
    <s v="theater/musical"/>
    <x v="1"/>
    <s v="musical"/>
  </r>
  <r>
    <n v="2000"/>
    <n v="2864"/>
    <x v="0"/>
    <s v="US"/>
    <s v="USD"/>
    <x v="3777"/>
    <d v="2014-09-26T20:00:00"/>
    <n v="1411790400"/>
    <n v="1409884821"/>
    <b v="0"/>
    <n v="59"/>
    <b v="1"/>
    <s v="theater/musical"/>
    <x v="1"/>
    <s v="musical"/>
  </r>
  <r>
    <n v="2400"/>
    <n v="2521"/>
    <x v="0"/>
    <s v="US"/>
    <s v="USD"/>
    <x v="3778"/>
    <d v="2015-02-14T11:39:40"/>
    <n v="1423942780"/>
    <n v="1418758780"/>
    <b v="0"/>
    <n v="36"/>
    <b v="1"/>
    <s v="theater/musical"/>
    <x v="1"/>
    <s v="musical"/>
  </r>
  <r>
    <n v="15000"/>
    <n v="15597"/>
    <x v="0"/>
    <s v="US"/>
    <s v="USD"/>
    <x v="3779"/>
    <d v="2016-03-26T08:39:00"/>
    <n v="1459010340"/>
    <n v="1456421940"/>
    <b v="0"/>
    <n v="115"/>
    <b v="1"/>
    <s v="theater/musical"/>
    <x v="1"/>
    <s v="musical"/>
  </r>
  <r>
    <n v="2500"/>
    <n v="3000"/>
    <x v="0"/>
    <s v="US"/>
    <s v="USD"/>
    <x v="3780"/>
    <d v="2015-07-13T12:06:00"/>
    <n v="1436817960"/>
    <n v="1433999785"/>
    <b v="0"/>
    <n v="30"/>
    <b v="1"/>
    <s v="theater/musical"/>
    <x v="1"/>
    <s v="musical"/>
  </r>
  <r>
    <n v="4500"/>
    <n v="4935"/>
    <x v="0"/>
    <s v="US"/>
    <s v="USD"/>
    <x v="3781"/>
    <d v="2014-09-08T13:11:25"/>
    <n v="1410210685"/>
    <n v="1408050685"/>
    <b v="0"/>
    <n v="52"/>
    <b v="1"/>
    <s v="theater/musical"/>
    <x v="1"/>
    <s v="musical"/>
  </r>
  <r>
    <n v="2000"/>
    <n v="2035"/>
    <x v="0"/>
    <s v="GB"/>
    <s v="GBP"/>
    <x v="3782"/>
    <d v="2016-07-24T15:00:00"/>
    <n v="1469401200"/>
    <n v="1466887297"/>
    <b v="0"/>
    <n v="27"/>
    <b v="1"/>
    <s v="theater/musical"/>
    <x v="1"/>
    <s v="musical"/>
  </r>
  <r>
    <n v="1200"/>
    <n v="1547"/>
    <x v="0"/>
    <s v="US"/>
    <s v="USD"/>
    <x v="3783"/>
    <d v="2016-03-15T08:00:00"/>
    <n v="1458057600"/>
    <n v="1455938520"/>
    <b v="0"/>
    <n v="24"/>
    <b v="1"/>
    <s v="theater/musical"/>
    <x v="1"/>
    <s v="musical"/>
  </r>
  <r>
    <n v="1000"/>
    <n v="1150"/>
    <x v="0"/>
    <s v="CA"/>
    <s v="CAD"/>
    <x v="3784"/>
    <d v="2016-07-10T15:32:12"/>
    <n v="1468193532"/>
    <n v="1465601532"/>
    <b v="0"/>
    <n v="10"/>
    <b v="1"/>
    <s v="theater/musical"/>
    <x v="1"/>
    <s v="musical"/>
  </r>
  <r>
    <n v="2000"/>
    <n v="3015"/>
    <x v="0"/>
    <s v="GB"/>
    <s v="GBP"/>
    <x v="3785"/>
    <d v="2016-08-02T02:03:00"/>
    <n v="1470132180"/>
    <n v="1467040769"/>
    <b v="0"/>
    <n v="30"/>
    <b v="1"/>
    <s v="theater/musical"/>
    <x v="1"/>
    <s v="musical"/>
  </r>
  <r>
    <n v="6000"/>
    <n v="6658"/>
    <x v="0"/>
    <s v="US"/>
    <s v="USD"/>
    <x v="3786"/>
    <d v="2016-05-26T16:54:35"/>
    <n v="1464310475"/>
    <n v="1461718475"/>
    <b v="0"/>
    <n v="71"/>
    <b v="1"/>
    <s v="theater/musical"/>
    <x v="1"/>
    <s v="musical"/>
  </r>
  <r>
    <n v="350"/>
    <n v="351"/>
    <x v="0"/>
    <s v="US"/>
    <s v="USD"/>
    <x v="3787"/>
    <d v="2015-07-10T19:59:00"/>
    <n v="1436587140"/>
    <n v="1434113406"/>
    <b v="0"/>
    <n v="10"/>
    <b v="1"/>
    <s v="theater/musical"/>
    <x v="1"/>
    <s v="musical"/>
  </r>
  <r>
    <n v="75000"/>
    <n v="500"/>
    <x v="2"/>
    <s v="US"/>
    <s v="USD"/>
    <x v="3788"/>
    <d v="2015-12-23T08:18:00"/>
    <n v="1450887480"/>
    <n v="1448469719"/>
    <b v="0"/>
    <n v="1"/>
    <b v="0"/>
    <s v="theater/musical"/>
    <x v="1"/>
    <s v="musical"/>
  </r>
  <r>
    <n v="3550"/>
    <n v="116"/>
    <x v="2"/>
    <s v="GB"/>
    <s v="GBP"/>
    <x v="3789"/>
    <d v="2015-06-15T11:10:18"/>
    <n v="1434395418"/>
    <n v="1431630618"/>
    <b v="0"/>
    <n v="4"/>
    <b v="0"/>
    <s v="theater/musical"/>
    <x v="1"/>
    <s v="musical"/>
  </r>
  <r>
    <n v="15000"/>
    <n v="0"/>
    <x v="2"/>
    <s v="US"/>
    <s v="USD"/>
    <x v="3790"/>
    <d v="2016-11-22T09:00:23"/>
    <n v="1479834023"/>
    <n v="1477238423"/>
    <b v="0"/>
    <n v="0"/>
    <b v="0"/>
    <s v="theater/musical"/>
    <x v="1"/>
    <s v="musical"/>
  </r>
  <r>
    <n v="1500"/>
    <n v="0"/>
    <x v="2"/>
    <s v="US"/>
    <s v="USD"/>
    <x v="3791"/>
    <d v="2014-07-06T08:36:32"/>
    <n v="1404664592"/>
    <n v="1399480592"/>
    <b v="0"/>
    <n v="0"/>
    <b v="0"/>
    <s v="theater/musical"/>
    <x v="1"/>
    <s v="musical"/>
  </r>
  <r>
    <n v="12500"/>
    <n v="35"/>
    <x v="2"/>
    <s v="US"/>
    <s v="USD"/>
    <x v="3792"/>
    <d v="2015-07-15T02:43:42"/>
    <n v="1436957022"/>
    <n v="1434365022"/>
    <b v="0"/>
    <n v="2"/>
    <b v="0"/>
    <s v="theater/musical"/>
    <x v="1"/>
    <s v="musical"/>
  </r>
  <r>
    <n v="7000"/>
    <n v="4176"/>
    <x v="2"/>
    <s v="US"/>
    <s v="USD"/>
    <x v="3793"/>
    <d v="2014-12-16T14:32:09"/>
    <n v="1418769129"/>
    <n v="1416954729"/>
    <b v="0"/>
    <n v="24"/>
    <b v="0"/>
    <s v="theater/musical"/>
    <x v="1"/>
    <s v="musical"/>
  </r>
  <r>
    <n v="5000"/>
    <n v="50"/>
    <x v="2"/>
    <s v="GB"/>
    <s v="GBP"/>
    <x v="3794"/>
    <d v="2015-06-07T05:55:54"/>
    <n v="1433685354"/>
    <n v="1431093354"/>
    <b v="0"/>
    <n v="1"/>
    <b v="0"/>
    <s v="theater/musical"/>
    <x v="1"/>
    <s v="musical"/>
  </r>
  <r>
    <n v="600"/>
    <n v="10"/>
    <x v="2"/>
    <s v="GB"/>
    <s v="GBP"/>
    <x v="3795"/>
    <d v="2015-08-28T14:30:00"/>
    <n v="1440801000"/>
    <n v="1437042490"/>
    <b v="0"/>
    <n v="2"/>
    <b v="0"/>
    <s v="theater/musical"/>
    <x v="1"/>
    <s v="musical"/>
  </r>
  <r>
    <n v="22500"/>
    <n v="1"/>
    <x v="2"/>
    <s v="US"/>
    <s v="USD"/>
    <x v="3796"/>
    <d v="2017-01-13T16:42:36"/>
    <n v="1484354556"/>
    <n v="1479170556"/>
    <b v="0"/>
    <n v="1"/>
    <b v="0"/>
    <s v="theater/musical"/>
    <x v="1"/>
    <s v="musical"/>
  </r>
  <r>
    <n v="6000"/>
    <n v="5380"/>
    <x v="2"/>
    <s v="US"/>
    <s v="USD"/>
    <x v="3797"/>
    <d v="2015-04-20T13:09:25"/>
    <n v="1429564165"/>
    <n v="1426972165"/>
    <b v="0"/>
    <n v="37"/>
    <b v="0"/>
    <s v="theater/musical"/>
    <x v="1"/>
    <s v="musical"/>
  </r>
  <r>
    <n v="70000"/>
    <n v="1025"/>
    <x v="2"/>
    <s v="US"/>
    <s v="USD"/>
    <x v="3798"/>
    <d v="2014-08-10T09:20:48"/>
    <n v="1407691248"/>
    <n v="1405099248"/>
    <b v="0"/>
    <n v="5"/>
    <b v="0"/>
    <s v="theater/musical"/>
    <x v="1"/>
    <s v="musical"/>
  </r>
  <r>
    <n v="10000"/>
    <n v="402"/>
    <x v="2"/>
    <s v="US"/>
    <s v="USD"/>
    <x v="3799"/>
    <d v="2016-03-11T14:20:43"/>
    <n v="1457734843"/>
    <n v="1455142843"/>
    <b v="0"/>
    <n v="4"/>
    <b v="0"/>
    <s v="theater/musical"/>
    <x v="1"/>
    <s v="musical"/>
  </r>
  <r>
    <n v="22000"/>
    <n v="881"/>
    <x v="2"/>
    <s v="US"/>
    <s v="USD"/>
    <x v="3800"/>
    <d v="2015-01-10T20:59:00"/>
    <n v="1420952340"/>
    <n v="1418146883"/>
    <b v="0"/>
    <n v="16"/>
    <b v="0"/>
    <s v="theater/musical"/>
    <x v="1"/>
    <s v="musical"/>
  </r>
  <r>
    <n v="5000"/>
    <n v="426"/>
    <x v="2"/>
    <s v="US"/>
    <s v="USD"/>
    <x v="3801"/>
    <d v="2015-01-02T08:13:36"/>
    <n v="1420215216"/>
    <n v="1417536816"/>
    <b v="0"/>
    <n v="9"/>
    <b v="0"/>
    <s v="theater/musical"/>
    <x v="1"/>
    <s v="musical"/>
  </r>
  <r>
    <n v="3000"/>
    <n v="0"/>
    <x v="2"/>
    <s v="US"/>
    <s v="USD"/>
    <x v="3802"/>
    <d v="2015-10-21T19:01:46"/>
    <n v="1445482906"/>
    <n v="1442890906"/>
    <b v="0"/>
    <n v="0"/>
    <b v="0"/>
    <s v="theater/musical"/>
    <x v="1"/>
    <s v="musical"/>
  </r>
  <r>
    <n v="12000"/>
    <n v="2358"/>
    <x v="2"/>
    <s v="US"/>
    <s v="USD"/>
    <x v="3803"/>
    <d v="2016-03-04T15:19:28"/>
    <n v="1457133568"/>
    <n v="1454541568"/>
    <b v="0"/>
    <n v="40"/>
    <b v="0"/>
    <s v="theater/musical"/>
    <x v="1"/>
    <s v="musical"/>
  </r>
  <r>
    <n v="8000"/>
    <n v="0"/>
    <x v="2"/>
    <s v="US"/>
    <s v="USD"/>
    <x v="3804"/>
    <d v="2016-07-30T23:00:00"/>
    <n v="1469948400"/>
    <n v="1465172024"/>
    <b v="0"/>
    <n v="0"/>
    <b v="0"/>
    <s v="theater/musical"/>
    <x v="1"/>
    <s v="musical"/>
  </r>
  <r>
    <n v="150000"/>
    <n v="3"/>
    <x v="2"/>
    <s v="US"/>
    <s v="USD"/>
    <x v="3805"/>
    <d v="2014-09-27T13:17:20"/>
    <n v="1411852640"/>
    <n v="1406668640"/>
    <b v="0"/>
    <n v="2"/>
    <b v="0"/>
    <s v="theater/musical"/>
    <x v="1"/>
    <s v="musical"/>
  </r>
  <r>
    <n v="7500"/>
    <n v="5"/>
    <x v="2"/>
    <s v="AU"/>
    <s v="AUD"/>
    <x v="3806"/>
    <d v="2014-06-28T22:13:01"/>
    <n v="1404022381"/>
    <n v="1402294381"/>
    <b v="0"/>
    <n v="1"/>
    <b v="0"/>
    <s v="theater/musical"/>
    <x v="1"/>
    <s v="musical"/>
  </r>
  <r>
    <n v="1500"/>
    <n v="455"/>
    <x v="2"/>
    <s v="US"/>
    <s v="USD"/>
    <x v="3807"/>
    <d v="2015-04-03T13:48:59"/>
    <n v="1428097739"/>
    <n v="1427492939"/>
    <b v="0"/>
    <n v="9"/>
    <b v="0"/>
    <s v="theater/musical"/>
    <x v="1"/>
    <s v="musical"/>
  </r>
  <r>
    <n v="1000"/>
    <n v="1000"/>
    <x v="0"/>
    <s v="GB"/>
    <s v="GBP"/>
    <x v="3808"/>
    <d v="2015-04-25T01:53:39"/>
    <n v="1429955619"/>
    <n v="1424775219"/>
    <b v="0"/>
    <n v="24"/>
    <b v="1"/>
    <s v="theater/plays"/>
    <x v="1"/>
    <s v="plays"/>
  </r>
  <r>
    <n v="2000"/>
    <n v="2025"/>
    <x v="0"/>
    <s v="GB"/>
    <s v="GBP"/>
    <x v="3809"/>
    <d v="2014-07-30T15:00:00"/>
    <n v="1406761200"/>
    <n v="1402403907"/>
    <b v="0"/>
    <n v="38"/>
    <b v="1"/>
    <s v="theater/plays"/>
    <x v="1"/>
    <s v="plays"/>
  </r>
  <r>
    <n v="1500"/>
    <n v="1826"/>
    <x v="0"/>
    <s v="US"/>
    <s v="USD"/>
    <x v="3810"/>
    <d v="2015-03-21T11:22:38"/>
    <n v="1426965758"/>
    <n v="1424377358"/>
    <b v="0"/>
    <n v="26"/>
    <b v="1"/>
    <s v="theater/plays"/>
    <x v="1"/>
    <s v="plays"/>
  </r>
  <r>
    <n v="250"/>
    <n v="825"/>
    <x v="0"/>
    <s v="GB"/>
    <s v="GBP"/>
    <x v="3811"/>
    <d v="2016-05-31T03:00:00"/>
    <n v="1464692400"/>
    <n v="1461769373"/>
    <b v="0"/>
    <n v="19"/>
    <b v="1"/>
    <s v="theater/plays"/>
    <x v="1"/>
    <s v="plays"/>
  </r>
  <r>
    <n v="2000"/>
    <n v="2191"/>
    <x v="0"/>
    <s v="CA"/>
    <s v="CAD"/>
    <x v="3812"/>
    <d v="2015-05-31T19:59:00"/>
    <n v="1433131140"/>
    <n v="1429120908"/>
    <b v="0"/>
    <n v="11"/>
    <b v="1"/>
    <s v="theater/plays"/>
    <x v="1"/>
    <s v="plays"/>
  </r>
  <r>
    <n v="2100"/>
    <n v="2119.9899999999998"/>
    <x v="0"/>
    <s v="US"/>
    <s v="USD"/>
    <x v="3813"/>
    <d v="2016-06-14T13:43:00"/>
    <n v="1465940580"/>
    <n v="1462603021"/>
    <b v="0"/>
    <n v="27"/>
    <b v="1"/>
    <s v="theater/plays"/>
    <x v="1"/>
    <s v="plays"/>
  </r>
  <r>
    <n v="1500"/>
    <n v="2102"/>
    <x v="0"/>
    <s v="US"/>
    <s v="USD"/>
    <x v="3814"/>
    <d v="2015-03-31T19:59:00"/>
    <n v="1427860740"/>
    <n v="1424727712"/>
    <b v="0"/>
    <n v="34"/>
    <b v="1"/>
    <s v="theater/plays"/>
    <x v="1"/>
    <s v="plays"/>
  </r>
  <r>
    <n v="1000"/>
    <n v="1000.01"/>
    <x v="0"/>
    <s v="GB"/>
    <s v="GBP"/>
    <x v="3815"/>
    <d v="2015-08-20T15:00:00"/>
    <n v="1440111600"/>
    <n v="1437545657"/>
    <b v="0"/>
    <n v="20"/>
    <b v="1"/>
    <s v="theater/plays"/>
    <x v="1"/>
    <s v="plays"/>
  </r>
  <r>
    <n v="1500"/>
    <n v="1788.57"/>
    <x v="0"/>
    <s v="US"/>
    <s v="USD"/>
    <x v="3816"/>
    <d v="2014-07-17T08:33:43"/>
    <n v="1405614823"/>
    <n v="1403022823"/>
    <b v="0"/>
    <n v="37"/>
    <b v="1"/>
    <s v="theater/plays"/>
    <x v="1"/>
    <s v="plays"/>
  </r>
  <r>
    <n v="2000"/>
    <n v="2145"/>
    <x v="0"/>
    <s v="US"/>
    <s v="USD"/>
    <x v="3817"/>
    <d v="2015-10-23T19:59:00"/>
    <n v="1445659140"/>
    <n v="1444236216"/>
    <b v="0"/>
    <n v="20"/>
    <b v="1"/>
    <s v="theater/plays"/>
    <x v="1"/>
    <s v="plays"/>
  </r>
  <r>
    <n v="250"/>
    <n v="570"/>
    <x v="0"/>
    <s v="US"/>
    <s v="USD"/>
    <x v="3818"/>
    <d v="2015-03-12T11:13:02"/>
    <n v="1426187582"/>
    <n v="1423599182"/>
    <b v="0"/>
    <n v="10"/>
    <b v="1"/>
    <s v="theater/plays"/>
    <x v="1"/>
    <s v="plays"/>
  </r>
  <r>
    <n v="1000"/>
    <n v="1064"/>
    <x v="0"/>
    <s v="US"/>
    <s v="USD"/>
    <x v="3819"/>
    <d v="2015-07-17T13:02:00"/>
    <n v="1437166920"/>
    <n v="1435554104"/>
    <b v="0"/>
    <n v="26"/>
    <b v="1"/>
    <s v="theater/plays"/>
    <x v="1"/>
    <s v="plays"/>
  </r>
  <r>
    <n v="300"/>
    <n v="430"/>
    <x v="0"/>
    <s v="GB"/>
    <s v="GBP"/>
    <x v="3820"/>
    <d v="2015-07-05T07:38:37"/>
    <n v="1436110717"/>
    <n v="1433518717"/>
    <b v="0"/>
    <n v="20"/>
    <b v="1"/>
    <s v="theater/plays"/>
    <x v="1"/>
    <s v="plays"/>
  </r>
  <r>
    <n v="3500"/>
    <n v="3659"/>
    <x v="0"/>
    <s v="US"/>
    <s v="USD"/>
    <x v="3821"/>
    <d v="2016-01-03T20:20:07"/>
    <n v="1451881207"/>
    <n v="1449116407"/>
    <b v="0"/>
    <n v="46"/>
    <b v="1"/>
    <s v="theater/plays"/>
    <x v="1"/>
    <s v="plays"/>
  </r>
  <r>
    <n v="5000"/>
    <n v="5501"/>
    <x v="0"/>
    <s v="DE"/>
    <s v="EUR"/>
    <x v="3822"/>
    <d v="2016-01-19T14:59:00"/>
    <n v="1453244340"/>
    <n v="1448136417"/>
    <b v="0"/>
    <n v="76"/>
    <b v="1"/>
    <s v="theater/plays"/>
    <x v="1"/>
    <s v="plays"/>
  </r>
  <r>
    <n v="2500"/>
    <n v="2650"/>
    <x v="0"/>
    <s v="US"/>
    <s v="USD"/>
    <x v="3823"/>
    <d v="2015-07-19T19:59:00"/>
    <n v="1437364740"/>
    <n v="1434405044"/>
    <b v="0"/>
    <n v="41"/>
    <b v="1"/>
    <s v="theater/plays"/>
    <x v="1"/>
    <s v="plays"/>
  </r>
  <r>
    <n v="250"/>
    <n v="270"/>
    <x v="0"/>
    <s v="GB"/>
    <s v="GBP"/>
    <x v="3824"/>
    <d v="2016-08-01T05:41:00"/>
    <n v="1470058860"/>
    <n v="1469026903"/>
    <b v="0"/>
    <n v="7"/>
    <b v="1"/>
    <s v="theater/plays"/>
    <x v="1"/>
    <s v="plays"/>
  </r>
  <r>
    <n v="5000"/>
    <n v="5271"/>
    <x v="0"/>
    <s v="US"/>
    <s v="USD"/>
    <x v="3825"/>
    <d v="2015-06-16T17:40:14"/>
    <n v="1434505214"/>
    <n v="1432690814"/>
    <b v="0"/>
    <n v="49"/>
    <b v="1"/>
    <s v="theater/plays"/>
    <x v="1"/>
    <s v="plays"/>
  </r>
  <r>
    <n v="600"/>
    <n v="715"/>
    <x v="0"/>
    <s v="GB"/>
    <s v="GBP"/>
    <x v="3826"/>
    <d v="2015-05-07T02:09:54"/>
    <n v="1430993394"/>
    <n v="1428401394"/>
    <b v="0"/>
    <n v="26"/>
    <b v="1"/>
    <s v="theater/plays"/>
    <x v="1"/>
    <s v="plays"/>
  </r>
  <r>
    <n v="3000"/>
    <n v="4580"/>
    <x v="0"/>
    <s v="GB"/>
    <s v="GBP"/>
    <x v="3827"/>
    <d v="2015-03-26T16:00:00"/>
    <n v="1427414400"/>
    <n v="1422656201"/>
    <b v="0"/>
    <n v="65"/>
    <b v="1"/>
    <s v="theater/plays"/>
    <x v="1"/>
    <s v="plays"/>
  </r>
  <r>
    <n v="5000"/>
    <n v="5000"/>
    <x v="0"/>
    <s v="US"/>
    <s v="USD"/>
    <x v="3828"/>
    <d v="2014-12-31T05:39:47"/>
    <n v="1420033187"/>
    <n v="1414845587"/>
    <b v="0"/>
    <n v="28"/>
    <b v="1"/>
    <s v="theater/plays"/>
    <x v="1"/>
    <s v="plays"/>
  </r>
  <r>
    <n v="500"/>
    <n v="501"/>
    <x v="0"/>
    <s v="US"/>
    <s v="USD"/>
    <x v="3829"/>
    <d v="2016-08-31T12:46:11"/>
    <n v="1472676371"/>
    <n v="1470948371"/>
    <b v="0"/>
    <n v="8"/>
    <b v="1"/>
    <s v="theater/plays"/>
    <x v="1"/>
    <s v="plays"/>
  </r>
  <r>
    <n v="100"/>
    <n v="225"/>
    <x v="0"/>
    <s v="US"/>
    <s v="USD"/>
    <x v="3830"/>
    <d v="2016-05-27T09:46:51"/>
    <n v="1464371211"/>
    <n v="1463161611"/>
    <b v="0"/>
    <n v="3"/>
    <b v="1"/>
    <s v="theater/plays"/>
    <x v="1"/>
    <s v="plays"/>
  </r>
  <r>
    <n v="500"/>
    <n v="530.11"/>
    <x v="0"/>
    <s v="US"/>
    <s v="USD"/>
    <x v="3831"/>
    <d v="2014-11-05T13:22:25"/>
    <n v="1415222545"/>
    <n v="1413404545"/>
    <b v="0"/>
    <n v="9"/>
    <b v="1"/>
    <s v="theater/plays"/>
    <x v="1"/>
    <s v="plays"/>
  </r>
  <r>
    <n v="1200"/>
    <n v="1256"/>
    <x v="0"/>
    <s v="US"/>
    <s v="USD"/>
    <x v="3832"/>
    <d v="2016-02-19T18:45:35"/>
    <n v="1455936335"/>
    <n v="1452048335"/>
    <b v="0"/>
    <n v="9"/>
    <b v="1"/>
    <s v="theater/plays"/>
    <x v="1"/>
    <s v="plays"/>
  </r>
  <r>
    <n v="1200"/>
    <n v="1400"/>
    <x v="0"/>
    <s v="CA"/>
    <s v="CAD"/>
    <x v="3833"/>
    <d v="2014-12-01T11:09:00"/>
    <n v="1417460940"/>
    <n v="1416516972"/>
    <b v="0"/>
    <n v="20"/>
    <b v="1"/>
    <s v="theater/plays"/>
    <x v="1"/>
    <s v="plays"/>
  </r>
  <r>
    <n v="3000"/>
    <n v="3271"/>
    <x v="0"/>
    <s v="GB"/>
    <s v="GBP"/>
    <x v="3834"/>
    <d v="2015-06-18T02:41:07"/>
    <n v="1434624067"/>
    <n v="1432032067"/>
    <b v="0"/>
    <n v="57"/>
    <b v="1"/>
    <s v="theater/plays"/>
    <x v="1"/>
    <s v="plays"/>
  </r>
  <r>
    <n v="200"/>
    <n v="320"/>
    <x v="0"/>
    <s v="GB"/>
    <s v="GBP"/>
    <x v="3835"/>
    <d v="2016-04-21T14:36:48"/>
    <n v="1461278208"/>
    <n v="1459463808"/>
    <b v="0"/>
    <n v="8"/>
    <b v="1"/>
    <s v="theater/plays"/>
    <x v="1"/>
    <s v="plays"/>
  </r>
  <r>
    <n v="800"/>
    <n v="900"/>
    <x v="0"/>
    <s v="US"/>
    <s v="USD"/>
    <x v="3836"/>
    <d v="2016-08-02T20:09:00"/>
    <n v="1470197340"/>
    <n v="1467497652"/>
    <b v="0"/>
    <n v="14"/>
    <b v="1"/>
    <s v="theater/plays"/>
    <x v="1"/>
    <s v="plays"/>
  </r>
  <r>
    <n v="2000"/>
    <n v="2042"/>
    <x v="0"/>
    <s v="GB"/>
    <s v="GBP"/>
    <x v="3837"/>
    <d v="2015-07-03T10:22:38"/>
    <n v="1435947758"/>
    <n v="1432837358"/>
    <b v="0"/>
    <n v="17"/>
    <b v="1"/>
    <s v="theater/plays"/>
    <x v="1"/>
    <s v="plays"/>
  </r>
  <r>
    <n v="100000"/>
    <n v="100824"/>
    <x v="0"/>
    <s v="SE"/>
    <s v="SEK"/>
    <x v="3838"/>
    <d v="2015-05-22T09:03:29"/>
    <n v="1432314209"/>
    <n v="1429722209"/>
    <b v="0"/>
    <n v="100"/>
    <b v="1"/>
    <s v="theater/plays"/>
    <x v="1"/>
    <s v="plays"/>
  </r>
  <r>
    <n v="2000"/>
    <n v="2025"/>
    <x v="0"/>
    <s v="US"/>
    <s v="USD"/>
    <x v="3839"/>
    <d v="2015-07-29T19:25:24"/>
    <n v="1438226724"/>
    <n v="1433042724"/>
    <b v="0"/>
    <n v="32"/>
    <b v="1"/>
    <s v="theater/plays"/>
    <x v="1"/>
    <s v="plays"/>
  </r>
  <r>
    <n v="1"/>
    <n v="65"/>
    <x v="0"/>
    <s v="GB"/>
    <s v="GBP"/>
    <x v="3840"/>
    <d v="2016-03-28T07:50:29"/>
    <n v="1459180229"/>
    <n v="1457023829"/>
    <b v="0"/>
    <n v="3"/>
    <b v="1"/>
    <s v="theater/plays"/>
    <x v="1"/>
    <s v="plays"/>
  </r>
  <r>
    <n v="10000"/>
    <n v="872"/>
    <x v="2"/>
    <s v="US"/>
    <s v="USD"/>
    <x v="3841"/>
    <d v="2014-07-20T10:51:27"/>
    <n v="1405882287"/>
    <n v="1400698287"/>
    <b v="1"/>
    <n v="34"/>
    <b v="0"/>
    <s v="theater/plays"/>
    <x v="1"/>
    <s v="plays"/>
  </r>
  <r>
    <n v="5000"/>
    <n v="1097"/>
    <x v="2"/>
    <s v="GB"/>
    <s v="GBP"/>
    <x v="3842"/>
    <d v="2014-05-11T03:50:52"/>
    <n v="1399809052"/>
    <n v="1397217052"/>
    <b v="1"/>
    <n v="23"/>
    <b v="0"/>
    <s v="theater/plays"/>
    <x v="1"/>
    <s v="plays"/>
  </r>
  <r>
    <n v="5000"/>
    <n v="1065"/>
    <x v="2"/>
    <s v="US"/>
    <s v="USD"/>
    <x v="3843"/>
    <d v="2014-05-31T17:44:24"/>
    <n v="1401587064"/>
    <n v="1399427064"/>
    <b v="1"/>
    <n v="19"/>
    <b v="0"/>
    <s v="theater/plays"/>
    <x v="1"/>
    <s v="plays"/>
  </r>
  <r>
    <n v="9800"/>
    <n v="4066"/>
    <x v="2"/>
    <s v="US"/>
    <s v="USD"/>
    <x v="3844"/>
    <d v="2014-06-02T22:59:00"/>
    <n v="1401778740"/>
    <n v="1399474134"/>
    <b v="1"/>
    <n v="50"/>
    <b v="0"/>
    <s v="theater/plays"/>
    <x v="1"/>
    <s v="plays"/>
  </r>
  <r>
    <n v="40000"/>
    <n v="842"/>
    <x v="2"/>
    <s v="US"/>
    <s v="USD"/>
    <x v="3845"/>
    <d v="2015-10-01T07:02:54"/>
    <n v="1443711774"/>
    <n v="1441119774"/>
    <b v="1"/>
    <n v="12"/>
    <b v="0"/>
    <s v="theater/plays"/>
    <x v="1"/>
    <s v="plays"/>
  </r>
  <r>
    <n v="7000"/>
    <n v="189"/>
    <x v="2"/>
    <s v="US"/>
    <s v="USD"/>
    <x v="3846"/>
    <d v="2014-10-03T22:59:00"/>
    <n v="1412405940"/>
    <n v="1409721542"/>
    <b v="1"/>
    <n v="8"/>
    <b v="0"/>
    <s v="theater/plays"/>
    <x v="1"/>
    <s v="plays"/>
  </r>
  <r>
    <n v="10500"/>
    <n v="1697"/>
    <x v="2"/>
    <s v="US"/>
    <s v="USD"/>
    <x v="3847"/>
    <d v="2015-07-18T21:23:11"/>
    <n v="1437283391"/>
    <n v="1433395391"/>
    <b v="1"/>
    <n v="9"/>
    <b v="0"/>
    <s v="theater/plays"/>
    <x v="1"/>
    <s v="plays"/>
  </r>
  <r>
    <n v="13000"/>
    <n v="2129"/>
    <x v="2"/>
    <s v="US"/>
    <s v="USD"/>
    <x v="3848"/>
    <d v="2015-10-18T11:36:29"/>
    <n v="1445196989"/>
    <n v="1442604989"/>
    <b v="1"/>
    <n v="43"/>
    <b v="0"/>
    <s v="theater/plays"/>
    <x v="1"/>
    <s v="plays"/>
  </r>
  <r>
    <n v="30000"/>
    <n v="2113"/>
    <x v="2"/>
    <s v="DE"/>
    <s v="EUR"/>
    <x v="3849"/>
    <d v="2015-06-11T10:24:44"/>
    <n v="1434047084"/>
    <n v="1431455084"/>
    <b v="1"/>
    <n v="28"/>
    <b v="0"/>
    <s v="theater/plays"/>
    <x v="1"/>
    <s v="plays"/>
  </r>
  <r>
    <n v="1000"/>
    <n v="38"/>
    <x v="2"/>
    <s v="US"/>
    <s v="USD"/>
    <x v="3850"/>
    <d v="2014-12-31T18:59:03"/>
    <n v="1420081143"/>
    <n v="1417489143"/>
    <b v="1"/>
    <n v="4"/>
    <b v="0"/>
    <s v="theater/plays"/>
    <x v="1"/>
    <s v="plays"/>
  </r>
  <r>
    <n v="2500"/>
    <n v="852"/>
    <x v="2"/>
    <s v="GB"/>
    <s v="GBP"/>
    <x v="3851"/>
    <d v="2015-07-17T02:32:59"/>
    <n v="1437129179"/>
    <n v="1434537179"/>
    <b v="1"/>
    <n v="24"/>
    <b v="0"/>
    <s v="theater/plays"/>
    <x v="1"/>
    <s v="plays"/>
  </r>
  <r>
    <n v="10000"/>
    <n v="20"/>
    <x v="2"/>
    <s v="US"/>
    <s v="USD"/>
    <x v="3852"/>
    <d v="2015-03-26T19:34:36"/>
    <n v="1427427276"/>
    <n v="1425270876"/>
    <b v="0"/>
    <n v="2"/>
    <b v="0"/>
    <s v="theater/plays"/>
    <x v="1"/>
    <s v="plays"/>
  </r>
  <r>
    <n v="100000"/>
    <n v="26"/>
    <x v="2"/>
    <s v="US"/>
    <s v="USD"/>
    <x v="3853"/>
    <d v="2014-09-01T12:09:38"/>
    <n v="1409602178"/>
    <n v="1406578178"/>
    <b v="0"/>
    <n v="2"/>
    <b v="0"/>
    <s v="theater/plays"/>
    <x v="1"/>
    <s v="plays"/>
  </r>
  <r>
    <n v="11000"/>
    <n v="1788"/>
    <x v="2"/>
    <s v="US"/>
    <s v="USD"/>
    <x v="3854"/>
    <d v="2015-05-09T13:14:18"/>
    <n v="1431206058"/>
    <n v="1428614058"/>
    <b v="0"/>
    <n v="20"/>
    <b v="0"/>
    <s v="theater/plays"/>
    <x v="1"/>
    <s v="plays"/>
  </r>
  <r>
    <n v="1000"/>
    <n v="25"/>
    <x v="2"/>
    <s v="US"/>
    <s v="USD"/>
    <x v="3855"/>
    <d v="2015-03-26T14:17:51"/>
    <n v="1427408271"/>
    <n v="1424819871"/>
    <b v="0"/>
    <n v="1"/>
    <b v="0"/>
    <s v="theater/plays"/>
    <x v="1"/>
    <s v="plays"/>
  </r>
  <r>
    <n v="5000"/>
    <n v="1"/>
    <x v="2"/>
    <s v="US"/>
    <s v="USD"/>
    <x v="3856"/>
    <d v="2015-03-08T08:50:03"/>
    <n v="1425833403"/>
    <n v="1423245003"/>
    <b v="0"/>
    <n v="1"/>
    <b v="0"/>
    <s v="theater/plays"/>
    <x v="1"/>
    <s v="plays"/>
  </r>
  <r>
    <n v="5000"/>
    <n v="260"/>
    <x v="2"/>
    <s v="US"/>
    <s v="USD"/>
    <x v="3857"/>
    <d v="2014-08-01T09:12:00"/>
    <n v="1406913120"/>
    <n v="1404927690"/>
    <b v="0"/>
    <n v="4"/>
    <b v="0"/>
    <s v="theater/plays"/>
    <x v="1"/>
    <s v="plays"/>
  </r>
  <r>
    <n v="500"/>
    <n v="10"/>
    <x v="2"/>
    <s v="GB"/>
    <s v="GBP"/>
    <x v="3858"/>
    <d v="2015-05-22T13:00:00"/>
    <n v="1432328400"/>
    <n v="1430734844"/>
    <b v="0"/>
    <n v="1"/>
    <b v="0"/>
    <s v="theater/plays"/>
    <x v="1"/>
    <s v="plays"/>
  </r>
  <r>
    <n v="2500"/>
    <n v="1"/>
    <x v="2"/>
    <s v="US"/>
    <s v="USD"/>
    <x v="3859"/>
    <d v="2014-06-25T13:00:00"/>
    <n v="1403730000"/>
    <n v="1401485207"/>
    <b v="0"/>
    <n v="1"/>
    <b v="0"/>
    <s v="theater/plays"/>
    <x v="1"/>
    <s v="plays"/>
  </r>
  <r>
    <n v="6000"/>
    <n v="1060"/>
    <x v="2"/>
    <s v="US"/>
    <s v="USD"/>
    <x v="3860"/>
    <d v="2014-08-12T07:51:50"/>
    <n v="1407858710"/>
    <n v="1405266710"/>
    <b v="0"/>
    <n v="13"/>
    <b v="0"/>
    <s v="theater/plays"/>
    <x v="1"/>
    <s v="plays"/>
  </r>
  <r>
    <n v="2000"/>
    <n v="100"/>
    <x v="2"/>
    <s v="US"/>
    <s v="USD"/>
    <x v="3861"/>
    <d v="2014-11-12T13:47:00"/>
    <n v="1415828820"/>
    <n v="1412258977"/>
    <b v="0"/>
    <n v="1"/>
    <b v="0"/>
    <s v="theater/plays"/>
    <x v="1"/>
    <s v="plays"/>
  </r>
  <r>
    <n v="7500"/>
    <n v="1"/>
    <x v="2"/>
    <s v="US"/>
    <s v="USD"/>
    <x v="3862"/>
    <d v="2016-09-12T08:59:00"/>
    <n v="1473699540"/>
    <n v="1472451356"/>
    <b v="0"/>
    <n v="1"/>
    <b v="0"/>
    <s v="theater/plays"/>
    <x v="1"/>
    <s v="plays"/>
  </r>
  <r>
    <n v="6000"/>
    <n v="0"/>
    <x v="2"/>
    <s v="US"/>
    <s v="USD"/>
    <x v="3863"/>
    <d v="2015-11-05T08:11:45"/>
    <n v="1446739905"/>
    <n v="1441552305"/>
    <b v="0"/>
    <n v="0"/>
    <b v="0"/>
    <s v="theater/plays"/>
    <x v="1"/>
    <s v="plays"/>
  </r>
  <r>
    <n v="5000"/>
    <n v="60"/>
    <x v="2"/>
    <s v="US"/>
    <s v="USD"/>
    <x v="3864"/>
    <d v="2015-11-17T14:24:14"/>
    <n v="1447799054"/>
    <n v="1445203454"/>
    <b v="0"/>
    <n v="3"/>
    <b v="0"/>
    <s v="theater/plays"/>
    <x v="1"/>
    <s v="plays"/>
  </r>
  <r>
    <n v="2413"/>
    <n v="650"/>
    <x v="2"/>
    <s v="CA"/>
    <s v="CAD"/>
    <x v="3865"/>
    <d v="2014-08-29T21:30:00"/>
    <n v="1409376600"/>
    <n v="1405957098"/>
    <b v="0"/>
    <n v="14"/>
    <b v="0"/>
    <s v="theater/plays"/>
    <x v="1"/>
    <s v="plays"/>
  </r>
  <r>
    <n v="2000"/>
    <n v="11"/>
    <x v="2"/>
    <s v="US"/>
    <s v="USD"/>
    <x v="3866"/>
    <d v="2016-03-22T19:29:00"/>
    <n v="1458703740"/>
    <n v="1454453021"/>
    <b v="0"/>
    <n v="2"/>
    <b v="0"/>
    <s v="theater/plays"/>
    <x v="1"/>
    <s v="plays"/>
  </r>
  <r>
    <n v="2000"/>
    <n v="251"/>
    <x v="2"/>
    <s v="US"/>
    <s v="USD"/>
    <x v="3867"/>
    <d v="2016-06-18T11:32:19"/>
    <n v="1466278339"/>
    <n v="1463686339"/>
    <b v="0"/>
    <n v="5"/>
    <b v="0"/>
    <s v="theater/plays"/>
    <x v="1"/>
    <s v="plays"/>
  </r>
  <r>
    <n v="5000"/>
    <n v="10"/>
    <x v="1"/>
    <s v="GB"/>
    <s v="GBP"/>
    <x v="3868"/>
    <d v="2014-09-08T07:50:05"/>
    <n v="1410191405"/>
    <n v="1408031405"/>
    <b v="0"/>
    <n v="1"/>
    <b v="0"/>
    <s v="theater/musical"/>
    <x v="1"/>
    <s v="musical"/>
  </r>
  <r>
    <n v="13111"/>
    <n v="452"/>
    <x v="1"/>
    <s v="US"/>
    <s v="USD"/>
    <x v="3869"/>
    <d v="2015-03-13T19:11:00"/>
    <n v="1426302660"/>
    <n v="1423761792"/>
    <b v="0"/>
    <n v="15"/>
    <b v="0"/>
    <s v="theater/musical"/>
    <x v="1"/>
    <s v="musical"/>
  </r>
  <r>
    <n v="10000"/>
    <n v="1500"/>
    <x v="1"/>
    <s v="US"/>
    <s v="USD"/>
    <x v="3870"/>
    <d v="2014-07-02T20:07:58"/>
    <n v="1404360478"/>
    <n v="1401768478"/>
    <b v="0"/>
    <n v="10"/>
    <b v="0"/>
    <s v="theater/musical"/>
    <x v="1"/>
    <s v="musical"/>
  </r>
  <r>
    <n v="1500"/>
    <n v="40"/>
    <x v="1"/>
    <s v="US"/>
    <s v="USD"/>
    <x v="3871"/>
    <d v="2017-03-29T09:44:10"/>
    <n v="1490809450"/>
    <n v="1485629050"/>
    <b v="0"/>
    <n v="3"/>
    <b v="0"/>
    <s v="theater/musical"/>
    <x v="1"/>
    <s v="musical"/>
  </r>
  <r>
    <n v="15000"/>
    <n v="0"/>
    <x v="1"/>
    <s v="US"/>
    <s v="USD"/>
    <x v="3872"/>
    <d v="2015-08-13T19:29:56"/>
    <n v="1439522996"/>
    <n v="1435202996"/>
    <b v="0"/>
    <n v="0"/>
    <b v="0"/>
    <s v="theater/musical"/>
    <x v="1"/>
    <s v="musical"/>
  </r>
  <r>
    <n v="5500"/>
    <n v="0"/>
    <x v="1"/>
    <s v="US"/>
    <s v="USD"/>
    <x v="3873"/>
    <d v="2015-10-08T08:42:15"/>
    <n v="1444322535"/>
    <n v="1441730535"/>
    <b v="0"/>
    <n v="0"/>
    <b v="0"/>
    <s v="theater/musical"/>
    <x v="1"/>
    <s v="musical"/>
  </r>
  <r>
    <n v="620"/>
    <n v="0"/>
    <x v="1"/>
    <s v="NZ"/>
    <s v="NZD"/>
    <x v="3874"/>
    <d v="2015-01-23T17:00:00"/>
    <n v="1422061200"/>
    <n v="1420244622"/>
    <b v="0"/>
    <n v="0"/>
    <b v="0"/>
    <s v="theater/musical"/>
    <x v="1"/>
    <s v="musical"/>
  </r>
  <r>
    <n v="30000"/>
    <n v="0"/>
    <x v="1"/>
    <s v="DK"/>
    <s v="DKK"/>
    <x v="3875"/>
    <d v="2016-09-03T02:00:00"/>
    <n v="1472896800"/>
    <n v="1472804365"/>
    <b v="0"/>
    <n v="0"/>
    <b v="0"/>
    <s v="theater/musical"/>
    <x v="1"/>
    <s v="musical"/>
  </r>
  <r>
    <n v="3900"/>
    <n v="2059"/>
    <x v="1"/>
    <s v="GB"/>
    <s v="GBP"/>
    <x v="3876"/>
    <d v="2016-02-02T06:58:48"/>
    <n v="1454425128"/>
    <n v="1451833128"/>
    <b v="0"/>
    <n v="46"/>
    <b v="0"/>
    <s v="theater/musical"/>
    <x v="1"/>
    <s v="musical"/>
  </r>
  <r>
    <n v="25000"/>
    <n v="1241"/>
    <x v="1"/>
    <s v="US"/>
    <s v="USD"/>
    <x v="3877"/>
    <d v="2016-12-08T08:15:52"/>
    <n v="1481213752"/>
    <n v="1478621752"/>
    <b v="0"/>
    <n v="14"/>
    <b v="0"/>
    <s v="theater/musical"/>
    <x v="1"/>
    <s v="musical"/>
  </r>
  <r>
    <n v="18000"/>
    <n v="10"/>
    <x v="1"/>
    <s v="US"/>
    <s v="USD"/>
    <x v="3878"/>
    <d v="2015-06-29T19:59:00"/>
    <n v="1435636740"/>
    <n v="1433014746"/>
    <b v="0"/>
    <n v="1"/>
    <b v="0"/>
    <s v="theater/musical"/>
    <x v="1"/>
    <s v="musical"/>
  </r>
  <r>
    <n v="15000"/>
    <n v="0"/>
    <x v="1"/>
    <s v="GB"/>
    <s v="GBP"/>
    <x v="3879"/>
    <d v="2015-01-25T12:39:56"/>
    <n v="1422218396"/>
    <n v="1419626396"/>
    <b v="0"/>
    <n v="0"/>
    <b v="0"/>
    <s v="theater/musical"/>
    <x v="1"/>
    <s v="musical"/>
  </r>
  <r>
    <n v="7500"/>
    <n v="980"/>
    <x v="1"/>
    <s v="GB"/>
    <s v="GBP"/>
    <x v="3880"/>
    <d v="2014-07-30T15:00:00"/>
    <n v="1406761200"/>
    <n v="1403724820"/>
    <b v="0"/>
    <n v="17"/>
    <b v="0"/>
    <s v="theater/musical"/>
    <x v="1"/>
    <s v="musical"/>
  </r>
  <r>
    <n v="500"/>
    <n v="25"/>
    <x v="1"/>
    <s v="US"/>
    <s v="USD"/>
    <x v="3881"/>
    <d v="2017-02-19T16:26:39"/>
    <n v="1487550399"/>
    <n v="1484958399"/>
    <b v="0"/>
    <n v="1"/>
    <b v="0"/>
    <s v="theater/musical"/>
    <x v="1"/>
    <s v="musical"/>
  </r>
  <r>
    <n v="30000"/>
    <n v="0"/>
    <x v="1"/>
    <s v="AU"/>
    <s v="AUD"/>
    <x v="3882"/>
    <d v="2016-01-31T15:03:00"/>
    <n v="1454281380"/>
    <n v="1451950570"/>
    <b v="0"/>
    <n v="0"/>
    <b v="0"/>
    <s v="theater/musical"/>
    <x v="1"/>
    <s v="musical"/>
  </r>
  <r>
    <n v="15000"/>
    <n v="0"/>
    <x v="1"/>
    <s v="GB"/>
    <s v="GBP"/>
    <x v="3883"/>
    <d v="2014-09-02T06:27:49"/>
    <n v="1409668069"/>
    <n v="1407076069"/>
    <b v="0"/>
    <n v="0"/>
    <b v="0"/>
    <s v="theater/musical"/>
    <x v="1"/>
    <s v="musical"/>
  </r>
  <r>
    <n v="10000"/>
    <n v="0"/>
    <x v="1"/>
    <s v="US"/>
    <s v="USD"/>
    <x v="3884"/>
    <d v="2015-03-27T09:59:52"/>
    <n v="1427479192"/>
    <n v="1425322792"/>
    <b v="0"/>
    <n v="0"/>
    <b v="0"/>
    <s v="theater/musical"/>
    <x v="1"/>
    <s v="musical"/>
  </r>
  <r>
    <n v="375000"/>
    <n v="0"/>
    <x v="1"/>
    <s v="US"/>
    <s v="USD"/>
    <x v="3885"/>
    <d v="2016-05-09T14:49:51"/>
    <n v="1462834191"/>
    <n v="1460242191"/>
    <b v="0"/>
    <n v="0"/>
    <b v="0"/>
    <s v="theater/musical"/>
    <x v="1"/>
    <s v="musical"/>
  </r>
  <r>
    <n v="10000"/>
    <n v="0"/>
    <x v="1"/>
    <s v="AU"/>
    <s v="AUD"/>
    <x v="3886"/>
    <d v="2014-12-10T21:28:22"/>
    <n v="1418275702"/>
    <n v="1415683702"/>
    <b v="0"/>
    <n v="0"/>
    <b v="0"/>
    <s v="theater/musical"/>
    <x v="1"/>
    <s v="musical"/>
  </r>
  <r>
    <n v="2000"/>
    <n v="35"/>
    <x v="1"/>
    <s v="US"/>
    <s v="USD"/>
    <x v="3887"/>
    <d v="2015-05-01T14:00:00"/>
    <n v="1430517600"/>
    <n v="1426538129"/>
    <b v="0"/>
    <n v="2"/>
    <b v="0"/>
    <s v="theater/musical"/>
    <x v="1"/>
    <s v="musical"/>
  </r>
  <r>
    <n v="2000"/>
    <n v="542"/>
    <x v="2"/>
    <s v="GB"/>
    <s v="GBP"/>
    <x v="3888"/>
    <d v="2017-02-26T05:05:58"/>
    <n v="1488114358"/>
    <n v="1485522358"/>
    <b v="0"/>
    <n v="14"/>
    <b v="0"/>
    <s v="theater/plays"/>
    <x v="1"/>
    <s v="plays"/>
  </r>
  <r>
    <n v="8000"/>
    <n v="118"/>
    <x v="2"/>
    <s v="US"/>
    <s v="USD"/>
    <x v="3889"/>
    <d v="2015-01-04T15:26:00"/>
    <n v="1420413960"/>
    <n v="1417651630"/>
    <b v="0"/>
    <n v="9"/>
    <b v="0"/>
    <s v="theater/plays"/>
    <x v="1"/>
    <s v="plays"/>
  </r>
  <r>
    <n v="15000"/>
    <n v="2524"/>
    <x v="2"/>
    <s v="US"/>
    <s v="USD"/>
    <x v="3890"/>
    <d v="2015-08-15T10:12:24"/>
    <n v="1439662344"/>
    <n v="1434478344"/>
    <b v="0"/>
    <n v="8"/>
    <b v="0"/>
    <s v="theater/plays"/>
    <x v="1"/>
    <s v="plays"/>
  </r>
  <r>
    <n v="800"/>
    <n v="260"/>
    <x v="2"/>
    <s v="US"/>
    <s v="USD"/>
    <x v="3891"/>
    <d v="2015-03-22T20:59:00"/>
    <n v="1427086740"/>
    <n v="1424488244"/>
    <b v="0"/>
    <n v="7"/>
    <b v="0"/>
    <s v="theater/plays"/>
    <x v="1"/>
    <s v="plays"/>
  </r>
  <r>
    <n v="1000"/>
    <n v="0"/>
    <x v="2"/>
    <s v="US"/>
    <s v="USD"/>
    <x v="3892"/>
    <d v="2014-08-23T23:00:00"/>
    <n v="1408863600"/>
    <n v="1408203557"/>
    <b v="0"/>
    <n v="0"/>
    <b v="0"/>
    <s v="theater/plays"/>
    <x v="1"/>
    <s v="plays"/>
  </r>
  <r>
    <n v="50000"/>
    <n v="10775"/>
    <x v="2"/>
    <s v="US"/>
    <s v="USD"/>
    <x v="3893"/>
    <d v="2014-06-30T22:00:00"/>
    <n v="1404194400"/>
    <n v="1400600840"/>
    <b v="0"/>
    <n v="84"/>
    <b v="0"/>
    <s v="theater/plays"/>
    <x v="1"/>
    <s v="plays"/>
  </r>
  <r>
    <n v="15000"/>
    <n v="520"/>
    <x v="2"/>
    <s v="US"/>
    <s v="USD"/>
    <x v="3894"/>
    <d v="2016-12-05T20:59:00"/>
    <n v="1481000340"/>
    <n v="1478386812"/>
    <b v="0"/>
    <n v="11"/>
    <b v="0"/>
    <s v="theater/plays"/>
    <x v="1"/>
    <s v="plays"/>
  </r>
  <r>
    <n v="1000"/>
    <n v="50"/>
    <x v="2"/>
    <s v="US"/>
    <s v="USD"/>
    <x v="3895"/>
    <d v="2015-02-27T22:00:18"/>
    <n v="1425103218"/>
    <n v="1422424818"/>
    <b v="0"/>
    <n v="1"/>
    <b v="0"/>
    <s v="theater/plays"/>
    <x v="1"/>
    <s v="plays"/>
  </r>
  <r>
    <n v="1600"/>
    <n v="170"/>
    <x v="2"/>
    <s v="US"/>
    <s v="USD"/>
    <x v="3896"/>
    <d v="2014-06-16T20:36:18"/>
    <n v="1402979778"/>
    <n v="1401770178"/>
    <b v="0"/>
    <n v="4"/>
    <b v="0"/>
    <s v="theater/plays"/>
    <x v="1"/>
    <s v="plays"/>
  </r>
  <r>
    <n v="2500"/>
    <n v="440"/>
    <x v="2"/>
    <s v="NZ"/>
    <s v="NZD"/>
    <x v="3897"/>
    <d v="2015-01-08T12:58:03"/>
    <n v="1420750683"/>
    <n v="1418158683"/>
    <b v="0"/>
    <n v="10"/>
    <b v="0"/>
    <s v="theater/plays"/>
    <x v="1"/>
    <s v="plays"/>
  </r>
  <r>
    <n v="2500"/>
    <n v="814"/>
    <x v="2"/>
    <s v="GB"/>
    <s v="GBP"/>
    <x v="3898"/>
    <d v="2015-08-17T08:00:00"/>
    <n v="1439827200"/>
    <n v="1436355270"/>
    <b v="0"/>
    <n v="16"/>
    <b v="0"/>
    <s v="theater/plays"/>
    <x v="1"/>
    <s v="plays"/>
  </r>
  <r>
    <n v="10000"/>
    <n v="125"/>
    <x v="2"/>
    <s v="US"/>
    <s v="USD"/>
    <x v="3899"/>
    <d v="2014-08-12T10:36:01"/>
    <n v="1407868561"/>
    <n v="1406140561"/>
    <b v="0"/>
    <n v="2"/>
    <b v="0"/>
    <s v="theater/plays"/>
    <x v="1"/>
    <s v="plays"/>
  </r>
  <r>
    <n v="2500"/>
    <n v="135"/>
    <x v="2"/>
    <s v="US"/>
    <s v="USD"/>
    <x v="3900"/>
    <d v="2015-06-10T18:13:11"/>
    <n v="1433988791"/>
    <n v="1431396791"/>
    <b v="0"/>
    <n v="5"/>
    <b v="0"/>
    <s v="theater/plays"/>
    <x v="1"/>
    <s v="plays"/>
  </r>
  <r>
    <n v="3000"/>
    <n v="25"/>
    <x v="2"/>
    <s v="US"/>
    <s v="USD"/>
    <x v="3901"/>
    <d v="2015-12-19T11:49:59"/>
    <n v="1450554599"/>
    <n v="1447098599"/>
    <b v="0"/>
    <n v="1"/>
    <b v="0"/>
    <s v="theater/plays"/>
    <x v="1"/>
    <s v="plays"/>
  </r>
  <r>
    <n v="3000"/>
    <n v="1465"/>
    <x v="2"/>
    <s v="GB"/>
    <s v="GBP"/>
    <x v="3902"/>
    <d v="2016-11-14T04:14:02"/>
    <n v="1479125642"/>
    <n v="1476962042"/>
    <b v="0"/>
    <n v="31"/>
    <b v="0"/>
    <s v="theater/plays"/>
    <x v="1"/>
    <s v="plays"/>
  </r>
  <r>
    <n v="1500"/>
    <n v="0"/>
    <x v="2"/>
    <s v="US"/>
    <s v="USD"/>
    <x v="3903"/>
    <d v="2015-08-14T11:38:00"/>
    <n v="1439581080"/>
    <n v="1435709765"/>
    <b v="0"/>
    <n v="0"/>
    <b v="0"/>
    <s v="theater/plays"/>
    <x v="1"/>
    <s v="plays"/>
  </r>
  <r>
    <n v="10000"/>
    <n v="3"/>
    <x v="2"/>
    <s v="US"/>
    <s v="USD"/>
    <x v="3904"/>
    <d v="2015-04-14T21:04:00"/>
    <n v="1429074240"/>
    <n v="1427866200"/>
    <b v="0"/>
    <n v="2"/>
    <b v="0"/>
    <s v="theater/plays"/>
    <x v="1"/>
    <s v="plays"/>
  </r>
  <r>
    <n v="1500"/>
    <n v="173"/>
    <x v="2"/>
    <s v="GB"/>
    <s v="GBP"/>
    <x v="3905"/>
    <d v="2015-06-11T15:00:00"/>
    <n v="1434063600"/>
    <n v="1430405903"/>
    <b v="0"/>
    <n v="7"/>
    <b v="0"/>
    <s v="theater/plays"/>
    <x v="1"/>
    <s v="plays"/>
  </r>
  <r>
    <n v="1500"/>
    <n v="1010"/>
    <x v="2"/>
    <s v="GB"/>
    <s v="GBP"/>
    <x v="3906"/>
    <d v="2015-06-26T05:25:00"/>
    <n v="1435325100"/>
    <n v="1432072893"/>
    <b v="0"/>
    <n v="16"/>
    <b v="0"/>
    <s v="theater/plays"/>
    <x v="1"/>
    <s v="plays"/>
  </r>
  <r>
    <n v="1000"/>
    <n v="153"/>
    <x v="2"/>
    <s v="US"/>
    <s v="USD"/>
    <x v="3907"/>
    <d v="2014-10-26T12:08:00"/>
    <n v="1414354080"/>
    <n v="1411587606"/>
    <b v="0"/>
    <n v="4"/>
    <b v="0"/>
    <s v="theater/plays"/>
    <x v="1"/>
    <s v="plays"/>
  </r>
  <r>
    <n v="750"/>
    <n v="65"/>
    <x v="2"/>
    <s v="US"/>
    <s v="USD"/>
    <x v="3908"/>
    <d v="2014-07-28T19:14:56"/>
    <n v="1406603696"/>
    <n v="1405307696"/>
    <b v="0"/>
    <n v="4"/>
    <b v="0"/>
    <s v="theater/plays"/>
    <x v="1"/>
    <s v="plays"/>
  </r>
  <r>
    <n v="60000"/>
    <n v="135"/>
    <x v="2"/>
    <s v="US"/>
    <s v="USD"/>
    <x v="3909"/>
    <d v="2014-09-11T00:37:22"/>
    <n v="1410424642"/>
    <n v="1407832642"/>
    <b v="0"/>
    <n v="4"/>
    <b v="0"/>
    <s v="theater/plays"/>
    <x v="1"/>
    <s v="plays"/>
  </r>
  <r>
    <n v="6000"/>
    <n v="185"/>
    <x v="2"/>
    <s v="US"/>
    <s v="USD"/>
    <x v="3910"/>
    <d v="2015-09-07T10:09:57"/>
    <n v="1441649397"/>
    <n v="1439057397"/>
    <b v="0"/>
    <n v="3"/>
    <b v="0"/>
    <s v="theater/plays"/>
    <x v="1"/>
    <s v="plays"/>
  </r>
  <r>
    <n v="8000"/>
    <n v="2993"/>
    <x v="2"/>
    <s v="US"/>
    <s v="USD"/>
    <x v="3911"/>
    <d v="2014-11-26T12:29:37"/>
    <n v="1417033777"/>
    <n v="1414438177"/>
    <b v="0"/>
    <n v="36"/>
    <b v="0"/>
    <s v="theater/plays"/>
    <x v="1"/>
    <s v="plays"/>
  </r>
  <r>
    <n v="15000"/>
    <n v="1"/>
    <x v="2"/>
    <s v="US"/>
    <s v="USD"/>
    <x v="3912"/>
    <d v="2015-04-24T20:35:00"/>
    <n v="1429936500"/>
    <n v="1424759330"/>
    <b v="0"/>
    <n v="1"/>
    <b v="0"/>
    <s v="theater/plays"/>
    <x v="1"/>
    <s v="plays"/>
  </r>
  <r>
    <n v="10000"/>
    <n v="1000"/>
    <x v="2"/>
    <s v="US"/>
    <s v="USD"/>
    <x v="3913"/>
    <d v="2015-11-29T22:04:09"/>
    <n v="1448863449"/>
    <n v="1446267849"/>
    <b v="0"/>
    <n v="7"/>
    <b v="0"/>
    <s v="theater/plays"/>
    <x v="1"/>
    <s v="plays"/>
  </r>
  <r>
    <n v="2500"/>
    <n v="909"/>
    <x v="2"/>
    <s v="GB"/>
    <s v="GBP"/>
    <x v="3914"/>
    <d v="2015-05-10T14:59:00"/>
    <n v="1431298740"/>
    <n v="1429558756"/>
    <b v="0"/>
    <n v="27"/>
    <b v="0"/>
    <s v="theater/plays"/>
    <x v="1"/>
    <s v="plays"/>
  </r>
  <r>
    <n v="1500"/>
    <n v="5"/>
    <x v="2"/>
    <s v="GB"/>
    <s v="GBP"/>
    <x v="3915"/>
    <d v="2016-06-01T15:38:29"/>
    <n v="1464824309"/>
    <n v="1462232309"/>
    <b v="0"/>
    <n v="1"/>
    <b v="0"/>
    <s v="theater/plays"/>
    <x v="1"/>
    <s v="plays"/>
  </r>
  <r>
    <n v="2000"/>
    <n v="0"/>
    <x v="2"/>
    <s v="DK"/>
    <s v="DKK"/>
    <x v="3916"/>
    <d v="2016-06-03T03:19:12"/>
    <n v="1464952752"/>
    <n v="1462360752"/>
    <b v="0"/>
    <n v="0"/>
    <b v="0"/>
    <s v="theater/plays"/>
    <x v="1"/>
    <s v="plays"/>
  </r>
  <r>
    <n v="3500"/>
    <n v="10"/>
    <x v="2"/>
    <s v="GB"/>
    <s v="GBP"/>
    <x v="3917"/>
    <d v="2014-09-11T04:39:21"/>
    <n v="1410439161"/>
    <n v="1407847161"/>
    <b v="0"/>
    <n v="1"/>
    <b v="0"/>
    <s v="theater/plays"/>
    <x v="1"/>
    <s v="plays"/>
  </r>
  <r>
    <n v="60000"/>
    <n v="120"/>
    <x v="2"/>
    <s v="GB"/>
    <s v="GBP"/>
    <x v="3918"/>
    <d v="2014-08-04T08:00:00"/>
    <n v="1407168000"/>
    <n v="1406131023"/>
    <b v="0"/>
    <n v="3"/>
    <b v="0"/>
    <s v="theater/plays"/>
    <x v="1"/>
    <s v="plays"/>
  </r>
  <r>
    <n v="5000"/>
    <n v="90"/>
    <x v="2"/>
    <s v="GB"/>
    <s v="GBP"/>
    <x v="3919"/>
    <d v="2016-01-17T16:00:00"/>
    <n v="1453075200"/>
    <n v="1450628773"/>
    <b v="0"/>
    <n v="3"/>
    <b v="0"/>
    <s v="theater/plays"/>
    <x v="1"/>
    <s v="plays"/>
  </r>
  <r>
    <n v="2500"/>
    <n v="135"/>
    <x v="2"/>
    <s v="GB"/>
    <s v="GBP"/>
    <x v="3920"/>
    <d v="2016-11-13T02:17:40"/>
    <n v="1479032260"/>
    <n v="1476436660"/>
    <b v="0"/>
    <n v="3"/>
    <b v="0"/>
    <s v="theater/plays"/>
    <x v="1"/>
    <s v="plays"/>
  </r>
  <r>
    <n v="3000"/>
    <n v="0"/>
    <x v="2"/>
    <s v="GB"/>
    <s v="GBP"/>
    <x v="3921"/>
    <d v="2014-10-26T10:00:00"/>
    <n v="1414346400"/>
    <n v="1413291655"/>
    <b v="0"/>
    <n v="0"/>
    <b v="0"/>
    <s v="theater/plays"/>
    <x v="1"/>
    <s v="plays"/>
  </r>
  <r>
    <n v="750"/>
    <n v="61"/>
    <x v="2"/>
    <s v="US"/>
    <s v="USD"/>
    <x v="3922"/>
    <d v="2015-03-02T15:00:00"/>
    <n v="1425337200"/>
    <n v="1421432810"/>
    <b v="0"/>
    <n v="6"/>
    <b v="0"/>
    <s v="theater/plays"/>
    <x v="1"/>
    <s v="plays"/>
  </r>
  <r>
    <n v="11500"/>
    <n v="1384"/>
    <x v="2"/>
    <s v="GB"/>
    <s v="GBP"/>
    <x v="3923"/>
    <d v="2015-04-09T15:31:11"/>
    <n v="1428622271"/>
    <n v="1426203071"/>
    <b v="0"/>
    <n v="17"/>
    <b v="0"/>
    <s v="theater/plays"/>
    <x v="1"/>
    <s v="plays"/>
  </r>
  <r>
    <n v="15000"/>
    <n v="2290"/>
    <x v="2"/>
    <s v="US"/>
    <s v="USD"/>
    <x v="3924"/>
    <d v="2014-06-26T15:02:02"/>
    <n v="1403823722"/>
    <n v="1401231722"/>
    <b v="0"/>
    <n v="40"/>
    <b v="0"/>
    <s v="theater/plays"/>
    <x v="1"/>
    <s v="plays"/>
  </r>
  <r>
    <n v="150"/>
    <n v="15"/>
    <x v="2"/>
    <s v="US"/>
    <s v="USD"/>
    <x v="3925"/>
    <d v="2014-07-30T12:53:59"/>
    <n v="1406753639"/>
    <n v="1404161639"/>
    <b v="0"/>
    <n v="3"/>
    <b v="0"/>
    <s v="theater/plays"/>
    <x v="1"/>
    <s v="plays"/>
  </r>
  <r>
    <n v="5000"/>
    <n v="15"/>
    <x v="2"/>
    <s v="AU"/>
    <s v="AUD"/>
    <x v="3926"/>
    <d v="2014-12-26T18:02:28"/>
    <n v="1419645748"/>
    <n v="1417053748"/>
    <b v="0"/>
    <n v="1"/>
    <b v="0"/>
    <s v="theater/plays"/>
    <x v="1"/>
    <s v="plays"/>
  </r>
  <r>
    <n v="2500"/>
    <n v="25"/>
    <x v="2"/>
    <s v="GB"/>
    <s v="GBP"/>
    <x v="3927"/>
    <d v="2014-08-08T22:25:04"/>
    <n v="1407565504"/>
    <n v="1404973504"/>
    <b v="0"/>
    <n v="2"/>
    <b v="0"/>
    <s v="theater/plays"/>
    <x v="1"/>
    <s v="plays"/>
  </r>
  <r>
    <n v="5000"/>
    <n v="651"/>
    <x v="2"/>
    <s v="US"/>
    <s v="USD"/>
    <x v="3928"/>
    <d v="2015-10-15T20:59:00"/>
    <n v="1444971540"/>
    <n v="1442593427"/>
    <b v="0"/>
    <n v="7"/>
    <b v="0"/>
    <s v="theater/plays"/>
    <x v="1"/>
    <s v="plays"/>
  </r>
  <r>
    <n v="20000"/>
    <n v="453"/>
    <x v="2"/>
    <s v="US"/>
    <s v="USD"/>
    <x v="3929"/>
    <d v="2016-09-18T11:51:05"/>
    <n v="1474228265"/>
    <n v="1471636265"/>
    <b v="0"/>
    <n v="14"/>
    <b v="0"/>
    <s v="theater/plays"/>
    <x v="1"/>
    <s v="plays"/>
  </r>
  <r>
    <n v="10000"/>
    <n v="0"/>
    <x v="2"/>
    <s v="AU"/>
    <s v="AUD"/>
    <x v="3930"/>
    <d v="2016-03-31T22:00:00"/>
    <n v="1459490400"/>
    <n v="1457078868"/>
    <b v="0"/>
    <n v="0"/>
    <b v="0"/>
    <s v="theater/plays"/>
    <x v="1"/>
    <s v="plays"/>
  </r>
  <r>
    <n v="8000"/>
    <n v="0"/>
    <x v="2"/>
    <s v="US"/>
    <s v="USD"/>
    <x v="3931"/>
    <d v="2015-09-05T19:38:27"/>
    <n v="1441510707"/>
    <n v="1439350707"/>
    <b v="0"/>
    <n v="0"/>
    <b v="0"/>
    <s v="theater/plays"/>
    <x v="1"/>
    <s v="plays"/>
  </r>
  <r>
    <n v="12000"/>
    <n v="1"/>
    <x v="2"/>
    <s v="US"/>
    <s v="USD"/>
    <x v="3932"/>
    <d v="2016-03-15T19:02:44"/>
    <n v="1458097364"/>
    <n v="1455508964"/>
    <b v="0"/>
    <n v="1"/>
    <b v="0"/>
    <s v="theater/plays"/>
    <x v="1"/>
    <s v="plays"/>
  </r>
  <r>
    <n v="7000"/>
    <n v="1102"/>
    <x v="2"/>
    <s v="US"/>
    <s v="USD"/>
    <x v="3933"/>
    <d v="2016-07-16T16:43:00"/>
    <n v="1468716180"/>
    <n v="1466205262"/>
    <b v="0"/>
    <n v="12"/>
    <b v="0"/>
    <s v="theater/plays"/>
    <x v="1"/>
    <s v="plays"/>
  </r>
  <r>
    <n v="5000"/>
    <n v="550"/>
    <x v="2"/>
    <s v="US"/>
    <s v="USD"/>
    <x v="3934"/>
    <d v="2015-10-01T05:00:00"/>
    <n v="1443704400"/>
    <n v="1439827639"/>
    <b v="0"/>
    <n v="12"/>
    <b v="0"/>
    <s v="theater/plays"/>
    <x v="1"/>
    <s v="plays"/>
  </r>
  <r>
    <n v="3000"/>
    <n v="1315"/>
    <x v="2"/>
    <s v="GB"/>
    <s v="GBP"/>
    <x v="3935"/>
    <d v="2015-10-04T07:45:46"/>
    <n v="1443973546"/>
    <n v="1438789546"/>
    <b v="0"/>
    <n v="23"/>
    <b v="0"/>
    <s v="theater/plays"/>
    <x v="1"/>
    <s v="plays"/>
  </r>
  <r>
    <n v="20000"/>
    <n v="0"/>
    <x v="2"/>
    <s v="US"/>
    <s v="USD"/>
    <x v="3936"/>
    <d v="2016-11-30T23:18:40"/>
    <n v="1480576720"/>
    <n v="1477981120"/>
    <b v="0"/>
    <n v="0"/>
    <b v="0"/>
    <s v="theater/plays"/>
    <x v="1"/>
    <s v="plays"/>
  </r>
  <r>
    <n v="2885"/>
    <n v="2485"/>
    <x v="2"/>
    <s v="US"/>
    <s v="USD"/>
    <x v="3937"/>
    <d v="2016-07-11T07:09:20"/>
    <n v="1468249760"/>
    <n v="1465830560"/>
    <b v="0"/>
    <n v="10"/>
    <b v="0"/>
    <s v="theater/plays"/>
    <x v="1"/>
    <s v="plays"/>
  </r>
  <r>
    <n v="3255"/>
    <n v="397"/>
    <x v="2"/>
    <s v="US"/>
    <s v="USD"/>
    <x v="3938"/>
    <d v="2015-06-27T13:44:14"/>
    <n v="1435441454"/>
    <n v="1432763054"/>
    <b v="0"/>
    <n v="5"/>
    <b v="0"/>
    <s v="theater/plays"/>
    <x v="1"/>
    <s v="plays"/>
  </r>
  <r>
    <n v="5000"/>
    <n v="5"/>
    <x v="2"/>
    <s v="AU"/>
    <s v="AUD"/>
    <x v="3939"/>
    <d v="2014-10-06T20:30:00"/>
    <n v="1412656200"/>
    <n v="1412328979"/>
    <b v="0"/>
    <n v="1"/>
    <b v="0"/>
    <s v="theater/plays"/>
    <x v="1"/>
    <s v="plays"/>
  </r>
  <r>
    <n v="5000"/>
    <n v="11"/>
    <x v="2"/>
    <s v="US"/>
    <s v="USD"/>
    <x v="3940"/>
    <d v="2015-01-02T03:49:11"/>
    <n v="1420199351"/>
    <n v="1416311351"/>
    <b v="0"/>
    <n v="2"/>
    <b v="0"/>
    <s v="theater/plays"/>
    <x v="1"/>
    <s v="plays"/>
  </r>
  <r>
    <n v="5500"/>
    <n v="50"/>
    <x v="2"/>
    <s v="US"/>
    <s v="USD"/>
    <x v="3941"/>
    <d v="2014-11-24T17:00:00"/>
    <n v="1416877200"/>
    <n v="1414505137"/>
    <b v="0"/>
    <n v="2"/>
    <b v="0"/>
    <s v="theater/plays"/>
    <x v="1"/>
    <s v="plays"/>
  </r>
  <r>
    <n v="1200"/>
    <n v="0"/>
    <x v="2"/>
    <s v="US"/>
    <s v="USD"/>
    <x v="3942"/>
    <d v="2015-06-16T13:41:54"/>
    <n v="1434490914"/>
    <n v="1429306914"/>
    <b v="0"/>
    <n v="0"/>
    <b v="0"/>
    <s v="theater/plays"/>
    <x v="1"/>
    <s v="plays"/>
  </r>
  <r>
    <n v="5000"/>
    <n v="1782"/>
    <x v="2"/>
    <s v="US"/>
    <s v="USD"/>
    <x v="3943"/>
    <d v="2015-11-02T08:50:00"/>
    <n v="1446483000"/>
    <n v="1443811268"/>
    <b v="0"/>
    <n v="13"/>
    <b v="0"/>
    <s v="theater/plays"/>
    <x v="1"/>
    <s v="plays"/>
  </r>
  <r>
    <n v="5000"/>
    <n v="0"/>
    <x v="2"/>
    <s v="US"/>
    <s v="USD"/>
    <x v="3944"/>
    <d v="2015-08-27T07:54:35"/>
    <n v="1440690875"/>
    <n v="1438098875"/>
    <b v="0"/>
    <n v="0"/>
    <b v="0"/>
    <s v="theater/plays"/>
    <x v="1"/>
    <s v="plays"/>
  </r>
  <r>
    <n v="2000"/>
    <n v="5"/>
    <x v="2"/>
    <s v="US"/>
    <s v="USD"/>
    <x v="3945"/>
    <d v="2015-05-15T11:14:28"/>
    <n v="1431717268"/>
    <n v="1429125268"/>
    <b v="0"/>
    <n v="1"/>
    <b v="0"/>
    <s v="theater/plays"/>
    <x v="1"/>
    <s v="plays"/>
  </r>
  <r>
    <n v="6000"/>
    <n v="195"/>
    <x v="2"/>
    <s v="US"/>
    <s v="USD"/>
    <x v="3946"/>
    <d v="2015-02-28T00:00:00"/>
    <n v="1425110400"/>
    <n v="1422388822"/>
    <b v="0"/>
    <n v="5"/>
    <b v="0"/>
    <s v="theater/plays"/>
    <x v="1"/>
    <s v="plays"/>
  </r>
  <r>
    <n v="3000"/>
    <n v="101"/>
    <x v="2"/>
    <s v="US"/>
    <s v="USD"/>
    <x v="3947"/>
    <d v="2016-10-01T19:25:44"/>
    <n v="1475378744"/>
    <n v="1472786744"/>
    <b v="0"/>
    <n v="2"/>
    <b v="0"/>
    <s v="theater/plays"/>
    <x v="1"/>
    <s v="plays"/>
  </r>
  <r>
    <n v="30000"/>
    <n v="0"/>
    <x v="2"/>
    <s v="AU"/>
    <s v="AUD"/>
    <x v="3948"/>
    <d v="2014-09-06T23:48:43"/>
    <n v="1410076123"/>
    <n v="1404892123"/>
    <b v="0"/>
    <n v="0"/>
    <b v="0"/>
    <s v="theater/plays"/>
    <x v="1"/>
    <s v="plays"/>
  </r>
  <r>
    <n v="10000"/>
    <n v="1577"/>
    <x v="2"/>
    <s v="AU"/>
    <s v="AUD"/>
    <x v="3949"/>
    <d v="2015-02-10T18:53:41"/>
    <n v="1423623221"/>
    <n v="1421031221"/>
    <b v="0"/>
    <n v="32"/>
    <b v="0"/>
    <s v="theater/plays"/>
    <x v="1"/>
    <s v="plays"/>
  </r>
  <r>
    <n v="4000"/>
    <n v="25"/>
    <x v="2"/>
    <s v="US"/>
    <s v="USD"/>
    <x v="3950"/>
    <d v="2016-04-08T10:35:00"/>
    <n v="1460140500"/>
    <n v="1457628680"/>
    <b v="0"/>
    <n v="1"/>
    <b v="0"/>
    <s v="theater/plays"/>
    <x v="1"/>
    <s v="plays"/>
  </r>
  <r>
    <n v="200000"/>
    <n v="1"/>
    <x v="2"/>
    <s v="IE"/>
    <s v="EUR"/>
    <x v="3951"/>
    <d v="2016-05-03T10:49:02"/>
    <n v="1462301342"/>
    <n v="1457120942"/>
    <b v="0"/>
    <n v="1"/>
    <b v="0"/>
    <s v="theater/plays"/>
    <x v="1"/>
    <s v="plays"/>
  </r>
  <r>
    <n v="26000"/>
    <n v="25"/>
    <x v="2"/>
    <s v="US"/>
    <s v="USD"/>
    <x v="3952"/>
    <d v="2015-10-26T10:58:10"/>
    <n v="1445885890"/>
    <n v="1440701890"/>
    <b v="0"/>
    <n v="1"/>
    <b v="0"/>
    <s v="theater/plays"/>
    <x v="1"/>
    <s v="plays"/>
  </r>
  <r>
    <n v="17600"/>
    <n v="0"/>
    <x v="2"/>
    <s v="US"/>
    <s v="USD"/>
    <x v="3953"/>
    <d v="2016-07-29T15:29:00"/>
    <n v="1469834940"/>
    <n v="1467162586"/>
    <b v="0"/>
    <n v="0"/>
    <b v="0"/>
    <s v="theater/plays"/>
    <x v="1"/>
    <s v="plays"/>
  </r>
  <r>
    <n v="25000"/>
    <n v="0"/>
    <x v="2"/>
    <s v="CA"/>
    <s v="CAD"/>
    <x v="3954"/>
    <d v="2014-07-14T07:37:44"/>
    <n v="1405352264"/>
    <n v="1400168264"/>
    <b v="0"/>
    <n v="0"/>
    <b v="0"/>
    <s v="theater/plays"/>
    <x v="1"/>
    <s v="plays"/>
  </r>
  <r>
    <n v="1750"/>
    <n v="425"/>
    <x v="2"/>
    <s v="US"/>
    <s v="USD"/>
    <x v="3955"/>
    <d v="2015-11-28T13:22:21"/>
    <n v="1448745741"/>
    <n v="1446150141"/>
    <b v="0"/>
    <n v="8"/>
    <b v="0"/>
    <s v="theater/plays"/>
    <x v="1"/>
    <s v="plays"/>
  </r>
  <r>
    <n v="5500"/>
    <n v="0"/>
    <x v="2"/>
    <s v="US"/>
    <s v="USD"/>
    <x v="3956"/>
    <d v="2016-04-24T16:20:00"/>
    <n v="1461543600"/>
    <n v="1459203727"/>
    <b v="0"/>
    <n v="0"/>
    <b v="0"/>
    <s v="theater/plays"/>
    <x v="1"/>
    <s v="plays"/>
  </r>
  <r>
    <n v="28000"/>
    <n v="7"/>
    <x v="2"/>
    <s v="US"/>
    <s v="USD"/>
    <x v="3957"/>
    <d v="2016-07-08T15:25:54"/>
    <n v="1468020354"/>
    <n v="1464045954"/>
    <b v="0"/>
    <n v="1"/>
    <b v="0"/>
    <s v="theater/plays"/>
    <x v="1"/>
    <s v="plays"/>
  </r>
  <r>
    <n v="2000"/>
    <n v="641"/>
    <x v="2"/>
    <s v="US"/>
    <s v="USD"/>
    <x v="3958"/>
    <d v="2014-08-02T06:00:00"/>
    <n v="1406988000"/>
    <n v="1403822912"/>
    <b v="0"/>
    <n v="16"/>
    <b v="0"/>
    <s v="theater/plays"/>
    <x v="1"/>
    <s v="plays"/>
  </r>
  <r>
    <n v="1200"/>
    <n v="292"/>
    <x v="2"/>
    <s v="US"/>
    <s v="USD"/>
    <x v="3959"/>
    <d v="2014-09-28T10:55:56"/>
    <n v="1411930556"/>
    <n v="1409338556"/>
    <b v="0"/>
    <n v="12"/>
    <b v="0"/>
    <s v="theater/plays"/>
    <x v="1"/>
    <s v="plays"/>
  </r>
  <r>
    <n v="3000"/>
    <n v="45"/>
    <x v="2"/>
    <s v="US"/>
    <s v="USD"/>
    <x v="3960"/>
    <d v="2016-01-03T12:17:36"/>
    <n v="1451852256"/>
    <n v="1449260256"/>
    <b v="0"/>
    <n v="4"/>
    <b v="0"/>
    <s v="theater/plays"/>
    <x v="1"/>
    <s v="plays"/>
  </r>
  <r>
    <n v="5000"/>
    <n v="21"/>
    <x v="2"/>
    <s v="GB"/>
    <s v="GBP"/>
    <x v="3961"/>
    <d v="2014-05-08T13:23:30"/>
    <n v="1399584210"/>
    <n v="1397683410"/>
    <b v="0"/>
    <n v="2"/>
    <b v="0"/>
    <s v="theater/plays"/>
    <x v="1"/>
    <s v="plays"/>
  </r>
  <r>
    <n v="1400"/>
    <n v="45"/>
    <x v="2"/>
    <s v="GB"/>
    <s v="GBP"/>
    <x v="3962"/>
    <d v="2015-11-28T06:54:54"/>
    <n v="1448722494"/>
    <n v="1446562494"/>
    <b v="0"/>
    <n v="3"/>
    <b v="0"/>
    <s v="theater/plays"/>
    <x v="1"/>
    <s v="plays"/>
  </r>
  <r>
    <n v="10000"/>
    <n v="0"/>
    <x v="2"/>
    <s v="CA"/>
    <s v="CAD"/>
    <x v="3963"/>
    <d v="2015-11-17T20:41:57"/>
    <n v="1447821717"/>
    <n v="1445226117"/>
    <b v="0"/>
    <n v="0"/>
    <b v="0"/>
    <s v="theater/plays"/>
    <x v="1"/>
    <s v="plays"/>
  </r>
  <r>
    <n v="2000"/>
    <n v="126"/>
    <x v="2"/>
    <s v="US"/>
    <s v="USD"/>
    <x v="3964"/>
    <d v="2015-04-19T08:19:46"/>
    <n v="1429460386"/>
    <n v="1424279986"/>
    <b v="0"/>
    <n v="3"/>
    <b v="0"/>
    <s v="theater/plays"/>
    <x v="1"/>
    <s v="plays"/>
  </r>
  <r>
    <n v="2000"/>
    <n v="285"/>
    <x v="2"/>
    <s v="US"/>
    <s v="USD"/>
    <x v="3965"/>
    <d v="2016-04-13T20:39:40"/>
    <n v="1460608780"/>
    <n v="1455428380"/>
    <b v="0"/>
    <n v="4"/>
    <b v="0"/>
    <s v="theater/plays"/>
    <x v="1"/>
    <s v="plays"/>
  </r>
  <r>
    <n v="7500"/>
    <n v="45"/>
    <x v="2"/>
    <s v="US"/>
    <s v="USD"/>
    <x v="3966"/>
    <d v="2014-07-23T18:59:00"/>
    <n v="1406170740"/>
    <n v="1402506278"/>
    <b v="0"/>
    <n v="2"/>
    <b v="0"/>
    <s v="theater/plays"/>
    <x v="1"/>
    <s v="plays"/>
  </r>
  <r>
    <n v="1700"/>
    <n v="410"/>
    <x v="2"/>
    <s v="US"/>
    <s v="USD"/>
    <x v="3967"/>
    <d v="2017-03-05T22:58:27"/>
    <n v="1488783507"/>
    <n v="1486191507"/>
    <b v="0"/>
    <n v="10"/>
    <b v="0"/>
    <s v="theater/plays"/>
    <x v="1"/>
    <s v="plays"/>
  </r>
  <r>
    <n v="5000"/>
    <n v="527"/>
    <x v="2"/>
    <s v="US"/>
    <s v="USD"/>
    <x v="3968"/>
    <d v="2016-05-22T11:34:33"/>
    <n v="1463945673"/>
    <n v="1458761673"/>
    <b v="0"/>
    <n v="11"/>
    <b v="0"/>
    <s v="theater/plays"/>
    <x v="1"/>
    <s v="plays"/>
  </r>
  <r>
    <n v="2825"/>
    <n v="211"/>
    <x v="2"/>
    <s v="US"/>
    <s v="USD"/>
    <x v="3969"/>
    <d v="2016-08-28T19:55:00"/>
    <n v="1472442900"/>
    <n v="1471638646"/>
    <b v="0"/>
    <n v="6"/>
    <b v="0"/>
    <s v="theater/plays"/>
    <x v="1"/>
    <s v="plays"/>
  </r>
  <r>
    <n v="15000"/>
    <n v="11"/>
    <x v="2"/>
    <s v="US"/>
    <s v="USD"/>
    <x v="3970"/>
    <d v="2016-04-17T12:43:31"/>
    <n v="1460925811"/>
    <n v="1458333811"/>
    <b v="0"/>
    <n v="2"/>
    <b v="0"/>
    <s v="theater/plays"/>
    <x v="1"/>
    <s v="plays"/>
  </r>
  <r>
    <n v="14000"/>
    <n v="136"/>
    <x v="2"/>
    <s v="US"/>
    <s v="USD"/>
    <x v="3971"/>
    <d v="2014-07-21T04:52:06"/>
    <n v="1405947126"/>
    <n v="1403355126"/>
    <b v="0"/>
    <n v="6"/>
    <b v="0"/>
    <s v="theater/plays"/>
    <x v="1"/>
    <s v="plays"/>
  </r>
  <r>
    <n v="1000"/>
    <n v="211"/>
    <x v="2"/>
    <s v="US"/>
    <s v="USD"/>
    <x v="3972"/>
    <d v="2015-02-05T17:37:14"/>
    <n v="1423186634"/>
    <n v="1418002634"/>
    <b v="0"/>
    <n v="8"/>
    <b v="0"/>
    <s v="theater/plays"/>
    <x v="1"/>
    <s v="plays"/>
  </r>
  <r>
    <n v="5000"/>
    <n v="3905"/>
    <x v="2"/>
    <s v="US"/>
    <s v="USD"/>
    <x v="3973"/>
    <d v="2016-05-08T20:00:00"/>
    <n v="1462766400"/>
    <n v="1460219110"/>
    <b v="0"/>
    <n v="37"/>
    <b v="0"/>
    <s v="theater/plays"/>
    <x v="1"/>
    <s v="plays"/>
  </r>
  <r>
    <n v="1000"/>
    <n v="320"/>
    <x v="2"/>
    <s v="GB"/>
    <s v="GBP"/>
    <x v="3974"/>
    <d v="2016-06-02T05:07:28"/>
    <n v="1464872848"/>
    <n v="1462280848"/>
    <b v="0"/>
    <n v="11"/>
    <b v="0"/>
    <s v="theater/plays"/>
    <x v="1"/>
    <s v="plays"/>
  </r>
  <r>
    <n v="678"/>
    <n v="0"/>
    <x v="2"/>
    <s v="US"/>
    <s v="USD"/>
    <x v="3975"/>
    <d v="2016-07-13T12:48:18"/>
    <n v="1468442898"/>
    <n v="1465850898"/>
    <b v="0"/>
    <n v="0"/>
    <b v="0"/>
    <s v="theater/plays"/>
    <x v="1"/>
    <s v="plays"/>
  </r>
  <r>
    <n v="1300"/>
    <n v="620"/>
    <x v="2"/>
    <s v="US"/>
    <s v="USD"/>
    <x v="3976"/>
    <d v="2014-07-31T23:00:00"/>
    <n v="1406876400"/>
    <n v="1405024561"/>
    <b v="0"/>
    <n v="10"/>
    <b v="0"/>
    <s v="theater/plays"/>
    <x v="1"/>
    <s v="plays"/>
  </r>
  <r>
    <n v="90000"/>
    <n v="1305"/>
    <x v="2"/>
    <s v="US"/>
    <s v="USD"/>
    <x v="3977"/>
    <d v="2016-07-22T10:55:32"/>
    <n v="1469213732"/>
    <n v="1466621732"/>
    <b v="0"/>
    <n v="6"/>
    <b v="0"/>
    <s v="theater/plays"/>
    <x v="1"/>
    <s v="plays"/>
  </r>
  <r>
    <n v="2000"/>
    <n v="214"/>
    <x v="2"/>
    <s v="US"/>
    <s v="USD"/>
    <x v="3978"/>
    <d v="2015-01-31T07:25:53"/>
    <n v="1422717953"/>
    <n v="1417533953"/>
    <b v="0"/>
    <n v="8"/>
    <b v="0"/>
    <s v="theater/plays"/>
    <x v="1"/>
    <s v="plays"/>
  </r>
  <r>
    <n v="6000"/>
    <n v="110"/>
    <x v="2"/>
    <s v="GB"/>
    <s v="GBP"/>
    <x v="3979"/>
    <d v="2015-03-29T12:00:00"/>
    <n v="1427659200"/>
    <n v="1425678057"/>
    <b v="0"/>
    <n v="6"/>
    <b v="0"/>
    <s v="theater/plays"/>
    <x v="1"/>
    <s v="plays"/>
  </r>
  <r>
    <n v="2500"/>
    <n v="450"/>
    <x v="2"/>
    <s v="US"/>
    <s v="USD"/>
    <x v="3980"/>
    <d v="2014-07-05T06:22:27"/>
    <n v="1404570147"/>
    <n v="1401978147"/>
    <b v="0"/>
    <n v="7"/>
    <b v="0"/>
    <s v="theater/plays"/>
    <x v="1"/>
    <s v="plays"/>
  </r>
  <r>
    <n v="30000"/>
    <n v="1225"/>
    <x v="2"/>
    <s v="US"/>
    <s v="USD"/>
    <x v="3981"/>
    <d v="2016-07-16T20:19:09"/>
    <n v="1468729149"/>
    <n v="1463545149"/>
    <b v="0"/>
    <n v="7"/>
    <b v="0"/>
    <s v="theater/plays"/>
    <x v="1"/>
    <s v="plays"/>
  </r>
  <r>
    <n v="850"/>
    <n v="170"/>
    <x v="2"/>
    <s v="GB"/>
    <s v="GBP"/>
    <x v="3982"/>
    <d v="2015-07-07T11:26:20"/>
    <n v="1436297180"/>
    <n v="1431113180"/>
    <b v="0"/>
    <n v="5"/>
    <b v="0"/>
    <s v="theater/plays"/>
    <x v="1"/>
    <s v="plays"/>
  </r>
  <r>
    <n v="11140"/>
    <n v="3877"/>
    <x v="2"/>
    <s v="US"/>
    <s v="USD"/>
    <x v="3983"/>
    <d v="2014-05-19T22:59:00"/>
    <n v="1400569140"/>
    <n v="1397854356"/>
    <b v="0"/>
    <n v="46"/>
    <b v="0"/>
    <s v="theater/plays"/>
    <x v="1"/>
    <s v="plays"/>
  </r>
  <r>
    <n v="1500"/>
    <n v="95"/>
    <x v="2"/>
    <s v="GB"/>
    <s v="GBP"/>
    <x v="3984"/>
    <d v="2014-11-07T16:00:00"/>
    <n v="1415404800"/>
    <n v="1412809644"/>
    <b v="0"/>
    <n v="10"/>
    <b v="0"/>
    <s v="theater/plays"/>
    <x v="1"/>
    <s v="plays"/>
  </r>
  <r>
    <n v="2000"/>
    <n v="641"/>
    <x v="2"/>
    <s v="US"/>
    <s v="USD"/>
    <x v="3985"/>
    <d v="2016-02-20T13:05:00"/>
    <n v="1456002300"/>
    <n v="1454173120"/>
    <b v="0"/>
    <n v="19"/>
    <b v="0"/>
    <s v="theater/plays"/>
    <x v="1"/>
    <s v="plays"/>
  </r>
  <r>
    <n v="5000"/>
    <n v="488"/>
    <x v="2"/>
    <s v="GB"/>
    <s v="GBP"/>
    <x v="3986"/>
    <d v="2016-05-06T05:04:00"/>
    <n v="1462539840"/>
    <n v="1460034594"/>
    <b v="0"/>
    <n v="13"/>
    <b v="0"/>
    <s v="theater/plays"/>
    <x v="1"/>
    <s v="plays"/>
  </r>
  <r>
    <n v="400"/>
    <n v="151"/>
    <x v="2"/>
    <s v="GB"/>
    <s v="GBP"/>
    <x v="3987"/>
    <d v="2014-05-16T14:11:30"/>
    <n v="1400278290"/>
    <n v="1399414290"/>
    <b v="0"/>
    <n v="13"/>
    <b v="0"/>
    <s v="theater/plays"/>
    <x v="1"/>
    <s v="plays"/>
  </r>
  <r>
    <n v="1500"/>
    <n v="32"/>
    <x v="2"/>
    <s v="US"/>
    <s v="USD"/>
    <x v="3988"/>
    <d v="2015-08-28T17:56:53"/>
    <n v="1440813413"/>
    <n v="1439517413"/>
    <b v="0"/>
    <n v="4"/>
    <b v="0"/>
    <s v="theater/plays"/>
    <x v="1"/>
    <s v="plays"/>
  </r>
  <r>
    <n v="3000"/>
    <n v="0"/>
    <x v="2"/>
    <s v="US"/>
    <s v="USD"/>
    <x v="3989"/>
    <d v="2015-11-08T10:59:41"/>
    <n v="1447009181"/>
    <n v="1444413581"/>
    <b v="0"/>
    <n v="0"/>
    <b v="0"/>
    <s v="theater/plays"/>
    <x v="1"/>
    <s v="plays"/>
  </r>
  <r>
    <n v="1650"/>
    <n v="69"/>
    <x v="2"/>
    <s v="GB"/>
    <s v="GBP"/>
    <x v="3990"/>
    <d v="2016-03-02T08:08:13"/>
    <n v="1456934893"/>
    <n v="1454342893"/>
    <b v="0"/>
    <n v="3"/>
    <b v="0"/>
    <s v="theater/plays"/>
    <x v="1"/>
    <s v="plays"/>
  </r>
  <r>
    <n v="500"/>
    <n v="100"/>
    <x v="2"/>
    <s v="US"/>
    <s v="USD"/>
    <x v="3991"/>
    <d v="2015-05-31T07:28:02"/>
    <n v="1433086082"/>
    <n v="1430494082"/>
    <b v="0"/>
    <n v="1"/>
    <b v="0"/>
    <s v="theater/plays"/>
    <x v="1"/>
    <s v="plays"/>
  </r>
  <r>
    <n v="10000"/>
    <n v="541"/>
    <x v="2"/>
    <s v="US"/>
    <s v="USD"/>
    <x v="3992"/>
    <d v="2015-12-11T15:34:19"/>
    <n v="1449876859"/>
    <n v="1444689259"/>
    <b v="0"/>
    <n v="9"/>
    <b v="0"/>
    <s v="theater/plays"/>
    <x v="1"/>
    <s v="plays"/>
  </r>
  <r>
    <n v="50000"/>
    <n v="3"/>
    <x v="2"/>
    <s v="US"/>
    <s v="USD"/>
    <x v="3993"/>
    <d v="2015-05-13T12:45:12"/>
    <n v="1431549912"/>
    <n v="1428957912"/>
    <b v="0"/>
    <n v="1"/>
    <b v="0"/>
    <s v="theater/plays"/>
    <x v="1"/>
    <s v="plays"/>
  </r>
  <r>
    <n v="2000"/>
    <n v="5"/>
    <x v="2"/>
    <s v="US"/>
    <s v="USD"/>
    <x v="3994"/>
    <d v="2014-07-19T01:21:30"/>
    <n v="1405761690"/>
    <n v="1403169690"/>
    <b v="0"/>
    <n v="1"/>
    <b v="0"/>
    <s v="theater/plays"/>
    <x v="1"/>
    <s v="plays"/>
  </r>
  <r>
    <n v="200"/>
    <n v="70"/>
    <x v="2"/>
    <s v="GB"/>
    <s v="GBP"/>
    <x v="3995"/>
    <d v="2015-02-14T03:27:00"/>
    <n v="1423913220"/>
    <n v="1421339077"/>
    <b v="0"/>
    <n v="4"/>
    <b v="0"/>
    <s v="theater/plays"/>
    <x v="1"/>
    <s v="plays"/>
  </r>
  <r>
    <n v="3000"/>
    <n v="497"/>
    <x v="2"/>
    <s v="US"/>
    <s v="USD"/>
    <x v="3996"/>
    <d v="2014-11-20T08:04:00"/>
    <n v="1416499440"/>
    <n v="1415341464"/>
    <b v="0"/>
    <n v="17"/>
    <b v="0"/>
    <s v="theater/plays"/>
    <x v="1"/>
    <s v="plays"/>
  </r>
  <r>
    <n v="3000"/>
    <n v="0"/>
    <x v="2"/>
    <s v="GB"/>
    <s v="GBP"/>
    <x v="3997"/>
    <d v="2015-04-05T00:23:41"/>
    <n v="1428222221"/>
    <n v="1425633821"/>
    <b v="0"/>
    <n v="0"/>
    <b v="0"/>
    <s v="theater/plays"/>
    <x v="1"/>
    <s v="plays"/>
  </r>
  <r>
    <n v="1250"/>
    <n v="715"/>
    <x v="2"/>
    <s v="US"/>
    <s v="USD"/>
    <x v="3998"/>
    <d v="2015-03-28T14:07:06"/>
    <n v="1427580426"/>
    <n v="1424992026"/>
    <b v="0"/>
    <n v="12"/>
    <b v="0"/>
    <s v="theater/plays"/>
    <x v="1"/>
    <s v="plays"/>
  </r>
  <r>
    <n v="7000"/>
    <n v="1156"/>
    <x v="2"/>
    <s v="US"/>
    <s v="USD"/>
    <x v="3999"/>
    <d v="2014-08-31T11:51:49"/>
    <n v="1409514709"/>
    <n v="1406058798"/>
    <b v="0"/>
    <n v="14"/>
    <b v="0"/>
    <s v="theater/plays"/>
    <x v="1"/>
    <s v="plays"/>
  </r>
  <r>
    <n v="8000"/>
    <n v="10"/>
    <x v="2"/>
    <s v="US"/>
    <s v="USD"/>
    <x v="4000"/>
    <d v="2016-05-07T06:29:18"/>
    <n v="1462631358"/>
    <n v="1457450958"/>
    <b v="0"/>
    <n v="1"/>
    <b v="0"/>
    <s v="theater/plays"/>
    <x v="1"/>
    <s v="plays"/>
  </r>
  <r>
    <n v="1200"/>
    <n v="453"/>
    <x v="2"/>
    <s v="GB"/>
    <s v="GBP"/>
    <x v="4001"/>
    <d v="2017-03-01T11:00:00"/>
    <n v="1488394800"/>
    <n v="1486681708"/>
    <b v="0"/>
    <n v="14"/>
    <b v="0"/>
    <s v="theater/plays"/>
    <x v="1"/>
    <s v="plays"/>
  </r>
  <r>
    <n v="1250"/>
    <n v="23"/>
    <x v="2"/>
    <s v="US"/>
    <s v="USD"/>
    <x v="4002"/>
    <d v="2014-09-26T17:02:41"/>
    <n v="1411779761"/>
    <n v="1409187761"/>
    <b v="0"/>
    <n v="4"/>
    <b v="0"/>
    <s v="theater/plays"/>
    <x v="1"/>
    <s v="plays"/>
  </r>
  <r>
    <n v="2000"/>
    <n v="201"/>
    <x v="2"/>
    <s v="US"/>
    <s v="USD"/>
    <x v="4003"/>
    <d v="2015-02-15T06:05:47"/>
    <n v="1424009147"/>
    <n v="1421417147"/>
    <b v="0"/>
    <n v="2"/>
    <b v="0"/>
    <s v="theater/plays"/>
    <x v="1"/>
    <s v="plays"/>
  </r>
  <r>
    <n v="500"/>
    <n v="1"/>
    <x v="2"/>
    <s v="US"/>
    <s v="USD"/>
    <x v="4004"/>
    <d v="2014-10-07T19:54:17"/>
    <n v="1412740457"/>
    <n v="1410148457"/>
    <b v="0"/>
    <n v="1"/>
    <b v="0"/>
    <s v="theater/plays"/>
    <x v="1"/>
    <s v="plays"/>
  </r>
  <r>
    <n v="3000"/>
    <n v="40"/>
    <x v="2"/>
    <s v="US"/>
    <s v="USD"/>
    <x v="4005"/>
    <d v="2014-10-20T11:23:05"/>
    <n v="1413832985"/>
    <n v="1408648985"/>
    <b v="0"/>
    <n v="2"/>
    <b v="0"/>
    <s v="theater/plays"/>
    <x v="1"/>
    <s v="plays"/>
  </r>
  <r>
    <n v="30000"/>
    <n v="2"/>
    <x v="2"/>
    <s v="US"/>
    <s v="USD"/>
    <x v="4006"/>
    <d v="2016-02-16T10:33:07"/>
    <n v="1455647587"/>
    <n v="1453487587"/>
    <b v="0"/>
    <n v="1"/>
    <b v="0"/>
    <s v="theater/plays"/>
    <x v="1"/>
    <s v="plays"/>
  </r>
  <r>
    <n v="2000"/>
    <n v="5"/>
    <x v="2"/>
    <s v="US"/>
    <s v="USD"/>
    <x v="4007"/>
    <d v="2014-08-26T08:28:00"/>
    <n v="1409070480"/>
    <n v="1406572381"/>
    <b v="0"/>
    <n v="1"/>
    <b v="0"/>
    <s v="theater/plays"/>
    <x v="1"/>
    <s v="plays"/>
  </r>
  <r>
    <n v="1000"/>
    <n v="60"/>
    <x v="2"/>
    <s v="GB"/>
    <s v="GBP"/>
    <x v="4008"/>
    <d v="2015-07-22T15:08:27"/>
    <n v="1437606507"/>
    <n v="1435014507"/>
    <b v="0"/>
    <n v="4"/>
    <b v="0"/>
    <s v="theater/plays"/>
    <x v="1"/>
    <s v="plays"/>
  </r>
  <r>
    <n v="1930"/>
    <n v="75"/>
    <x v="2"/>
    <s v="GB"/>
    <s v="GBP"/>
    <x v="4009"/>
    <d v="2014-09-09T08:49:20"/>
    <n v="1410281360"/>
    <n v="1406825360"/>
    <b v="0"/>
    <n v="3"/>
    <b v="0"/>
    <s v="theater/plays"/>
    <x v="1"/>
    <s v="plays"/>
  </r>
  <r>
    <n v="7200"/>
    <n v="1742"/>
    <x v="2"/>
    <s v="US"/>
    <s v="USD"/>
    <x v="4010"/>
    <d v="2014-10-26T10:29:26"/>
    <n v="1414348166"/>
    <n v="1412879366"/>
    <b v="0"/>
    <n v="38"/>
    <b v="0"/>
    <s v="theater/plays"/>
    <x v="1"/>
    <s v="plays"/>
  </r>
  <r>
    <n v="250"/>
    <n v="19"/>
    <x v="2"/>
    <s v="GB"/>
    <s v="GBP"/>
    <x v="4011"/>
    <d v="2015-01-28T05:04:38"/>
    <n v="1422450278"/>
    <n v="1419858278"/>
    <b v="0"/>
    <n v="4"/>
    <b v="0"/>
    <s v="theater/plays"/>
    <x v="1"/>
    <s v="plays"/>
  </r>
  <r>
    <n v="575"/>
    <n v="0"/>
    <x v="2"/>
    <s v="GB"/>
    <s v="GBP"/>
    <x v="4012"/>
    <d v="2015-05-02T05:04:09"/>
    <n v="1430571849"/>
    <n v="1427979849"/>
    <b v="0"/>
    <n v="0"/>
    <b v="0"/>
    <s v="theater/plays"/>
    <x v="1"/>
    <s v="plays"/>
  </r>
  <r>
    <n v="2000"/>
    <n v="26"/>
    <x v="2"/>
    <s v="US"/>
    <s v="USD"/>
    <x v="4013"/>
    <d v="2015-02-15T23:13:43"/>
    <n v="1424070823"/>
    <n v="1421478823"/>
    <b v="0"/>
    <n v="2"/>
    <b v="0"/>
    <s v="theater/plays"/>
    <x v="1"/>
    <s v="plays"/>
  </r>
  <r>
    <n v="9000"/>
    <n v="0"/>
    <x v="2"/>
    <s v="US"/>
    <s v="USD"/>
    <x v="4014"/>
    <d v="2016-03-04T21:54:29"/>
    <n v="1457157269"/>
    <n v="1455861269"/>
    <b v="0"/>
    <n v="0"/>
    <b v="0"/>
    <s v="theater/plays"/>
    <x v="1"/>
    <s v="plays"/>
  </r>
  <r>
    <n v="7000"/>
    <n v="1"/>
    <x v="2"/>
    <s v="US"/>
    <s v="USD"/>
    <x v="4015"/>
    <d v="2015-07-19T10:44:23"/>
    <n v="1437331463"/>
    <n v="1434739463"/>
    <b v="0"/>
    <n v="1"/>
    <b v="0"/>
    <s v="theater/plays"/>
    <x v="1"/>
    <s v="plays"/>
  </r>
  <r>
    <n v="500"/>
    <n v="70"/>
    <x v="2"/>
    <s v="GB"/>
    <s v="GBP"/>
    <x v="4016"/>
    <d v="2014-09-17T12:56:40"/>
    <n v="1410987400"/>
    <n v="1408395400"/>
    <b v="0"/>
    <n v="7"/>
    <b v="0"/>
    <s v="theater/plays"/>
    <x v="1"/>
    <s v="plays"/>
  </r>
  <r>
    <n v="10000"/>
    <n v="105"/>
    <x v="2"/>
    <s v="US"/>
    <s v="USD"/>
    <x v="4017"/>
    <d v="2014-09-04T08:07:54"/>
    <n v="1409846874"/>
    <n v="1407254874"/>
    <b v="0"/>
    <n v="2"/>
    <b v="0"/>
    <s v="theater/plays"/>
    <x v="1"/>
    <s v="plays"/>
  </r>
  <r>
    <n v="1500"/>
    <n v="130"/>
    <x v="2"/>
    <s v="GB"/>
    <s v="GBP"/>
    <x v="4018"/>
    <d v="2016-10-07T13:51:48"/>
    <n v="1475877108"/>
    <n v="1473285108"/>
    <b v="0"/>
    <n v="4"/>
    <b v="0"/>
    <s v="theater/plays"/>
    <x v="1"/>
    <s v="plays"/>
  </r>
  <r>
    <n v="3500"/>
    <n v="29"/>
    <x v="2"/>
    <s v="US"/>
    <s v="USD"/>
    <x v="4019"/>
    <d v="2016-04-15T08:28:00"/>
    <n v="1460737680"/>
    <n v="1455725596"/>
    <b v="0"/>
    <n v="4"/>
    <b v="0"/>
    <s v="theater/plays"/>
    <x v="1"/>
    <s v="plays"/>
  </r>
  <r>
    <n v="600"/>
    <n v="100"/>
    <x v="2"/>
    <s v="US"/>
    <s v="USD"/>
    <x v="4020"/>
    <d v="2015-03-23T19:34:59"/>
    <n v="1427168099"/>
    <n v="1424579699"/>
    <b v="0"/>
    <n v="3"/>
    <b v="0"/>
    <s v="theater/plays"/>
    <x v="1"/>
    <s v="plays"/>
  </r>
  <r>
    <n v="15000"/>
    <n v="125"/>
    <x v="2"/>
    <s v="US"/>
    <s v="USD"/>
    <x v="4021"/>
    <d v="2014-10-26T13:52:38"/>
    <n v="1414360358"/>
    <n v="1409176358"/>
    <b v="0"/>
    <n v="2"/>
    <b v="0"/>
    <s v="theater/plays"/>
    <x v="1"/>
    <s v="plays"/>
  </r>
  <r>
    <n v="18000"/>
    <n v="12521"/>
    <x v="2"/>
    <s v="US"/>
    <s v="USD"/>
    <x v="4022"/>
    <d v="2015-01-31T18:54:00"/>
    <n v="1422759240"/>
    <n v="1418824867"/>
    <b v="0"/>
    <n v="197"/>
    <b v="0"/>
    <s v="theater/plays"/>
    <x v="1"/>
    <s v="plays"/>
  </r>
  <r>
    <n v="7000"/>
    <n v="0"/>
    <x v="2"/>
    <s v="US"/>
    <s v="USD"/>
    <x v="4023"/>
    <d v="2016-03-24T14:59:23"/>
    <n v="1458860363"/>
    <n v="1454975963"/>
    <b v="0"/>
    <n v="0"/>
    <b v="0"/>
    <s v="theater/plays"/>
    <x v="1"/>
    <s v="plays"/>
  </r>
  <r>
    <n v="800"/>
    <n v="10"/>
    <x v="2"/>
    <s v="US"/>
    <s v="USD"/>
    <x v="4024"/>
    <d v="2015-08-31T08:04:57"/>
    <n v="1441037097"/>
    <n v="1438445097"/>
    <b v="0"/>
    <n v="1"/>
    <b v="0"/>
    <s v="theater/plays"/>
    <x v="1"/>
    <s v="plays"/>
  </r>
  <r>
    <n v="5000"/>
    <n v="250"/>
    <x v="2"/>
    <s v="FR"/>
    <s v="EUR"/>
    <x v="4025"/>
    <d v="2015-07-25T21:42:16"/>
    <n v="1437889336"/>
    <n v="1432705336"/>
    <b v="0"/>
    <n v="4"/>
    <b v="0"/>
    <s v="theater/plays"/>
    <x v="1"/>
    <s v="plays"/>
  </r>
  <r>
    <n v="4000"/>
    <n v="0"/>
    <x v="2"/>
    <s v="US"/>
    <s v="USD"/>
    <x v="4026"/>
    <d v="2015-12-04T08:43:59"/>
    <n v="1449247439"/>
    <n v="1444059839"/>
    <b v="0"/>
    <n v="0"/>
    <b v="0"/>
    <s v="theater/plays"/>
    <x v="1"/>
    <s v="plays"/>
  </r>
  <r>
    <n v="3000"/>
    <n v="215"/>
    <x v="2"/>
    <s v="US"/>
    <s v="USD"/>
    <x v="4027"/>
    <d v="2017-02-22T17:00:00"/>
    <n v="1487811600"/>
    <n v="1486077481"/>
    <b v="0"/>
    <n v="7"/>
    <b v="0"/>
    <s v="theater/plays"/>
    <x v="1"/>
    <s v="plays"/>
  </r>
  <r>
    <n v="2000"/>
    <n v="561"/>
    <x v="2"/>
    <s v="US"/>
    <s v="USD"/>
    <x v="4028"/>
    <d v="2014-06-05T14:31:40"/>
    <n v="1402007500"/>
    <n v="1399415500"/>
    <b v="0"/>
    <n v="11"/>
    <b v="0"/>
    <s v="theater/plays"/>
    <x v="1"/>
    <s v="plays"/>
  </r>
  <r>
    <n v="20000"/>
    <n v="0"/>
    <x v="2"/>
    <s v="US"/>
    <s v="USD"/>
    <x v="4029"/>
    <d v="2015-12-13T16:36:10"/>
    <n v="1450053370"/>
    <n v="1447461370"/>
    <b v="0"/>
    <n v="0"/>
    <b v="0"/>
    <s v="theater/plays"/>
    <x v="1"/>
    <s v="plays"/>
  </r>
  <r>
    <n v="2500"/>
    <n v="400"/>
    <x v="2"/>
    <s v="US"/>
    <s v="USD"/>
    <x v="4030"/>
    <d v="2016-02-03T10:49:00"/>
    <n v="1454525340"/>
    <n v="1452008599"/>
    <b v="0"/>
    <n v="6"/>
    <b v="0"/>
    <s v="theater/plays"/>
    <x v="1"/>
    <s v="plays"/>
  </r>
  <r>
    <n v="5000"/>
    <n v="0"/>
    <x v="2"/>
    <s v="US"/>
    <s v="USD"/>
    <x v="4031"/>
    <d v="2014-12-18T07:02:44"/>
    <n v="1418914964"/>
    <n v="1414591364"/>
    <b v="0"/>
    <n v="0"/>
    <b v="0"/>
    <s v="theater/plays"/>
    <x v="1"/>
    <s v="plays"/>
  </r>
  <r>
    <n v="6048"/>
    <n v="413"/>
    <x v="2"/>
    <s v="US"/>
    <s v="USD"/>
    <x v="4032"/>
    <d v="2015-12-15T12:25:16"/>
    <n v="1450211116"/>
    <n v="1445023516"/>
    <b v="0"/>
    <n v="7"/>
    <b v="0"/>
    <s v="theater/plays"/>
    <x v="1"/>
    <s v="plays"/>
  </r>
  <r>
    <n v="23900"/>
    <n v="6141.99"/>
    <x v="2"/>
    <s v="GB"/>
    <s v="GBP"/>
    <x v="4033"/>
    <d v="2016-10-02T01:00:00"/>
    <n v="1475398800"/>
    <n v="1472711224"/>
    <b v="0"/>
    <n v="94"/>
    <b v="0"/>
    <s v="theater/plays"/>
    <x v="1"/>
    <s v="plays"/>
  </r>
  <r>
    <n v="13500"/>
    <n v="200"/>
    <x v="2"/>
    <s v="US"/>
    <s v="USD"/>
    <x v="4034"/>
    <d v="2015-04-03T13:44:10"/>
    <n v="1428097450"/>
    <n v="1425509050"/>
    <b v="0"/>
    <n v="2"/>
    <b v="0"/>
    <s v="theater/plays"/>
    <x v="1"/>
    <s v="plays"/>
  </r>
  <r>
    <n v="10000"/>
    <n v="3685"/>
    <x v="2"/>
    <s v="US"/>
    <s v="USD"/>
    <x v="4035"/>
    <d v="2014-10-21T13:11:27"/>
    <n v="1413925887"/>
    <n v="1411333887"/>
    <b v="0"/>
    <n v="25"/>
    <b v="0"/>
    <s v="theater/plays"/>
    <x v="1"/>
    <s v="plays"/>
  </r>
  <r>
    <n v="6000"/>
    <n v="2823"/>
    <x v="2"/>
    <s v="US"/>
    <s v="USD"/>
    <x v="4036"/>
    <d v="2014-07-01T14:30:00"/>
    <n v="1404253800"/>
    <n v="1402784964"/>
    <b v="0"/>
    <n v="17"/>
    <b v="0"/>
    <s v="theater/plays"/>
    <x v="1"/>
    <s v="plays"/>
  </r>
  <r>
    <n v="700"/>
    <n v="80"/>
    <x v="2"/>
    <s v="US"/>
    <s v="USD"/>
    <x v="4037"/>
    <d v="2016-05-24T06:25:00"/>
    <n v="1464099900"/>
    <n v="1462585315"/>
    <b v="0"/>
    <n v="2"/>
    <b v="0"/>
    <s v="theater/plays"/>
    <x v="1"/>
    <s v="plays"/>
  </r>
  <r>
    <n v="2500"/>
    <n v="301"/>
    <x v="2"/>
    <s v="US"/>
    <s v="USD"/>
    <x v="4038"/>
    <d v="2014-10-17T11:10:10"/>
    <n v="1413573010"/>
    <n v="1408389010"/>
    <b v="0"/>
    <n v="4"/>
    <b v="0"/>
    <s v="theater/plays"/>
    <x v="1"/>
    <s v="plays"/>
  </r>
  <r>
    <n v="500"/>
    <n v="300"/>
    <x v="2"/>
    <s v="US"/>
    <s v="USD"/>
    <x v="4039"/>
    <d v="2015-11-30T21:59:00"/>
    <n v="1448949540"/>
    <n v="1446048367"/>
    <b v="0"/>
    <n v="5"/>
    <b v="0"/>
    <s v="theater/plays"/>
    <x v="1"/>
    <s v="plays"/>
  </r>
  <r>
    <n v="8000"/>
    <n v="2500"/>
    <x v="2"/>
    <s v="US"/>
    <s v="USD"/>
    <x v="4040"/>
    <d v="2015-07-17T19:00:00"/>
    <n v="1437188400"/>
    <n v="1432100004"/>
    <b v="0"/>
    <n v="2"/>
    <b v="0"/>
    <s v="theater/plays"/>
    <x v="1"/>
    <s v="plays"/>
  </r>
  <r>
    <n v="5000"/>
    <n v="21"/>
    <x v="2"/>
    <s v="GB"/>
    <s v="GBP"/>
    <x v="4041"/>
    <d v="2016-09-06T03:22:34"/>
    <n v="1473160954"/>
    <n v="1467976954"/>
    <b v="0"/>
    <n v="2"/>
    <b v="0"/>
    <s v="theater/plays"/>
    <x v="1"/>
    <s v="plays"/>
  </r>
  <r>
    <n v="10000"/>
    <n v="21"/>
    <x v="2"/>
    <s v="US"/>
    <s v="USD"/>
    <x v="4042"/>
    <d v="2015-01-20T11:16:00"/>
    <n v="1421781360"/>
    <n v="1419213664"/>
    <b v="0"/>
    <n v="3"/>
    <b v="0"/>
    <s v="theater/plays"/>
    <x v="1"/>
    <s v="plays"/>
  </r>
  <r>
    <n v="300"/>
    <n v="0"/>
    <x v="2"/>
    <s v="CA"/>
    <s v="CAD"/>
    <x v="4043"/>
    <d v="2014-11-20T14:58:45"/>
    <n v="1416524325"/>
    <n v="1415228325"/>
    <b v="0"/>
    <n v="0"/>
    <b v="0"/>
    <s v="theater/plays"/>
    <x v="1"/>
    <s v="plays"/>
  </r>
  <r>
    <n v="600"/>
    <n v="225"/>
    <x v="2"/>
    <s v="US"/>
    <s v="USD"/>
    <x v="4044"/>
    <d v="2015-04-09T21:00:00"/>
    <n v="1428642000"/>
    <n v="1426050982"/>
    <b v="0"/>
    <n v="4"/>
    <b v="0"/>
    <s v="theater/plays"/>
    <x v="1"/>
    <s v="plays"/>
  </r>
  <r>
    <n v="5000"/>
    <n v="1"/>
    <x v="2"/>
    <s v="AU"/>
    <s v="AUD"/>
    <x v="4045"/>
    <d v="2014-08-20T20:49:49"/>
    <n v="1408596589"/>
    <n v="1406004589"/>
    <b v="0"/>
    <n v="1"/>
    <b v="0"/>
    <s v="theater/plays"/>
    <x v="1"/>
    <s v="plays"/>
  </r>
  <r>
    <n v="5600"/>
    <n v="460"/>
    <x v="2"/>
    <s v="US"/>
    <s v="USD"/>
    <x v="4046"/>
    <d v="2014-10-22T07:36:50"/>
    <n v="1413992210"/>
    <n v="1411400210"/>
    <b v="0"/>
    <n v="12"/>
    <b v="0"/>
    <s v="theater/plays"/>
    <x v="1"/>
    <s v="plays"/>
  </r>
  <r>
    <n v="5000"/>
    <n v="110"/>
    <x v="2"/>
    <s v="US"/>
    <s v="USD"/>
    <x v="4047"/>
    <d v="2015-01-10T17:00:00"/>
    <n v="1420938000"/>
    <n v="1418862743"/>
    <b v="0"/>
    <n v="4"/>
    <b v="0"/>
    <s v="theater/plays"/>
    <x v="1"/>
    <s v="plays"/>
  </r>
  <r>
    <n v="17000"/>
    <n v="3001"/>
    <x v="2"/>
    <s v="GB"/>
    <s v="GBP"/>
    <x v="4048"/>
    <d v="2016-04-11T03:13:07"/>
    <n v="1460373187"/>
    <n v="1457352787"/>
    <b v="0"/>
    <n v="91"/>
    <b v="0"/>
    <s v="theater/plays"/>
    <x v="1"/>
    <s v="plays"/>
  </r>
  <r>
    <n v="20000"/>
    <n v="16"/>
    <x v="2"/>
    <s v="US"/>
    <s v="USD"/>
    <x v="4049"/>
    <d v="2015-07-14T15:00:15"/>
    <n v="1436914815"/>
    <n v="1434322815"/>
    <b v="0"/>
    <n v="1"/>
    <b v="0"/>
    <s v="theater/plays"/>
    <x v="1"/>
    <s v="plays"/>
  </r>
  <r>
    <n v="1500"/>
    <n v="1"/>
    <x v="2"/>
    <s v="US"/>
    <s v="USD"/>
    <x v="4050"/>
    <d v="2014-10-23T07:16:31"/>
    <n v="1414077391"/>
    <n v="1411485391"/>
    <b v="0"/>
    <n v="1"/>
    <b v="0"/>
    <s v="theater/plays"/>
    <x v="1"/>
    <s v="plays"/>
  </r>
  <r>
    <n v="500"/>
    <n v="0"/>
    <x v="2"/>
    <s v="US"/>
    <s v="USD"/>
    <x v="4051"/>
    <d v="2014-05-08T22:53:00"/>
    <n v="1399618380"/>
    <n v="1399058797"/>
    <b v="0"/>
    <n v="0"/>
    <b v="0"/>
    <s v="theater/plays"/>
    <x v="1"/>
    <s v="plays"/>
  </r>
  <r>
    <n v="3000"/>
    <n v="1126"/>
    <x v="2"/>
    <s v="US"/>
    <s v="USD"/>
    <x v="4052"/>
    <d v="2014-10-13T13:05:16"/>
    <n v="1413234316"/>
    <n v="1408050316"/>
    <b v="0"/>
    <n v="13"/>
    <b v="0"/>
    <s v="theater/plays"/>
    <x v="1"/>
    <s v="plays"/>
  </r>
  <r>
    <n v="500"/>
    <n v="110"/>
    <x v="2"/>
    <s v="GB"/>
    <s v="GBP"/>
    <x v="4053"/>
    <d v="2014-11-15T12:00:00"/>
    <n v="1416081600"/>
    <n v="1413477228"/>
    <b v="0"/>
    <n v="2"/>
    <b v="0"/>
    <s v="theater/plays"/>
    <x v="1"/>
    <s v="plays"/>
  </r>
  <r>
    <n v="8880"/>
    <n v="0"/>
    <x v="2"/>
    <s v="US"/>
    <s v="USD"/>
    <x v="4054"/>
    <d v="2016-09-30T20:00:00"/>
    <n v="1475294400"/>
    <n v="1472674285"/>
    <b v="0"/>
    <n v="0"/>
    <b v="0"/>
    <s v="theater/plays"/>
    <x v="1"/>
    <s v="plays"/>
  </r>
  <r>
    <n v="5000"/>
    <n v="881"/>
    <x v="2"/>
    <s v="GB"/>
    <s v="GBP"/>
    <x v="4055"/>
    <d v="2014-06-19T07:33:51"/>
    <n v="1403192031"/>
    <n v="1400600031"/>
    <b v="0"/>
    <n v="21"/>
    <b v="0"/>
    <s v="theater/plays"/>
    <x v="1"/>
    <s v="plays"/>
  </r>
  <r>
    <n v="1500"/>
    <n v="795"/>
    <x v="2"/>
    <s v="US"/>
    <s v="USD"/>
    <x v="4056"/>
    <d v="2016-07-03T11:59:00"/>
    <n v="1467575940"/>
    <n v="1465856639"/>
    <b v="0"/>
    <n v="9"/>
    <b v="0"/>
    <s v="theater/plays"/>
    <x v="1"/>
    <s v="plays"/>
  </r>
  <r>
    <n v="3500"/>
    <n v="775"/>
    <x v="2"/>
    <s v="GB"/>
    <s v="GBP"/>
    <x v="4057"/>
    <d v="2015-11-25T15:00:00"/>
    <n v="1448492400"/>
    <n v="1446506080"/>
    <b v="0"/>
    <n v="6"/>
    <b v="0"/>
    <s v="theater/plays"/>
    <x v="1"/>
    <s v="plays"/>
  </r>
  <r>
    <n v="3750"/>
    <n v="95"/>
    <x v="2"/>
    <s v="US"/>
    <s v="USD"/>
    <x v="4058"/>
    <d v="2016-03-31T19:59:00"/>
    <n v="1459483140"/>
    <n v="1458178044"/>
    <b v="0"/>
    <n v="4"/>
    <b v="0"/>
    <s v="theater/plays"/>
    <x v="1"/>
    <s v="plays"/>
  </r>
  <r>
    <n v="10000"/>
    <n v="250"/>
    <x v="2"/>
    <s v="CA"/>
    <s v="CAD"/>
    <x v="4059"/>
    <d v="2014-09-15T19:00:00"/>
    <n v="1410836400"/>
    <n v="1408116152"/>
    <b v="0"/>
    <n v="7"/>
    <b v="0"/>
    <s v="theater/plays"/>
    <x v="1"/>
    <s v="plays"/>
  </r>
  <r>
    <n v="10000"/>
    <n v="285"/>
    <x v="2"/>
    <s v="CA"/>
    <s v="CAD"/>
    <x v="4060"/>
    <d v="2014-06-23T08:00:00"/>
    <n v="1403539200"/>
    <n v="1400604056"/>
    <b v="0"/>
    <n v="5"/>
    <b v="0"/>
    <s v="theater/plays"/>
    <x v="1"/>
    <s v="plays"/>
  </r>
  <r>
    <n v="525"/>
    <n v="0"/>
    <x v="2"/>
    <s v="US"/>
    <s v="USD"/>
    <x v="4061"/>
    <d v="2016-04-20T18:23:43"/>
    <n v="1461205423"/>
    <n v="1456025023"/>
    <b v="0"/>
    <n v="0"/>
    <b v="0"/>
    <s v="theater/plays"/>
    <x v="1"/>
    <s v="plays"/>
  </r>
  <r>
    <n v="20000"/>
    <n v="490"/>
    <x v="2"/>
    <s v="US"/>
    <s v="USD"/>
    <x v="4062"/>
    <d v="2016-07-02T09:44:28"/>
    <n v="1467481468"/>
    <n v="1464889468"/>
    <b v="0"/>
    <n v="3"/>
    <b v="0"/>
    <s v="theater/plays"/>
    <x v="1"/>
    <s v="plays"/>
  </r>
  <r>
    <n v="9500"/>
    <n v="135"/>
    <x v="2"/>
    <s v="GB"/>
    <s v="GBP"/>
    <x v="4063"/>
    <d v="2014-06-27T08:21:24"/>
    <n v="1403886084"/>
    <n v="1401294084"/>
    <b v="0"/>
    <n v="9"/>
    <b v="0"/>
    <s v="theater/plays"/>
    <x v="1"/>
    <s v="plays"/>
  </r>
  <r>
    <n v="2000"/>
    <n v="385"/>
    <x v="2"/>
    <s v="AU"/>
    <s v="AUD"/>
    <x v="4064"/>
    <d v="2015-04-29T06:07:06"/>
    <n v="1430316426"/>
    <n v="1427724426"/>
    <b v="0"/>
    <n v="6"/>
    <b v="0"/>
    <s v="theater/plays"/>
    <x v="1"/>
    <s v="plays"/>
  </r>
  <r>
    <n v="4000"/>
    <n v="27"/>
    <x v="2"/>
    <s v="US"/>
    <s v="USD"/>
    <x v="4065"/>
    <d v="2014-08-12T14:50:11"/>
    <n v="1407883811"/>
    <n v="1405291811"/>
    <b v="0"/>
    <n v="4"/>
    <b v="0"/>
    <s v="theater/plays"/>
    <x v="1"/>
    <s v="plays"/>
  </r>
  <r>
    <n v="15000"/>
    <n v="25"/>
    <x v="2"/>
    <s v="US"/>
    <s v="USD"/>
    <x v="4066"/>
    <d v="2016-05-18T16:56:28"/>
    <n v="1463619388"/>
    <n v="1461027388"/>
    <b v="0"/>
    <n v="1"/>
    <b v="0"/>
    <s v="theater/plays"/>
    <x v="1"/>
    <s v="plays"/>
  </r>
  <r>
    <n v="5000"/>
    <n v="3045"/>
    <x v="2"/>
    <s v="US"/>
    <s v="USD"/>
    <x v="4067"/>
    <d v="2015-09-27T18:49:10"/>
    <n v="1443408550"/>
    <n v="1439952550"/>
    <b v="0"/>
    <n v="17"/>
    <b v="0"/>
    <s v="theater/plays"/>
    <x v="1"/>
    <s v="plays"/>
  </r>
  <r>
    <n v="3495"/>
    <n v="34.950000000000003"/>
    <x v="2"/>
    <s v="US"/>
    <s v="USD"/>
    <x v="4068"/>
    <d v="2017-01-13T15:05:00"/>
    <n v="1484348700"/>
    <n v="1481756855"/>
    <b v="0"/>
    <n v="1"/>
    <b v="0"/>
    <s v="theater/plays"/>
    <x v="1"/>
    <s v="plays"/>
  </r>
  <r>
    <n v="1250"/>
    <n v="430"/>
    <x v="2"/>
    <s v="GB"/>
    <s v="GBP"/>
    <x v="4069"/>
    <d v="2015-02-28T04:00:00"/>
    <n v="1425124800"/>
    <n v="1421596356"/>
    <b v="0"/>
    <n v="13"/>
    <b v="0"/>
    <s v="theater/plays"/>
    <x v="1"/>
    <s v="plays"/>
  </r>
  <r>
    <n v="1000"/>
    <n v="165"/>
    <x v="2"/>
    <s v="US"/>
    <s v="USD"/>
    <x v="4070"/>
    <d v="2015-02-28T19:00:00"/>
    <n v="1425178800"/>
    <n v="1422374420"/>
    <b v="0"/>
    <n v="6"/>
    <b v="0"/>
    <s v="theater/plays"/>
    <x v="1"/>
    <s v="plays"/>
  </r>
  <r>
    <n v="20000"/>
    <n v="0"/>
    <x v="2"/>
    <s v="MX"/>
    <s v="MXN"/>
    <x v="4071"/>
    <d v="2016-12-26T11:18:51"/>
    <n v="1482779931"/>
    <n v="1480187931"/>
    <b v="0"/>
    <n v="0"/>
    <b v="0"/>
    <s v="theater/plays"/>
    <x v="1"/>
    <s v="plays"/>
  </r>
  <r>
    <n v="1000"/>
    <n v="4"/>
    <x v="2"/>
    <s v="GB"/>
    <s v="GBP"/>
    <x v="4072"/>
    <d v="2014-08-21T10:35:11"/>
    <n v="1408646111"/>
    <n v="1403462111"/>
    <b v="0"/>
    <n v="2"/>
    <b v="0"/>
    <s v="theater/plays"/>
    <x v="1"/>
    <s v="plays"/>
  </r>
  <r>
    <n v="3500"/>
    <n v="37"/>
    <x v="2"/>
    <s v="US"/>
    <s v="USD"/>
    <x v="4073"/>
    <d v="2015-05-08T20:00:00"/>
    <n v="1431144000"/>
    <n v="1426407426"/>
    <b v="0"/>
    <n v="2"/>
    <b v="0"/>
    <s v="theater/plays"/>
    <x v="1"/>
    <s v="plays"/>
  </r>
  <r>
    <n v="2750"/>
    <n v="735"/>
    <x v="2"/>
    <s v="GB"/>
    <s v="GBP"/>
    <x v="4074"/>
    <d v="2015-11-05T06:16:15"/>
    <n v="1446732975"/>
    <n v="1444137375"/>
    <b v="0"/>
    <n v="21"/>
    <b v="0"/>
    <s v="theater/plays"/>
    <x v="1"/>
    <s v="plays"/>
  </r>
  <r>
    <n v="2000"/>
    <n v="576"/>
    <x v="2"/>
    <s v="GB"/>
    <s v="GBP"/>
    <x v="4075"/>
    <d v="2014-06-30T09:28:00"/>
    <n v="1404149280"/>
    <n v="1400547969"/>
    <b v="0"/>
    <n v="13"/>
    <b v="0"/>
    <s v="theater/plays"/>
    <x v="1"/>
    <s v="plays"/>
  </r>
  <r>
    <n v="700"/>
    <n v="0"/>
    <x v="2"/>
    <s v="US"/>
    <s v="USD"/>
    <x v="4076"/>
    <d v="2014-10-21T11:51:00"/>
    <n v="1413921060"/>
    <n v="1411499149"/>
    <b v="0"/>
    <n v="0"/>
    <b v="0"/>
    <s v="theater/plays"/>
    <x v="1"/>
    <s v="plays"/>
  </r>
  <r>
    <n v="15000"/>
    <n v="1335"/>
    <x v="2"/>
    <s v="US"/>
    <s v="USD"/>
    <x v="4077"/>
    <d v="2016-12-21T09:03:14"/>
    <n v="1482339794"/>
    <n v="1479747794"/>
    <b v="0"/>
    <n v="6"/>
    <b v="0"/>
    <s v="theater/plays"/>
    <x v="1"/>
    <s v="plays"/>
  </r>
  <r>
    <n v="250"/>
    <n v="0"/>
    <x v="2"/>
    <s v="GB"/>
    <s v="GBP"/>
    <x v="4078"/>
    <d v="2017-01-27T10:54:02"/>
    <n v="1485543242"/>
    <n v="1482951242"/>
    <b v="0"/>
    <n v="0"/>
    <b v="0"/>
    <s v="theater/plays"/>
    <x v="1"/>
    <s v="plays"/>
  </r>
  <r>
    <n v="3000"/>
    <n v="5"/>
    <x v="2"/>
    <s v="US"/>
    <s v="USD"/>
    <x v="4079"/>
    <d v="2016-06-19T14:32:01"/>
    <n v="1466375521"/>
    <n v="1463783521"/>
    <b v="0"/>
    <n v="1"/>
    <b v="0"/>
    <s v="theater/plays"/>
    <x v="1"/>
    <s v="plays"/>
  </r>
  <r>
    <n v="3000"/>
    <n v="0"/>
    <x v="2"/>
    <s v="US"/>
    <s v="USD"/>
    <x v="4080"/>
    <d v="2016-06-14T10:54:00"/>
    <n v="1465930440"/>
    <n v="1463849116"/>
    <b v="0"/>
    <n v="0"/>
    <b v="0"/>
    <s v="theater/plays"/>
    <x v="1"/>
    <s v="plays"/>
  </r>
  <r>
    <n v="2224"/>
    <n v="350"/>
    <x v="2"/>
    <s v="US"/>
    <s v="USD"/>
    <x v="4081"/>
    <d v="2015-03-08T04:57:05"/>
    <n v="1425819425"/>
    <n v="1423231025"/>
    <b v="0"/>
    <n v="12"/>
    <b v="0"/>
    <s v="theater/plays"/>
    <x v="1"/>
    <s v="plays"/>
  </r>
  <r>
    <n v="150"/>
    <n v="3"/>
    <x v="2"/>
    <s v="US"/>
    <s v="USD"/>
    <x v="4082"/>
    <d v="2015-11-14T15:00:00"/>
    <n v="1447542000"/>
    <n v="1446179553"/>
    <b v="0"/>
    <n v="2"/>
    <b v="0"/>
    <s v="theater/plays"/>
    <x v="1"/>
    <s v="plays"/>
  </r>
  <r>
    <n v="3500"/>
    <n v="759"/>
    <x v="2"/>
    <s v="US"/>
    <s v="USD"/>
    <x v="4083"/>
    <d v="2016-01-14T10:16:56"/>
    <n v="1452795416"/>
    <n v="1450203416"/>
    <b v="0"/>
    <n v="6"/>
    <b v="0"/>
    <s v="theater/plays"/>
    <x v="1"/>
    <s v="plays"/>
  </r>
  <r>
    <n v="3000"/>
    <n v="10"/>
    <x v="2"/>
    <s v="IT"/>
    <s v="EUR"/>
    <x v="4084"/>
    <d v="2016-10-09T02:28:26"/>
    <n v="1476008906"/>
    <n v="1473416906"/>
    <b v="0"/>
    <n v="1"/>
    <b v="0"/>
    <s v="theater/plays"/>
    <x v="1"/>
    <s v="plays"/>
  </r>
  <r>
    <n v="3500"/>
    <n v="10"/>
    <x v="2"/>
    <s v="US"/>
    <s v="USD"/>
    <x v="4085"/>
    <d v="2015-03-23T19:59:00"/>
    <n v="1427169540"/>
    <n v="1424701775"/>
    <b v="0"/>
    <n v="1"/>
    <b v="0"/>
    <s v="theater/plays"/>
    <x v="1"/>
    <s v="plays"/>
  </r>
  <r>
    <n v="1000"/>
    <n v="47"/>
    <x v="2"/>
    <s v="US"/>
    <s v="USD"/>
    <x v="4086"/>
    <d v="2015-11-20T20:00:00"/>
    <n v="1448078400"/>
    <n v="1445985299"/>
    <b v="0"/>
    <n v="5"/>
    <b v="0"/>
    <s v="theater/plays"/>
    <x v="1"/>
    <s v="plays"/>
  </r>
  <r>
    <n v="9600"/>
    <n v="0"/>
    <x v="2"/>
    <s v="US"/>
    <s v="USD"/>
    <x v="4087"/>
    <d v="2016-07-17T09:49:46"/>
    <n v="1468777786"/>
    <n v="1466185786"/>
    <b v="0"/>
    <n v="0"/>
    <b v="0"/>
    <s v="theater/plays"/>
    <x v="1"/>
    <s v="plays"/>
  </r>
  <r>
    <n v="2000"/>
    <n v="216"/>
    <x v="2"/>
    <s v="GB"/>
    <s v="GBP"/>
    <x v="4088"/>
    <d v="2015-01-16T02:26:00"/>
    <n v="1421403960"/>
    <n v="1418827324"/>
    <b v="0"/>
    <n v="3"/>
    <b v="0"/>
    <s v="theater/plays"/>
    <x v="1"/>
    <s v="plays"/>
  </r>
  <r>
    <n v="5000"/>
    <n v="240"/>
    <x v="2"/>
    <s v="US"/>
    <s v="USD"/>
    <x v="4089"/>
    <d v="2015-05-31T09:35:00"/>
    <n v="1433093700"/>
    <n v="1430242488"/>
    <b v="0"/>
    <n v="8"/>
    <b v="0"/>
    <s v="theater/plays"/>
    <x v="1"/>
    <s v="plays"/>
  </r>
  <r>
    <n v="1000"/>
    <n v="32"/>
    <x v="2"/>
    <s v="US"/>
    <s v="USD"/>
    <x v="4090"/>
    <d v="2015-08-07T07:00:00"/>
    <n v="1438959600"/>
    <n v="1437754137"/>
    <b v="0"/>
    <n v="3"/>
    <b v="0"/>
    <s v="theater/plays"/>
    <x v="1"/>
    <s v="plays"/>
  </r>
  <r>
    <n v="1600"/>
    <n v="204"/>
    <x v="2"/>
    <s v="US"/>
    <s v="USD"/>
    <x v="4091"/>
    <d v="2015-01-16T04:09:11"/>
    <n v="1421410151"/>
    <n v="1418818151"/>
    <b v="0"/>
    <n v="8"/>
    <b v="0"/>
    <s v="theater/plays"/>
    <x v="1"/>
    <s v="plays"/>
  </r>
  <r>
    <n v="110000"/>
    <n v="20"/>
    <x v="2"/>
    <s v="US"/>
    <s v="USD"/>
    <x v="4092"/>
    <d v="2015-04-04T19:40:47"/>
    <n v="1428205247"/>
    <n v="1423024847"/>
    <b v="0"/>
    <n v="1"/>
    <b v="0"/>
    <s v="theater/plays"/>
    <x v="1"/>
    <s v="plays"/>
  </r>
  <r>
    <n v="2500"/>
    <n v="60"/>
    <x v="2"/>
    <s v="GB"/>
    <s v="GBP"/>
    <x v="4093"/>
    <d v="2015-08-22T11:34:53"/>
    <n v="1440272093"/>
    <n v="1435088093"/>
    <b v="0"/>
    <n v="4"/>
    <b v="0"/>
    <s v="theater/plays"/>
    <x v="1"/>
    <s v="plays"/>
  </r>
  <r>
    <n v="2000"/>
    <n v="730"/>
    <x v="2"/>
    <s v="US"/>
    <s v="USD"/>
    <x v="4094"/>
    <d v="2014-10-21T20:59:00"/>
    <n v="1413953940"/>
    <n v="1410141900"/>
    <b v="0"/>
    <n v="8"/>
    <b v="0"/>
    <s v="theater/plays"/>
    <x v="1"/>
    <s v="plays"/>
  </r>
  <r>
    <n v="30000"/>
    <n v="800"/>
    <x v="2"/>
    <s v="MX"/>
    <s v="MXN"/>
    <x v="4095"/>
    <d v="2016-12-18T16:45:50"/>
    <n v="1482108350"/>
    <n v="1479516350"/>
    <b v="0"/>
    <n v="1"/>
    <b v="0"/>
    <s v="theater/plays"/>
    <x v="1"/>
    <s v="plays"/>
  </r>
  <r>
    <n v="3500"/>
    <n v="400"/>
    <x v="2"/>
    <s v="GB"/>
    <s v="GBP"/>
    <x v="4096"/>
    <d v="2017-02-28T00:51:00"/>
    <n v="1488271860"/>
    <n v="1484484219"/>
    <b v="0"/>
    <n v="5"/>
    <b v="0"/>
    <s v="theater/plays"/>
    <x v="1"/>
    <s v="plays"/>
  </r>
  <r>
    <n v="10000"/>
    <n v="0"/>
    <x v="2"/>
    <s v="GB"/>
    <s v="GBP"/>
    <x v="4097"/>
    <d v="2016-01-31T15:55:00"/>
    <n v="1454284500"/>
    <n v="1449431237"/>
    <b v="0"/>
    <n v="0"/>
    <b v="0"/>
    <s v="theater/plays"/>
    <x v="1"/>
    <s v="plays"/>
  </r>
  <r>
    <n v="75000"/>
    <n v="0"/>
    <x v="2"/>
    <s v="US"/>
    <s v="USD"/>
    <x v="4098"/>
    <d v="2016-06-04T09:19:57"/>
    <n v="1465060797"/>
    <n v="1462468797"/>
    <b v="0"/>
    <n v="0"/>
    <b v="0"/>
    <s v="theater/plays"/>
    <x v="1"/>
    <s v="plays"/>
  </r>
  <r>
    <n v="4500"/>
    <n v="50"/>
    <x v="2"/>
    <s v="US"/>
    <s v="USD"/>
    <x v="4099"/>
    <d v="2016-09-02T12:24:33"/>
    <n v="1472847873"/>
    <n v="1468959873"/>
    <b v="0"/>
    <n v="1"/>
    <b v="0"/>
    <s v="theater/plays"/>
    <x v="1"/>
    <s v="plays"/>
  </r>
  <r>
    <n v="270"/>
    <n v="0"/>
    <x v="2"/>
    <s v="US"/>
    <s v="USD"/>
    <x v="4100"/>
    <d v="2014-10-24T18:59:50"/>
    <n v="1414205990"/>
    <n v="1413341990"/>
    <b v="0"/>
    <n v="0"/>
    <b v="0"/>
    <s v="theater/plays"/>
    <x v="1"/>
    <s v="plays"/>
  </r>
  <r>
    <n v="600"/>
    <n v="0"/>
    <x v="2"/>
    <s v="US"/>
    <s v="USD"/>
    <x v="4101"/>
    <d v="2017-01-25T13:41:22"/>
    <n v="1485380482"/>
    <n v="1482788482"/>
    <b v="0"/>
    <n v="0"/>
    <b v="0"/>
    <s v="theater/plays"/>
    <x v="1"/>
    <s v="plays"/>
  </r>
  <r>
    <n v="500"/>
    <n v="137"/>
    <x v="2"/>
    <s v="US"/>
    <s v="USD"/>
    <x v="4102"/>
    <d v="2016-05-15T12:21:13"/>
    <n v="1463343673"/>
    <n v="1460751673"/>
    <b v="0"/>
    <n v="6"/>
    <b v="0"/>
    <s v="theater/plays"/>
    <x v="1"/>
    <s v="plays"/>
  </r>
  <r>
    <n v="1000"/>
    <n v="100"/>
    <x v="2"/>
    <s v="US"/>
    <s v="USD"/>
    <x v="4103"/>
    <d v="2015-08-26T10:32:00"/>
    <n v="1440613920"/>
    <n v="1435953566"/>
    <b v="0"/>
    <n v="6"/>
    <b v="0"/>
    <s v="theater/plays"/>
    <x v="1"/>
    <s v="plays"/>
  </r>
  <r>
    <n v="3000"/>
    <n v="641"/>
    <x v="2"/>
    <s v="AU"/>
    <s v="AUD"/>
    <x v="4104"/>
    <d v="2016-10-26T22:40:34"/>
    <n v="1477550434"/>
    <n v="1474958434"/>
    <b v="0"/>
    <n v="14"/>
    <b v="0"/>
    <s v="theater/plays"/>
    <x v="1"/>
    <s v="plays"/>
  </r>
  <r>
    <n v="33000"/>
    <n v="2300"/>
    <x v="2"/>
    <s v="MX"/>
    <s v="MXN"/>
    <x v="4105"/>
    <d v="2016-12-25T16:15:09"/>
    <n v="1482711309"/>
    <n v="1479860109"/>
    <b v="0"/>
    <n v="6"/>
    <b v="0"/>
    <s v="theater/plays"/>
    <x v="1"/>
    <s v="plays"/>
  </r>
  <r>
    <n v="5000"/>
    <n v="3530"/>
    <x v="2"/>
    <s v="US"/>
    <s v="USD"/>
    <x v="4106"/>
    <d v="2015-04-01T17:00:00"/>
    <n v="1427936400"/>
    <n v="1424221866"/>
    <b v="0"/>
    <n v="33"/>
    <b v="0"/>
    <s v="theater/plays"/>
    <x v="1"/>
    <s v="plays"/>
  </r>
  <r>
    <n v="2000"/>
    <n v="41"/>
    <x v="2"/>
    <s v="US"/>
    <s v="USD"/>
    <x v="4107"/>
    <d v="2014-09-24T14:00:01"/>
    <n v="1411596001"/>
    <n v="1409608801"/>
    <b v="0"/>
    <n v="4"/>
    <b v="0"/>
    <s v="theater/plays"/>
    <x v="1"/>
    <s v="plays"/>
  </r>
  <r>
    <n v="3000"/>
    <n v="59"/>
    <x v="2"/>
    <s v="US"/>
    <s v="USD"/>
    <x v="4108"/>
    <d v="2017-03-02T21:00:00"/>
    <n v="1488517200"/>
    <n v="1485909937"/>
    <b v="0"/>
    <n v="1"/>
    <b v="0"/>
    <s v="theater/plays"/>
    <x v="1"/>
    <s v="plays"/>
  </r>
  <r>
    <n v="500"/>
    <n v="0"/>
    <x v="2"/>
    <s v="GB"/>
    <s v="GBP"/>
    <x v="4109"/>
    <d v="2015-11-29T05:56:44"/>
    <n v="1448805404"/>
    <n v="1446209804"/>
    <b v="0"/>
    <n v="0"/>
    <b v="0"/>
    <s v="theater/plays"/>
    <x v="1"/>
    <s v="plays"/>
  </r>
  <r>
    <n v="300"/>
    <n v="86"/>
    <x v="2"/>
    <s v="GB"/>
    <s v="GBP"/>
    <x v="4110"/>
    <d v="2016-07-21T07:02:31"/>
    <n v="1469113351"/>
    <n v="1463929351"/>
    <b v="0"/>
    <n v="6"/>
    <b v="0"/>
    <s v="theater/plays"/>
    <x v="1"/>
    <s v="plays"/>
  </r>
  <r>
    <n v="3000"/>
    <n v="94"/>
    <x v="2"/>
    <s v="US"/>
    <s v="USD"/>
    <x v="4111"/>
    <d v="2015-02-23T19:15:40"/>
    <n v="1424747740"/>
    <n v="1422155740"/>
    <b v="0"/>
    <n v="6"/>
    <b v="0"/>
    <s v="theater/plays"/>
    <x v="1"/>
    <s v="plays"/>
  </r>
  <r>
    <n v="2500"/>
    <n v="1"/>
    <x v="2"/>
    <s v="IE"/>
    <s v="EUR"/>
    <x v="4112"/>
    <d v="2016-02-27T16:00:00"/>
    <n v="1456617600"/>
    <n v="1454280186"/>
    <b v="0"/>
    <n v="1"/>
    <b v="0"/>
    <s v="theater/plays"/>
    <x v="1"/>
    <s v="plays"/>
  </r>
  <r>
    <n v="1500"/>
    <n v="3"/>
    <x v="2"/>
    <s v="US"/>
    <s v="USD"/>
    <x v="4113"/>
    <d v="2016-01-07T22:34:00"/>
    <n v="1452234840"/>
    <n v="1450619123"/>
    <b v="0"/>
    <n v="3"/>
    <b v="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138FD-25F0-40AF-81C3-C3B64023213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3:G7" firstHeaderRow="1" firstDataRow="1" firstDataCol="1" rowPageCount="1" colPageCount="1"/>
  <pivotFields count="15"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3"/>
    </i>
    <i t="grand">
      <x/>
    </i>
  </rowItems>
  <colItems count="1">
    <i/>
  </colItems>
  <pageFields count="1">
    <pageField fld="5" item="1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D0566-2AE8-4217-92A3-EA1FBEB5915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 rowPageCount="1" colPageCount="1"/>
  <pivotFields count="15"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3" hier="-1"/>
  </pageFields>
  <dataFields count="1">
    <dataField name="Count of state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FBA29-E938-48A2-BB40-57E2BFF12CE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31:J36" firstHeaderRow="1" firstDataRow="2" firstDataCol="1" rowPageCount="2" colPageCount="1"/>
  <pivotFields count="15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5" hier="-1"/>
  </pageFields>
  <dataFields count="1">
    <dataField name="Count of state" fld="4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CF230-7C84-4241-B25E-2647F9BC51C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3:P105" firstHeaderRow="1" firstDataRow="1" firstDataCol="1"/>
  <pivotFields count="15"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4"/>
    <field x="4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dataFields count="1">
    <dataField name="Count of stat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3EC40-107C-478D-9C71-41236CABF7E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E31" firstHeaderRow="1" firstDataRow="2" firstDataCol="1" rowPageCount="2" colPageCount="1"/>
  <pivotFields count="17"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2">
    <pageField fld="13" hier="-1"/>
    <pageField fld="16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F78CB-3F84-49F1-B723-2448E53F8B61}">
  <sheetPr codeName="Sheet1"/>
  <dimension ref="A1:P105"/>
  <sheetViews>
    <sheetView workbookViewId="0">
      <selection activeCell="K40" sqref="K40"/>
    </sheetView>
  </sheetViews>
  <sheetFormatPr defaultRowHeight="14.4"/>
  <cols>
    <col min="1" max="1" width="12.05078125" bestFit="1" customWidth="1"/>
    <col min="2" max="2" width="12.20703125" bestFit="1" customWidth="1"/>
    <col min="3" max="3" width="5.26171875" bestFit="1" customWidth="1"/>
    <col min="4" max="4" width="3.578125" bestFit="1" customWidth="1"/>
    <col min="5" max="5" width="12.20703125" bestFit="1" customWidth="1"/>
    <col min="6" max="6" width="14.68359375" bestFit="1" customWidth="1"/>
    <col min="7" max="7" width="5.26171875" bestFit="1" customWidth="1"/>
    <col min="8" max="8" width="3.578125" bestFit="1" customWidth="1"/>
    <col min="9" max="9" width="8.83984375" bestFit="1" customWidth="1"/>
    <col min="10" max="10" width="10.20703125" bestFit="1" customWidth="1"/>
    <col min="11" max="11" width="11.68359375" bestFit="1" customWidth="1"/>
    <col min="12" max="12" width="8.83984375" bestFit="1" customWidth="1"/>
    <col min="13" max="13" width="14.47265625" bestFit="1" customWidth="1"/>
    <col min="14" max="14" width="10.20703125" bestFit="1" customWidth="1"/>
    <col min="15" max="15" width="16.89453125" bestFit="1" customWidth="1"/>
    <col min="16" max="16" width="12.20703125" bestFit="1" customWidth="1"/>
  </cols>
  <sheetData>
    <row r="1" spans="1:16">
      <c r="A1" s="5" t="s">
        <v>8306</v>
      </c>
      <c r="B1" t="s">
        <v>8311</v>
      </c>
      <c r="F1" s="5" t="s">
        <v>8223</v>
      </c>
      <c r="G1" t="s">
        <v>8226</v>
      </c>
    </row>
    <row r="3" spans="1:16">
      <c r="A3" s="5" t="s">
        <v>8308</v>
      </c>
      <c r="B3" t="s">
        <v>8310</v>
      </c>
      <c r="F3" s="5" t="s">
        <v>8308</v>
      </c>
      <c r="G3" t="s">
        <v>8310</v>
      </c>
      <c r="O3" s="5" t="s">
        <v>8308</v>
      </c>
      <c r="P3" t="s">
        <v>8310</v>
      </c>
    </row>
    <row r="4" spans="1:16">
      <c r="A4" s="6" t="s">
        <v>8220</v>
      </c>
      <c r="B4" s="7">
        <v>349</v>
      </c>
      <c r="F4" s="6" t="s">
        <v>8220</v>
      </c>
      <c r="G4" s="7">
        <v>14</v>
      </c>
      <c r="O4" s="6" t="s">
        <v>8314</v>
      </c>
      <c r="P4" s="7">
        <v>100</v>
      </c>
    </row>
    <row r="5" spans="1:16">
      <c r="A5" s="6" t="s">
        <v>8221</v>
      </c>
      <c r="B5" s="7">
        <v>1530</v>
      </c>
      <c r="F5" s="6" t="s">
        <v>8221</v>
      </c>
      <c r="G5" s="7">
        <v>41</v>
      </c>
      <c r="O5" s="8" t="s">
        <v>8221</v>
      </c>
      <c r="P5" s="7">
        <v>100</v>
      </c>
    </row>
    <row r="6" spans="1:16">
      <c r="A6" s="6" t="s">
        <v>8222</v>
      </c>
      <c r="B6" s="7">
        <v>50</v>
      </c>
      <c r="F6" s="6" t="s">
        <v>8219</v>
      </c>
      <c r="G6" s="7">
        <v>19</v>
      </c>
      <c r="O6" s="6" t="s">
        <v>8315</v>
      </c>
      <c r="P6" s="7">
        <v>20</v>
      </c>
    </row>
    <row r="7" spans="1:16">
      <c r="A7" s="6" t="s">
        <v>8219</v>
      </c>
      <c r="B7" s="7">
        <v>2185</v>
      </c>
      <c r="F7" s="6" t="s">
        <v>8309</v>
      </c>
      <c r="G7" s="7">
        <v>74</v>
      </c>
      <c r="O7" s="8" t="s">
        <v>8220</v>
      </c>
      <c r="P7" s="7">
        <v>20</v>
      </c>
    </row>
    <row r="8" spans="1:16">
      <c r="A8" s="6" t="s">
        <v>8309</v>
      </c>
      <c r="B8" s="7">
        <v>4114</v>
      </c>
      <c r="O8" s="6" t="s">
        <v>8316</v>
      </c>
      <c r="P8" s="7">
        <v>24</v>
      </c>
    </row>
    <row r="9" spans="1:16">
      <c r="O9" s="8" t="s">
        <v>8220</v>
      </c>
      <c r="P9" s="7">
        <v>24</v>
      </c>
    </row>
    <row r="10" spans="1:16">
      <c r="O10" s="6" t="s">
        <v>8317</v>
      </c>
      <c r="P10" s="7">
        <v>40</v>
      </c>
    </row>
    <row r="11" spans="1:16">
      <c r="O11" s="8" t="s">
        <v>8221</v>
      </c>
      <c r="P11" s="7">
        <v>40</v>
      </c>
    </row>
    <row r="12" spans="1:16">
      <c r="O12" s="6" t="s">
        <v>8318</v>
      </c>
      <c r="P12" s="7">
        <v>40</v>
      </c>
    </row>
    <row r="13" spans="1:16">
      <c r="O13" s="8" t="s">
        <v>8219</v>
      </c>
      <c r="P13" s="7">
        <v>40</v>
      </c>
    </row>
    <row r="14" spans="1:16">
      <c r="O14" s="6" t="s">
        <v>8319</v>
      </c>
      <c r="P14" s="7">
        <v>180</v>
      </c>
    </row>
    <row r="15" spans="1:16">
      <c r="O15" s="8" t="s">
        <v>8219</v>
      </c>
      <c r="P15" s="7">
        <v>180</v>
      </c>
    </row>
    <row r="16" spans="1:16">
      <c r="O16" s="6" t="s">
        <v>8320</v>
      </c>
      <c r="P16" s="7">
        <v>80</v>
      </c>
    </row>
    <row r="17" spans="5:16">
      <c r="O17" s="8" t="s">
        <v>8221</v>
      </c>
      <c r="P17" s="7">
        <v>80</v>
      </c>
    </row>
    <row r="18" spans="5:16">
      <c r="O18" s="6" t="s">
        <v>8321</v>
      </c>
      <c r="P18" s="7">
        <v>40</v>
      </c>
    </row>
    <row r="19" spans="5:16">
      <c r="O19" s="8" t="s">
        <v>8219</v>
      </c>
      <c r="P19" s="7">
        <v>40</v>
      </c>
    </row>
    <row r="20" spans="5:16">
      <c r="O20" s="6" t="s">
        <v>8322</v>
      </c>
      <c r="P20" s="7">
        <v>60</v>
      </c>
    </row>
    <row r="21" spans="5:16">
      <c r="O21" s="8" t="s">
        <v>8221</v>
      </c>
      <c r="P21" s="7">
        <v>40</v>
      </c>
    </row>
    <row r="22" spans="5:16">
      <c r="O22" s="8" t="s">
        <v>8222</v>
      </c>
      <c r="P22" s="7">
        <v>20</v>
      </c>
    </row>
    <row r="23" spans="5:16">
      <c r="O23" s="6" t="s">
        <v>8323</v>
      </c>
      <c r="P23" s="7">
        <v>40</v>
      </c>
    </row>
    <row r="24" spans="5:16">
      <c r="O24" s="8" t="s">
        <v>8221</v>
      </c>
      <c r="P24" s="7">
        <v>40</v>
      </c>
    </row>
    <row r="25" spans="5:16">
      <c r="O25" s="6" t="s">
        <v>8324</v>
      </c>
      <c r="P25" s="7">
        <v>140</v>
      </c>
    </row>
    <row r="26" spans="5:16">
      <c r="O26" s="8" t="s">
        <v>8220</v>
      </c>
      <c r="P26" s="7">
        <v>20</v>
      </c>
    </row>
    <row r="27" spans="5:16">
      <c r="O27" s="8" t="s">
        <v>8221</v>
      </c>
      <c r="P27" s="7">
        <v>120</v>
      </c>
    </row>
    <row r="28" spans="5:16">
      <c r="E28" s="5" t="s">
        <v>8306</v>
      </c>
      <c r="F28" t="s">
        <v>8313</v>
      </c>
      <c r="O28" s="6" t="s">
        <v>8325</v>
      </c>
      <c r="P28" s="7">
        <v>20</v>
      </c>
    </row>
    <row r="29" spans="5:16">
      <c r="E29" s="5" t="s">
        <v>8223</v>
      </c>
      <c r="F29" t="s">
        <v>8311</v>
      </c>
      <c r="O29" s="8" t="s">
        <v>8221</v>
      </c>
      <c r="P29" s="7">
        <v>20</v>
      </c>
    </row>
    <row r="30" spans="5:16">
      <c r="O30" s="6" t="s">
        <v>8326</v>
      </c>
      <c r="P30" s="7">
        <v>140</v>
      </c>
    </row>
    <row r="31" spans="5:16">
      <c r="E31" s="5" t="s">
        <v>8310</v>
      </c>
      <c r="F31" s="5" t="s">
        <v>8312</v>
      </c>
      <c r="O31" s="8" t="s">
        <v>8219</v>
      </c>
      <c r="P31" s="7">
        <v>140</v>
      </c>
    </row>
    <row r="32" spans="5:16">
      <c r="E32" s="5" t="s">
        <v>8308</v>
      </c>
      <c r="F32" t="s">
        <v>8220</v>
      </c>
      <c r="G32" t="s">
        <v>8221</v>
      </c>
      <c r="H32" t="s">
        <v>8222</v>
      </c>
      <c r="I32" t="s">
        <v>8219</v>
      </c>
      <c r="J32" t="s">
        <v>8309</v>
      </c>
      <c r="O32" s="6" t="s">
        <v>8327</v>
      </c>
      <c r="P32" s="7">
        <v>160</v>
      </c>
    </row>
    <row r="33" spans="5:16">
      <c r="E33" s="6" t="s">
        <v>8332</v>
      </c>
      <c r="F33" s="7">
        <v>20</v>
      </c>
      <c r="G33" s="7">
        <v>60</v>
      </c>
      <c r="H33" s="7"/>
      <c r="I33" s="7">
        <v>60</v>
      </c>
      <c r="J33" s="7">
        <v>140</v>
      </c>
      <c r="O33" s="8" t="s">
        <v>8221</v>
      </c>
      <c r="P33" s="7">
        <v>20</v>
      </c>
    </row>
    <row r="34" spans="5:16">
      <c r="E34" s="6" t="s">
        <v>8338</v>
      </c>
      <c r="F34" s="7"/>
      <c r="G34" s="7">
        <v>353</v>
      </c>
      <c r="H34" s="7">
        <v>19</v>
      </c>
      <c r="I34" s="7">
        <v>694</v>
      </c>
      <c r="J34" s="7">
        <v>1066</v>
      </c>
      <c r="O34" s="8" t="s">
        <v>8219</v>
      </c>
      <c r="P34" s="7">
        <v>140</v>
      </c>
    </row>
    <row r="35" spans="5:16">
      <c r="E35" s="6" t="s">
        <v>8347</v>
      </c>
      <c r="F35" s="7">
        <v>17</v>
      </c>
      <c r="G35" s="7">
        <v>80</v>
      </c>
      <c r="H35" s="7">
        <v>5</v>
      </c>
      <c r="I35" s="7">
        <v>85</v>
      </c>
      <c r="J35" s="7">
        <v>187</v>
      </c>
      <c r="O35" s="6" t="s">
        <v>8328</v>
      </c>
      <c r="P35" s="7">
        <v>60</v>
      </c>
    </row>
    <row r="36" spans="5:16">
      <c r="E36" s="6" t="s">
        <v>8309</v>
      </c>
      <c r="F36" s="7">
        <v>37</v>
      </c>
      <c r="G36" s="7">
        <v>493</v>
      </c>
      <c r="H36" s="7">
        <v>24</v>
      </c>
      <c r="I36" s="7">
        <v>839</v>
      </c>
      <c r="J36" s="7">
        <v>1393</v>
      </c>
      <c r="O36" s="8" t="s">
        <v>8221</v>
      </c>
      <c r="P36" s="7">
        <v>60</v>
      </c>
    </row>
    <row r="37" spans="5:16">
      <c r="O37" s="6" t="s">
        <v>8329</v>
      </c>
      <c r="P37" s="7">
        <v>20</v>
      </c>
    </row>
    <row r="38" spans="5:16">
      <c r="O38" s="8" t="s">
        <v>8221</v>
      </c>
      <c r="P38" s="7">
        <v>11</v>
      </c>
    </row>
    <row r="39" spans="5:16">
      <c r="O39" s="8" t="s">
        <v>8219</v>
      </c>
      <c r="P39" s="7">
        <v>9</v>
      </c>
    </row>
    <row r="40" spans="5:16">
      <c r="O40" s="6" t="s">
        <v>8330</v>
      </c>
      <c r="P40" s="7">
        <v>20</v>
      </c>
    </row>
    <row r="41" spans="5:16">
      <c r="O41" s="8" t="s">
        <v>8219</v>
      </c>
      <c r="P41" s="7">
        <v>20</v>
      </c>
    </row>
    <row r="42" spans="5:16">
      <c r="O42" s="6" t="s">
        <v>8331</v>
      </c>
      <c r="P42" s="7">
        <v>40</v>
      </c>
    </row>
    <row r="43" spans="5:16">
      <c r="O43" s="8" t="s">
        <v>8221</v>
      </c>
      <c r="P43" s="7">
        <v>40</v>
      </c>
    </row>
    <row r="44" spans="5:16">
      <c r="O44" s="6" t="s">
        <v>8332</v>
      </c>
      <c r="P44" s="7">
        <v>140</v>
      </c>
    </row>
    <row r="45" spans="5:16">
      <c r="O45" s="8" t="s">
        <v>8220</v>
      </c>
      <c r="P45" s="7">
        <v>20</v>
      </c>
    </row>
    <row r="46" spans="5:16">
      <c r="O46" s="8" t="s">
        <v>8221</v>
      </c>
      <c r="P46" s="7">
        <v>60</v>
      </c>
    </row>
    <row r="47" spans="5:16">
      <c r="O47" s="8" t="s">
        <v>8219</v>
      </c>
      <c r="P47" s="7">
        <v>60</v>
      </c>
    </row>
    <row r="48" spans="5:16">
      <c r="O48" s="6" t="s">
        <v>8333</v>
      </c>
      <c r="P48" s="7">
        <v>20</v>
      </c>
    </row>
    <row r="49" spans="15:16">
      <c r="O49" s="8" t="s">
        <v>8221</v>
      </c>
      <c r="P49" s="7">
        <v>20</v>
      </c>
    </row>
    <row r="50" spans="15:16">
      <c r="O50" s="6" t="s">
        <v>8334</v>
      </c>
      <c r="P50" s="7">
        <v>60</v>
      </c>
    </row>
    <row r="51" spans="15:16">
      <c r="O51" s="8" t="s">
        <v>8219</v>
      </c>
      <c r="P51" s="7">
        <v>60</v>
      </c>
    </row>
    <row r="52" spans="15:16">
      <c r="O52" s="6" t="s">
        <v>8335</v>
      </c>
      <c r="P52" s="7">
        <v>20</v>
      </c>
    </row>
    <row r="53" spans="15:16">
      <c r="O53" s="8" t="s">
        <v>8221</v>
      </c>
      <c r="P53" s="7">
        <v>20</v>
      </c>
    </row>
    <row r="54" spans="15:16">
      <c r="O54" s="6" t="s">
        <v>8336</v>
      </c>
      <c r="P54" s="7">
        <v>160</v>
      </c>
    </row>
    <row r="55" spans="15:16">
      <c r="O55" s="8" t="s">
        <v>8221</v>
      </c>
      <c r="P55" s="7">
        <v>57</v>
      </c>
    </row>
    <row r="56" spans="15:16">
      <c r="O56" s="8" t="s">
        <v>8219</v>
      </c>
      <c r="P56" s="7">
        <v>103</v>
      </c>
    </row>
    <row r="57" spans="15:16">
      <c r="O57" s="6" t="s">
        <v>8337</v>
      </c>
      <c r="P57" s="7">
        <v>20</v>
      </c>
    </row>
    <row r="58" spans="15:16">
      <c r="O58" s="8" t="s">
        <v>8221</v>
      </c>
      <c r="P58" s="7">
        <v>20</v>
      </c>
    </row>
    <row r="59" spans="15:16">
      <c r="O59" s="6" t="s">
        <v>8338</v>
      </c>
      <c r="P59" s="7">
        <v>1066</v>
      </c>
    </row>
    <row r="60" spans="15:16">
      <c r="O60" s="8" t="s">
        <v>8221</v>
      </c>
      <c r="P60" s="7">
        <v>353</v>
      </c>
    </row>
    <row r="61" spans="15:16">
      <c r="O61" s="8" t="s">
        <v>8222</v>
      </c>
      <c r="P61" s="7">
        <v>19</v>
      </c>
    </row>
    <row r="62" spans="15:16">
      <c r="O62" s="8" t="s">
        <v>8219</v>
      </c>
      <c r="P62" s="7">
        <v>694</v>
      </c>
    </row>
    <row r="63" spans="15:16">
      <c r="O63" s="6" t="s">
        <v>8339</v>
      </c>
      <c r="P63" s="7">
        <v>40</v>
      </c>
    </row>
    <row r="64" spans="15:16">
      <c r="O64" s="8" t="s">
        <v>8219</v>
      </c>
      <c r="P64" s="7">
        <v>40</v>
      </c>
    </row>
    <row r="65" spans="15:16">
      <c r="O65" s="6" t="s">
        <v>8340</v>
      </c>
      <c r="P65" s="7">
        <v>20</v>
      </c>
    </row>
    <row r="66" spans="15:16">
      <c r="O66" s="8" t="s">
        <v>8219</v>
      </c>
      <c r="P66" s="7">
        <v>20</v>
      </c>
    </row>
    <row r="67" spans="15:16">
      <c r="O67" s="6" t="s">
        <v>8341</v>
      </c>
      <c r="P67" s="7">
        <v>20</v>
      </c>
    </row>
    <row r="68" spans="15:16">
      <c r="O68" s="8" t="s">
        <v>8221</v>
      </c>
      <c r="P68" s="7">
        <v>20</v>
      </c>
    </row>
    <row r="69" spans="15:16">
      <c r="O69" s="6" t="s">
        <v>8342</v>
      </c>
      <c r="P69" s="7">
        <v>260</v>
      </c>
    </row>
    <row r="70" spans="15:16">
      <c r="O70" s="8" t="s">
        <v>8219</v>
      </c>
      <c r="P70" s="7">
        <v>260</v>
      </c>
    </row>
    <row r="71" spans="15:16">
      <c r="O71" s="6" t="s">
        <v>8343</v>
      </c>
      <c r="P71" s="7">
        <v>40</v>
      </c>
    </row>
    <row r="72" spans="15:16">
      <c r="O72" s="8" t="s">
        <v>8220</v>
      </c>
      <c r="P72" s="7">
        <v>40</v>
      </c>
    </row>
    <row r="73" spans="15:16">
      <c r="O73" s="6" t="s">
        <v>8344</v>
      </c>
      <c r="P73" s="7">
        <v>60</v>
      </c>
    </row>
    <row r="74" spans="15:16">
      <c r="O74" s="8" t="s">
        <v>8219</v>
      </c>
      <c r="P74" s="7">
        <v>60</v>
      </c>
    </row>
    <row r="75" spans="15:16">
      <c r="O75" s="6" t="s">
        <v>8345</v>
      </c>
      <c r="P75" s="7">
        <v>40</v>
      </c>
    </row>
    <row r="76" spans="15:16">
      <c r="O76" s="8" t="s">
        <v>8222</v>
      </c>
      <c r="P76" s="7">
        <v>6</v>
      </c>
    </row>
    <row r="77" spans="15:16">
      <c r="O77" s="8" t="s">
        <v>8219</v>
      </c>
      <c r="P77" s="7">
        <v>34</v>
      </c>
    </row>
    <row r="78" spans="15:16">
      <c r="O78" s="6" t="s">
        <v>8346</v>
      </c>
      <c r="P78" s="7">
        <v>60</v>
      </c>
    </row>
    <row r="79" spans="15:16">
      <c r="O79" s="8" t="s">
        <v>8220</v>
      </c>
      <c r="P79" s="7">
        <v>18</v>
      </c>
    </row>
    <row r="80" spans="15:16">
      <c r="O80" s="8" t="s">
        <v>8221</v>
      </c>
      <c r="P80" s="7">
        <v>2</v>
      </c>
    </row>
    <row r="81" spans="15:16">
      <c r="O81" s="8" t="s">
        <v>8219</v>
      </c>
      <c r="P81" s="7">
        <v>40</v>
      </c>
    </row>
    <row r="82" spans="15:16">
      <c r="O82" s="6" t="s">
        <v>8347</v>
      </c>
      <c r="P82" s="7">
        <v>187</v>
      </c>
    </row>
    <row r="83" spans="15:16">
      <c r="O83" s="8" t="s">
        <v>8220</v>
      </c>
      <c r="P83" s="7">
        <v>17</v>
      </c>
    </row>
    <row r="84" spans="15:16">
      <c r="O84" s="8" t="s">
        <v>8221</v>
      </c>
      <c r="P84" s="7">
        <v>80</v>
      </c>
    </row>
    <row r="85" spans="15:16">
      <c r="O85" s="8" t="s">
        <v>8222</v>
      </c>
      <c r="P85" s="7">
        <v>5</v>
      </c>
    </row>
    <row r="86" spans="15:16">
      <c r="O86" s="8" t="s">
        <v>8219</v>
      </c>
      <c r="P86" s="7">
        <v>85</v>
      </c>
    </row>
    <row r="87" spans="15:16">
      <c r="O87" s="6" t="s">
        <v>8348</v>
      </c>
      <c r="P87" s="7">
        <v>80</v>
      </c>
    </row>
    <row r="88" spans="15:16">
      <c r="O88" s="8" t="s">
        <v>8219</v>
      </c>
      <c r="P88" s="7">
        <v>80</v>
      </c>
    </row>
    <row r="89" spans="15:16">
      <c r="O89" s="6" t="s">
        <v>8349</v>
      </c>
      <c r="P89" s="7">
        <v>60</v>
      </c>
    </row>
    <row r="90" spans="15:16">
      <c r="O90" s="8" t="s">
        <v>8219</v>
      </c>
      <c r="P90" s="7">
        <v>60</v>
      </c>
    </row>
    <row r="91" spans="15:16">
      <c r="O91" s="6" t="s">
        <v>8350</v>
      </c>
      <c r="P91" s="7">
        <v>57</v>
      </c>
    </row>
    <row r="92" spans="15:16">
      <c r="O92" s="8" t="s">
        <v>8220</v>
      </c>
      <c r="P92" s="7">
        <v>10</v>
      </c>
    </row>
    <row r="93" spans="15:16">
      <c r="O93" s="8" t="s">
        <v>8221</v>
      </c>
      <c r="P93" s="7">
        <v>47</v>
      </c>
    </row>
    <row r="94" spans="15:16">
      <c r="O94" s="6" t="s">
        <v>8351</v>
      </c>
      <c r="P94" s="7">
        <v>100</v>
      </c>
    </row>
    <row r="95" spans="15:16">
      <c r="O95" s="8" t="s">
        <v>8221</v>
      </c>
      <c r="P95" s="7">
        <v>100</v>
      </c>
    </row>
    <row r="96" spans="15:16">
      <c r="O96" s="6" t="s">
        <v>8352</v>
      </c>
      <c r="P96" s="7">
        <v>200</v>
      </c>
    </row>
    <row r="97" spans="15:16">
      <c r="O97" s="8" t="s">
        <v>8220</v>
      </c>
      <c r="P97" s="7">
        <v>60</v>
      </c>
    </row>
    <row r="98" spans="15:16">
      <c r="O98" s="8" t="s">
        <v>8221</v>
      </c>
      <c r="P98" s="7">
        <v>120</v>
      </c>
    </row>
    <row r="99" spans="15:16">
      <c r="O99" s="8" t="s">
        <v>8219</v>
      </c>
      <c r="P99" s="7">
        <v>20</v>
      </c>
    </row>
    <row r="100" spans="15:16">
      <c r="O100" s="6" t="s">
        <v>8353</v>
      </c>
      <c r="P100" s="7">
        <v>160</v>
      </c>
    </row>
    <row r="101" spans="15:16">
      <c r="O101" s="8" t="s">
        <v>8220</v>
      </c>
      <c r="P101" s="7">
        <v>100</v>
      </c>
    </row>
    <row r="102" spans="15:16">
      <c r="O102" s="8" t="s">
        <v>8221</v>
      </c>
      <c r="P102" s="7">
        <v>60</v>
      </c>
    </row>
    <row r="103" spans="15:16">
      <c r="O103" s="6" t="s">
        <v>8354</v>
      </c>
      <c r="P103" s="7">
        <v>20</v>
      </c>
    </row>
    <row r="104" spans="15:16">
      <c r="O104" s="8" t="s">
        <v>8220</v>
      </c>
      <c r="P104" s="7">
        <v>20</v>
      </c>
    </row>
    <row r="105" spans="15:16">
      <c r="O105" s="6" t="s">
        <v>8309</v>
      </c>
      <c r="P105" s="7">
        <v>4114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4116"/>
  <sheetViews>
    <sheetView topLeftCell="A4099" zoomScale="55" zoomScaleNormal="55" workbookViewId="0"/>
  </sheetViews>
  <sheetFormatPr defaultRowHeight="14.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26.26171875" style="10" customWidth="1"/>
    <col min="10" max="10" width="19.83984375" style="10" customWidth="1"/>
    <col min="11" max="11" width="19.26171875" customWidth="1"/>
    <col min="12" max="12" width="17.83984375" customWidth="1"/>
    <col min="13" max="13" width="15.41796875" customWidth="1"/>
    <col min="14" max="14" width="24.578125" customWidth="1"/>
    <col min="15" max="15" width="36.41796875" customWidth="1"/>
    <col min="16" max="16" width="41.15625" customWidth="1"/>
    <col min="17" max="17" width="15.26171875" customWidth="1"/>
    <col min="18" max="18" width="21.15625" customWidth="1"/>
  </cols>
  <sheetData>
    <row r="1" spans="1:18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9" t="s">
        <v>8355</v>
      </c>
      <c r="J1" s="9" t="s">
        <v>8356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</row>
    <row r="2" spans="1:18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0">
        <f>(((L2/60)/60)/24) + DATE(1970,1,1)+(-8/24)</f>
        <v>42176.673738425925</v>
      </c>
      <c r="J2" s="10">
        <f>(((K2/60)/60)/24) + DATE(1970,1,1)+(-8/24)</f>
        <v>42207.791666666664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t="str">
        <f>LEFT(P2, SEARCH("/",P2,1) - 1)</f>
        <v>film &amp; video</v>
      </c>
      <c r="R2" t="str">
        <f>RIGHT(P2,LEN(P2) - SEARCH("/",P2,1))</f>
        <v>television</v>
      </c>
    </row>
    <row r="3" spans="1:18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0">
        <f t="shared" ref="I3:I66" si="0">(((L3/60)/60)/24) + DATE(1970,1,1)+(-8/24)</f>
        <v>42766.267164351848</v>
      </c>
      <c r="J3" s="10">
        <f>(((K3/60)/60)/24) + DATE(1970,1,1)+(-8/24)</f>
        <v>42796.267164351848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t="str">
        <f t="shared" ref="Q3:Q66" si="1">LEFT(P3, SEARCH("/",P3,1) - 1)</f>
        <v>film &amp; video</v>
      </c>
      <c r="R3" t="str">
        <f t="shared" ref="R3:R66" si="2">RIGHT(P3,LEN(P3) - SEARCH("/",P3,1))</f>
        <v>television</v>
      </c>
    </row>
    <row r="4" spans="1:18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0">
        <f t="shared" si="0"/>
        <v>42405.369016203702</v>
      </c>
      <c r="J4" s="10">
        <f t="shared" ref="J4:J66" si="3">(((K4/60)/60)/24) + DATE(1970,1,1)+(-8/24)</f>
        <v>42415.369016203702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t="str">
        <f t="shared" si="1"/>
        <v>film &amp; video</v>
      </c>
      <c r="R4" t="str">
        <f t="shared" si="2"/>
        <v>television</v>
      </c>
    </row>
    <row r="5" spans="1:18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0">
        <f t="shared" si="0"/>
        <v>41828.181793981479</v>
      </c>
      <c r="J5" s="10">
        <f t="shared" si="3"/>
        <v>41858.181793981479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t="str">
        <f t="shared" si="1"/>
        <v>film &amp; video</v>
      </c>
      <c r="R5" t="str">
        <f t="shared" si="2"/>
        <v>television</v>
      </c>
    </row>
    <row r="6" spans="1:18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0">
        <f t="shared" si="0"/>
        <v>42327.500914351847</v>
      </c>
      <c r="J6" s="10">
        <f t="shared" si="3"/>
        <v>42357.500914351847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t="str">
        <f t="shared" si="1"/>
        <v>film &amp; video</v>
      </c>
      <c r="R6" t="str">
        <f t="shared" si="2"/>
        <v>television</v>
      </c>
    </row>
    <row r="7" spans="1:18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0">
        <f t="shared" si="0"/>
        <v>42563.599618055552</v>
      </c>
      <c r="J7" s="10">
        <f t="shared" si="3"/>
        <v>42579.899305555555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t="str">
        <f t="shared" si="1"/>
        <v>film &amp; video</v>
      </c>
      <c r="R7" t="str">
        <f t="shared" si="2"/>
        <v>television</v>
      </c>
    </row>
    <row r="8" spans="1:18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0">
        <f t="shared" si="0"/>
        <v>41793.739004629628</v>
      </c>
      <c r="J8" s="10">
        <f t="shared" si="3"/>
        <v>41803.739004629628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t="str">
        <f t="shared" si="1"/>
        <v>film &amp; video</v>
      </c>
      <c r="R8" t="str">
        <f t="shared" si="2"/>
        <v>television</v>
      </c>
    </row>
    <row r="9" spans="1:18" ht="43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0">
        <f t="shared" si="0"/>
        <v>42515.713738425926</v>
      </c>
      <c r="J9" s="10">
        <f t="shared" si="3"/>
        <v>42555.713738425926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t="str">
        <f t="shared" si="1"/>
        <v>film &amp; video</v>
      </c>
      <c r="R9" t="str">
        <f t="shared" si="2"/>
        <v>television</v>
      </c>
    </row>
    <row r="10" spans="1:1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0">
        <f t="shared" si="0"/>
        <v>42468.611249999994</v>
      </c>
      <c r="J10" s="10">
        <f t="shared" si="3"/>
        <v>42475.541666666664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t="str">
        <f t="shared" si="1"/>
        <v>film &amp; video</v>
      </c>
      <c r="R10" t="str">
        <f t="shared" si="2"/>
        <v>television</v>
      </c>
    </row>
    <row r="11" spans="1:18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0">
        <f t="shared" si="0"/>
        <v>42446.770185185182</v>
      </c>
      <c r="J11" s="10">
        <f t="shared" si="3"/>
        <v>42476.770185185182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t="str">
        <f t="shared" si="1"/>
        <v>film &amp; video</v>
      </c>
      <c r="R11" t="str">
        <f t="shared" si="2"/>
        <v>television</v>
      </c>
    </row>
    <row r="12" spans="1:18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0">
        <f t="shared" si="0"/>
        <v>41779.734710648147</v>
      </c>
      <c r="J12" s="10">
        <f t="shared" si="3"/>
        <v>41814.734710648147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t="str">
        <f t="shared" si="1"/>
        <v>film &amp; video</v>
      </c>
      <c r="R12" t="str">
        <f t="shared" si="2"/>
        <v>television</v>
      </c>
    </row>
    <row r="13" spans="1:18" ht="43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0">
        <f t="shared" si="0"/>
        <v>42572.445162037031</v>
      </c>
      <c r="J13" s="10">
        <f t="shared" si="3"/>
        <v>42603.791666666664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t="str">
        <f t="shared" si="1"/>
        <v>film &amp; video</v>
      </c>
      <c r="R13" t="str">
        <f t="shared" si="2"/>
        <v>television</v>
      </c>
    </row>
    <row r="14" spans="1:18" ht="43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0">
        <f t="shared" si="0"/>
        <v>41791.379918981482</v>
      </c>
      <c r="J14" s="10">
        <f t="shared" si="3"/>
        <v>41835.791666666664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t="str">
        <f t="shared" si="1"/>
        <v>film &amp; video</v>
      </c>
      <c r="R14" t="str">
        <f t="shared" si="2"/>
        <v>television</v>
      </c>
    </row>
    <row r="15" spans="1:18" ht="28.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0">
        <f t="shared" si="0"/>
        <v>42508.343854166662</v>
      </c>
      <c r="J15" s="10">
        <f t="shared" si="3"/>
        <v>42544.518749999996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t="str">
        <f t="shared" si="1"/>
        <v>film &amp; video</v>
      </c>
      <c r="R15" t="str">
        <f t="shared" si="2"/>
        <v>television</v>
      </c>
    </row>
    <row r="16" spans="1:18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0">
        <f t="shared" si="0"/>
        <v>41807.693148148144</v>
      </c>
      <c r="J16" s="10">
        <f t="shared" si="3"/>
        <v>41833.249305555553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t="str">
        <f t="shared" si="1"/>
        <v>film &amp; video</v>
      </c>
      <c r="R16" t="str">
        <f t="shared" si="2"/>
        <v>television</v>
      </c>
    </row>
    <row r="17" spans="1:18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0">
        <f t="shared" si="0"/>
        <v>42256.058541666665</v>
      </c>
      <c r="J17" s="10">
        <f t="shared" si="3"/>
        <v>42274.509722222218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t="str">
        <f t="shared" si="1"/>
        <v>film &amp; video</v>
      </c>
      <c r="R17" t="str">
        <f t="shared" si="2"/>
        <v>television</v>
      </c>
    </row>
    <row r="18" spans="1:18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0">
        <f t="shared" si="0"/>
        <v>41760.463090277779</v>
      </c>
      <c r="J18" s="10">
        <f t="shared" si="3"/>
        <v>41805.895833333328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t="str">
        <f t="shared" si="1"/>
        <v>film &amp; video</v>
      </c>
      <c r="R18" t="str">
        <f t="shared" si="2"/>
        <v>television</v>
      </c>
    </row>
    <row r="19" spans="1:18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0">
        <f t="shared" si="0"/>
        <v>41917.398402777777</v>
      </c>
      <c r="J19" s="10">
        <f t="shared" si="3"/>
        <v>41947.440069444441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t="str">
        <f t="shared" si="1"/>
        <v>film &amp; video</v>
      </c>
      <c r="R19" t="str">
        <f t="shared" si="2"/>
        <v>television</v>
      </c>
    </row>
    <row r="20" spans="1:18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0">
        <f t="shared" si="0"/>
        <v>41869.208981481483</v>
      </c>
      <c r="J20" s="10">
        <f t="shared" si="3"/>
        <v>41899.208981481483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t="str">
        <f t="shared" si="1"/>
        <v>film &amp; video</v>
      </c>
      <c r="R20" t="str">
        <f t="shared" si="2"/>
        <v>television</v>
      </c>
    </row>
    <row r="21" spans="1:18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0">
        <f t="shared" si="0"/>
        <v>42175.483032407406</v>
      </c>
      <c r="J21" s="10">
        <f t="shared" si="3"/>
        <v>42205.483032407406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t="str">
        <f t="shared" si="1"/>
        <v>film &amp; video</v>
      </c>
      <c r="R21" t="str">
        <f t="shared" si="2"/>
        <v>television</v>
      </c>
    </row>
    <row r="22" spans="1:18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0">
        <f t="shared" si="0"/>
        <v>42200.424907407411</v>
      </c>
      <c r="J22" s="10">
        <f t="shared" si="3"/>
        <v>42260.424907407411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t="str">
        <f t="shared" si="1"/>
        <v>film &amp; video</v>
      </c>
      <c r="R22" t="str">
        <f t="shared" si="2"/>
        <v>television</v>
      </c>
    </row>
    <row r="23" spans="1:18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0">
        <f t="shared" si="0"/>
        <v>41878.293854166666</v>
      </c>
      <c r="J23" s="10">
        <f t="shared" si="3"/>
        <v>41908.293854166666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t="str">
        <f t="shared" si="1"/>
        <v>film &amp; video</v>
      </c>
      <c r="R23" t="str">
        <f t="shared" si="2"/>
        <v>television</v>
      </c>
    </row>
    <row r="24" spans="1:18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0">
        <f t="shared" si="0"/>
        <v>41989.578009259254</v>
      </c>
      <c r="J24" s="10">
        <f t="shared" si="3"/>
        <v>42004.999305555553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t="str">
        <f t="shared" si="1"/>
        <v>film &amp; video</v>
      </c>
      <c r="R24" t="str">
        <f t="shared" si="2"/>
        <v>television</v>
      </c>
    </row>
    <row r="25" spans="1:18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0">
        <f t="shared" si="0"/>
        <v>42097.445613425924</v>
      </c>
      <c r="J25" s="10">
        <f t="shared" si="3"/>
        <v>42124.305555555555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t="str">
        <f t="shared" si="1"/>
        <v>film &amp; video</v>
      </c>
      <c r="R25" t="str">
        <f t="shared" si="2"/>
        <v>television</v>
      </c>
    </row>
    <row r="26" spans="1:18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0">
        <f t="shared" si="0"/>
        <v>42229.486840277772</v>
      </c>
      <c r="J26" s="10">
        <f t="shared" si="3"/>
        <v>42262.48541666667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t="str">
        <f t="shared" si="1"/>
        <v>film &amp; video</v>
      </c>
      <c r="R26" t="str">
        <f t="shared" si="2"/>
        <v>television</v>
      </c>
    </row>
    <row r="27" spans="1:18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0">
        <f t="shared" si="0"/>
        <v>42317.691678240742</v>
      </c>
      <c r="J27" s="10">
        <f t="shared" si="3"/>
        <v>42377.691678240742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t="str">
        <f t="shared" si="1"/>
        <v>film &amp; video</v>
      </c>
      <c r="R27" t="str">
        <f t="shared" si="2"/>
        <v>television</v>
      </c>
    </row>
    <row r="28" spans="1:18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0">
        <f t="shared" si="0"/>
        <v>41828.182222222218</v>
      </c>
      <c r="J28" s="10">
        <f t="shared" si="3"/>
        <v>41868.182222222218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t="str">
        <f t="shared" si="1"/>
        <v>film &amp; video</v>
      </c>
      <c r="R28" t="str">
        <f t="shared" si="2"/>
        <v>television</v>
      </c>
    </row>
    <row r="29" spans="1:18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0">
        <f t="shared" si="0"/>
        <v>41928.831400462957</v>
      </c>
      <c r="J29" s="10">
        <f t="shared" si="3"/>
        <v>41958.873067129629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t="str">
        <f t="shared" si="1"/>
        <v>film &amp; video</v>
      </c>
      <c r="R29" t="str">
        <f t="shared" si="2"/>
        <v>television</v>
      </c>
    </row>
    <row r="30" spans="1:18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0">
        <f t="shared" si="0"/>
        <v>42324.630601851844</v>
      </c>
      <c r="J30" s="10">
        <f t="shared" si="3"/>
        <v>42354.630601851844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t="str">
        <f t="shared" si="1"/>
        <v>film &amp; video</v>
      </c>
      <c r="R30" t="str">
        <f t="shared" si="2"/>
        <v>television</v>
      </c>
    </row>
    <row r="31" spans="1:18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0">
        <f t="shared" si="0"/>
        <v>41812.339907407404</v>
      </c>
      <c r="J31" s="10">
        <f t="shared" si="3"/>
        <v>41842.339907407404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t="str">
        <f t="shared" si="1"/>
        <v>film &amp; video</v>
      </c>
      <c r="R31" t="str">
        <f t="shared" si="2"/>
        <v>television</v>
      </c>
    </row>
    <row r="32" spans="1:18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0">
        <f t="shared" si="0"/>
        <v>41841.959664351853</v>
      </c>
      <c r="J32" s="10">
        <f t="shared" si="3"/>
        <v>41871.959664351853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t="str">
        <f t="shared" si="1"/>
        <v>film &amp; video</v>
      </c>
      <c r="R32" t="str">
        <f t="shared" si="2"/>
        <v>television</v>
      </c>
    </row>
    <row r="33" spans="1:18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0">
        <f t="shared" si="0"/>
        <v>42376.458726851844</v>
      </c>
      <c r="J33" s="10">
        <f t="shared" si="3"/>
        <v>42394.458726851844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t="str">
        <f t="shared" si="1"/>
        <v>film &amp; video</v>
      </c>
      <c r="R33" t="str">
        <f t="shared" si="2"/>
        <v>television</v>
      </c>
    </row>
    <row r="34" spans="1:18" ht="43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0">
        <f t="shared" si="0"/>
        <v>42461.294178240736</v>
      </c>
      <c r="J34" s="10">
        <f t="shared" si="3"/>
        <v>42502.832638888889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t="str">
        <f t="shared" si="1"/>
        <v>film &amp; video</v>
      </c>
      <c r="R34" t="str">
        <f t="shared" si="2"/>
        <v>television</v>
      </c>
    </row>
    <row r="35" spans="1:18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0">
        <f t="shared" si="0"/>
        <v>42286.327557870369</v>
      </c>
      <c r="J35" s="10">
        <f t="shared" si="3"/>
        <v>42316.36922453704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t="str">
        <f t="shared" si="1"/>
        <v>film &amp; video</v>
      </c>
      <c r="R35" t="str">
        <f t="shared" si="2"/>
        <v>television</v>
      </c>
    </row>
    <row r="36" spans="1:18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0">
        <f t="shared" si="0"/>
        <v>41840.988437499997</v>
      </c>
      <c r="J36" s="10">
        <f t="shared" si="3"/>
        <v>41855.988437499997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t="str">
        <f t="shared" si="1"/>
        <v>film &amp; video</v>
      </c>
      <c r="R36" t="str">
        <f t="shared" si="2"/>
        <v>television</v>
      </c>
    </row>
    <row r="37" spans="1:18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0">
        <f t="shared" si="0"/>
        <v>42097.958495370367</v>
      </c>
      <c r="J37" s="10">
        <f t="shared" si="3"/>
        <v>42121.666666666664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t="str">
        <f t="shared" si="1"/>
        <v>film &amp; video</v>
      </c>
      <c r="R37" t="str">
        <f t="shared" si="2"/>
        <v>television</v>
      </c>
    </row>
    <row r="38" spans="1:18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0">
        <f t="shared" si="0"/>
        <v>42067.973668981482</v>
      </c>
      <c r="J38" s="10">
        <f t="shared" si="3"/>
        <v>42097.93200231481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t="str">
        <f t="shared" si="1"/>
        <v>film &amp; video</v>
      </c>
      <c r="R38" t="str">
        <f t="shared" si="2"/>
        <v>television</v>
      </c>
    </row>
    <row r="39" spans="1:18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0">
        <f t="shared" si="0"/>
        <v>42032.359710648147</v>
      </c>
      <c r="J39" s="10">
        <f t="shared" si="3"/>
        <v>42062.359710648147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t="str">
        <f t="shared" si="1"/>
        <v>film &amp; video</v>
      </c>
      <c r="R39" t="str">
        <f t="shared" si="2"/>
        <v>television</v>
      </c>
    </row>
    <row r="40" spans="1:18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0">
        <f t="shared" si="0"/>
        <v>41374.723888888882</v>
      </c>
      <c r="J40" s="10">
        <f t="shared" si="3"/>
        <v>41404.723888888882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t="str">
        <f t="shared" si="1"/>
        <v>film &amp; video</v>
      </c>
      <c r="R40" t="str">
        <f t="shared" si="2"/>
        <v>television</v>
      </c>
    </row>
    <row r="41" spans="1:18" ht="43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0">
        <f t="shared" si="0"/>
        <v>41753.713749999995</v>
      </c>
      <c r="J41" s="10">
        <f t="shared" si="3"/>
        <v>41784.624305555553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t="str">
        <f t="shared" si="1"/>
        <v>film &amp; video</v>
      </c>
      <c r="R41" t="str">
        <f t="shared" si="2"/>
        <v>television</v>
      </c>
    </row>
    <row r="42" spans="1:18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0">
        <f t="shared" si="0"/>
        <v>41788.880648148144</v>
      </c>
      <c r="J42" s="10">
        <f t="shared" si="3"/>
        <v>41808.833333333328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t="str">
        <f t="shared" si="1"/>
        <v>film &amp; video</v>
      </c>
      <c r="R42" t="str">
        <f t="shared" si="2"/>
        <v>television</v>
      </c>
    </row>
    <row r="43" spans="1:18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0">
        <f t="shared" si="0"/>
        <v>41887.235578703701</v>
      </c>
      <c r="J43" s="10">
        <f t="shared" si="3"/>
        <v>41917.235578703701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t="str">
        <f t="shared" si="1"/>
        <v>film &amp; video</v>
      </c>
      <c r="R43" t="str">
        <f t="shared" si="2"/>
        <v>television</v>
      </c>
    </row>
    <row r="44" spans="1:18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0">
        <f t="shared" si="0"/>
        <v>41971.305856481478</v>
      </c>
      <c r="J44" s="10">
        <f t="shared" si="3"/>
        <v>42001.305856481478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t="str">
        <f t="shared" si="1"/>
        <v>film &amp; video</v>
      </c>
      <c r="R44" t="str">
        <f t="shared" si="2"/>
        <v>television</v>
      </c>
    </row>
    <row r="45" spans="1:18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0">
        <f t="shared" si="0"/>
        <v>41802.457013888888</v>
      </c>
      <c r="J45" s="10">
        <f t="shared" si="3"/>
        <v>41832.666666666664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t="str">
        <f t="shared" si="1"/>
        <v>film &amp; video</v>
      </c>
      <c r="R45" t="str">
        <f t="shared" si="2"/>
        <v>television</v>
      </c>
    </row>
    <row r="46" spans="1:18" ht="43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0">
        <f t="shared" si="0"/>
        <v>41873.765474537038</v>
      </c>
      <c r="J46" s="10">
        <f t="shared" si="3"/>
        <v>41918.765474537038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t="str">
        <f t="shared" si="1"/>
        <v>film &amp; video</v>
      </c>
      <c r="R46" t="str">
        <f t="shared" si="2"/>
        <v>television</v>
      </c>
    </row>
    <row r="47" spans="1:18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0">
        <f t="shared" si="0"/>
        <v>42457.290590277778</v>
      </c>
      <c r="J47" s="10">
        <f t="shared" si="3"/>
        <v>42487.290590277778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t="str">
        <f t="shared" si="1"/>
        <v>film &amp; video</v>
      </c>
      <c r="R47" t="str">
        <f t="shared" si="2"/>
        <v>television</v>
      </c>
    </row>
    <row r="48" spans="1:18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0">
        <f t="shared" si="0"/>
        <v>42323.631643518522</v>
      </c>
      <c r="J48" s="10">
        <f t="shared" si="3"/>
        <v>42353.631643518522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t="str">
        <f t="shared" si="1"/>
        <v>film &amp; video</v>
      </c>
      <c r="R48" t="str">
        <f t="shared" si="2"/>
        <v>television</v>
      </c>
    </row>
    <row r="49" spans="1:18" ht="43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0">
        <f t="shared" si="0"/>
        <v>41932.486192129625</v>
      </c>
      <c r="J49" s="10">
        <f t="shared" si="3"/>
        <v>41992.527858796289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t="str">
        <f t="shared" si="1"/>
        <v>film &amp; video</v>
      </c>
      <c r="R49" t="str">
        <f t="shared" si="2"/>
        <v>television</v>
      </c>
    </row>
    <row r="50" spans="1:18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0">
        <f t="shared" si="0"/>
        <v>42033.183564814812</v>
      </c>
      <c r="J50" s="10">
        <f t="shared" si="3"/>
        <v>42064.166666666664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t="str">
        <f t="shared" si="1"/>
        <v>film &amp; video</v>
      </c>
      <c r="R50" t="str">
        <f t="shared" si="2"/>
        <v>television</v>
      </c>
    </row>
    <row r="51" spans="1:1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0">
        <f t="shared" si="0"/>
        <v>42270.843113425923</v>
      </c>
      <c r="J51" s="10">
        <f t="shared" si="3"/>
        <v>42300.843113425923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t="str">
        <f t="shared" si="1"/>
        <v>film &amp; video</v>
      </c>
      <c r="R51" t="str">
        <f t="shared" si="2"/>
        <v>television</v>
      </c>
    </row>
    <row r="52" spans="1:18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0">
        <f t="shared" si="0"/>
        <v>41995.419652777775</v>
      </c>
      <c r="J52" s="10">
        <f t="shared" si="3"/>
        <v>42034.374999999993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t="str">
        <f t="shared" si="1"/>
        <v>film &amp; video</v>
      </c>
      <c r="R52" t="str">
        <f t="shared" si="2"/>
        <v>television</v>
      </c>
    </row>
    <row r="53" spans="1:18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0">
        <f t="shared" si="0"/>
        <v>42196.595335648148</v>
      </c>
      <c r="J53" s="10">
        <f t="shared" si="3"/>
        <v>42226.595335648148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t="str">
        <f t="shared" si="1"/>
        <v>film &amp; video</v>
      </c>
      <c r="R53" t="str">
        <f t="shared" si="2"/>
        <v>television</v>
      </c>
    </row>
    <row r="54" spans="1:18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0">
        <f t="shared" si="0"/>
        <v>41807.368587962963</v>
      </c>
      <c r="J54" s="10">
        <f t="shared" si="3"/>
        <v>41837.368587962963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t="str">
        <f t="shared" si="1"/>
        <v>film &amp; video</v>
      </c>
      <c r="R54" t="str">
        <f t="shared" si="2"/>
        <v>television</v>
      </c>
    </row>
    <row r="55" spans="1:18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0">
        <f t="shared" si="0"/>
        <v>41719.215798611105</v>
      </c>
      <c r="J55" s="10">
        <f t="shared" si="3"/>
        <v>41733.583333333328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t="str">
        <f t="shared" si="1"/>
        <v>film &amp; video</v>
      </c>
      <c r="R55" t="str">
        <f t="shared" si="2"/>
        <v>television</v>
      </c>
    </row>
    <row r="56" spans="1:18" ht="43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0">
        <f t="shared" si="0"/>
        <v>42333.379872685182</v>
      </c>
      <c r="J56" s="10">
        <f t="shared" si="3"/>
        <v>42363.379872685182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t="str">
        <f t="shared" si="1"/>
        <v>film &amp; video</v>
      </c>
      <c r="R56" t="str">
        <f t="shared" si="2"/>
        <v>television</v>
      </c>
    </row>
    <row r="57" spans="1:18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0">
        <f t="shared" si="0"/>
        <v>42496.635601851849</v>
      </c>
      <c r="J57" s="10">
        <f t="shared" si="3"/>
        <v>42517.635601851849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t="str">
        <f t="shared" si="1"/>
        <v>film &amp; video</v>
      </c>
      <c r="R57" t="str">
        <f t="shared" si="2"/>
        <v>television</v>
      </c>
    </row>
    <row r="58" spans="1:18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0">
        <f t="shared" si="0"/>
        <v>42149.215555555551</v>
      </c>
      <c r="J58" s="10">
        <f t="shared" si="3"/>
        <v>42163.333333333336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t="str">
        <f t="shared" si="1"/>
        <v>film &amp; video</v>
      </c>
      <c r="R58" t="str">
        <f t="shared" si="2"/>
        <v>television</v>
      </c>
    </row>
    <row r="59" spans="1:18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0">
        <f t="shared" si="0"/>
        <v>42089.499560185184</v>
      </c>
      <c r="J59" s="10">
        <f t="shared" si="3"/>
        <v>42119.499560185184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t="str">
        <f t="shared" si="1"/>
        <v>film &amp; video</v>
      </c>
      <c r="R59" t="str">
        <f t="shared" si="2"/>
        <v>television</v>
      </c>
    </row>
    <row r="60" spans="1:18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0">
        <f t="shared" si="0"/>
        <v>41932.411712962959</v>
      </c>
      <c r="J60" s="10">
        <f t="shared" si="3"/>
        <v>41962.453379629624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t="str">
        <f t="shared" si="1"/>
        <v>film &amp; video</v>
      </c>
      <c r="R60" t="str">
        <f t="shared" si="2"/>
        <v>television</v>
      </c>
    </row>
    <row r="61" spans="1:18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0">
        <f t="shared" si="0"/>
        <v>42229.902500000004</v>
      </c>
      <c r="J61" s="10">
        <f t="shared" si="3"/>
        <v>42261.541666666664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t="str">
        <f t="shared" si="1"/>
        <v>film &amp; video</v>
      </c>
      <c r="R61" t="str">
        <f t="shared" si="2"/>
        <v>television</v>
      </c>
    </row>
    <row r="62" spans="1:18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0">
        <f t="shared" si="0"/>
        <v>41701.568483796291</v>
      </c>
      <c r="J62" s="10">
        <f t="shared" si="3"/>
        <v>41720.666666666664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t="str">
        <f t="shared" si="1"/>
        <v>film &amp; video</v>
      </c>
      <c r="R62" t="str">
        <f t="shared" si="2"/>
        <v>shorts</v>
      </c>
    </row>
    <row r="63" spans="1:18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0">
        <f t="shared" si="0"/>
        <v>41409.480983796297</v>
      </c>
      <c r="J63" s="10">
        <f t="shared" si="3"/>
        <v>41431.480983796297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t="str">
        <f t="shared" si="1"/>
        <v>film &amp; video</v>
      </c>
      <c r="R63" t="str">
        <f t="shared" si="2"/>
        <v>shorts</v>
      </c>
    </row>
    <row r="64" spans="1:18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0">
        <f t="shared" si="0"/>
        <v>41311.466180555552</v>
      </c>
      <c r="J64" s="10">
        <f t="shared" si="3"/>
        <v>41336.466180555552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t="str">
        <f t="shared" si="1"/>
        <v>film &amp; video</v>
      </c>
      <c r="R64" t="str">
        <f t="shared" si="2"/>
        <v>shorts</v>
      </c>
    </row>
    <row r="65" spans="1:18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0">
        <f t="shared" si="0"/>
        <v>41612.578854166662</v>
      </c>
      <c r="J65" s="10">
        <f t="shared" si="3"/>
        <v>41635.874305555553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t="str">
        <f t="shared" si="1"/>
        <v>film &amp; video</v>
      </c>
      <c r="R65" t="str">
        <f t="shared" si="2"/>
        <v>shorts</v>
      </c>
    </row>
    <row r="66" spans="1:18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0">
        <f t="shared" si="0"/>
        <v>41432.684965277775</v>
      </c>
      <c r="J66" s="10">
        <f t="shared" si="3"/>
        <v>41462.684965277775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t="str">
        <f t="shared" si="1"/>
        <v>film &amp; video</v>
      </c>
      <c r="R66" t="str">
        <f t="shared" si="2"/>
        <v>shorts</v>
      </c>
    </row>
    <row r="67" spans="1:18" ht="28.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0">
        <f t="shared" ref="I67:I130" si="4">(((L67/60)/60)/24) + DATE(1970,1,1)+(-8/24)</f>
        <v>41835.487893518519</v>
      </c>
      <c r="J67" s="10">
        <f t="shared" ref="J67:J130" si="5">(((K67/60)/60)/24) + DATE(1970,1,1)+(-8/24)</f>
        <v>41861.915972222218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t="str">
        <f t="shared" ref="Q67:Q130" si="6">LEFT(P67, SEARCH("/",P67,1) - 1)</f>
        <v>film &amp; video</v>
      </c>
      <c r="R67" t="str">
        <f t="shared" ref="R67:R130" si="7">RIGHT(P67,LEN(P67) - SEARCH("/",P67,1))</f>
        <v>shorts</v>
      </c>
    </row>
    <row r="68" spans="1:18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0">
        <f t="shared" si="4"/>
        <v>42539.516435185178</v>
      </c>
      <c r="J68" s="10">
        <f t="shared" si="5"/>
        <v>42569.516435185178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t="str">
        <f t="shared" si="6"/>
        <v>film &amp; video</v>
      </c>
      <c r="R68" t="str">
        <f t="shared" si="7"/>
        <v>shorts</v>
      </c>
    </row>
    <row r="69" spans="1:18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0">
        <f t="shared" si="4"/>
        <v>41075.250046296293</v>
      </c>
      <c r="J69" s="10">
        <f t="shared" si="5"/>
        <v>41105.250046296293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t="str">
        <f t="shared" si="6"/>
        <v>film &amp; video</v>
      </c>
      <c r="R69" t="str">
        <f t="shared" si="7"/>
        <v>shorts</v>
      </c>
    </row>
    <row r="70" spans="1:18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0">
        <f t="shared" si="4"/>
        <v>41663.23600694444</v>
      </c>
      <c r="J70" s="10">
        <f t="shared" si="5"/>
        <v>41693.23600694444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t="str">
        <f t="shared" si="6"/>
        <v>film &amp; video</v>
      </c>
      <c r="R70" t="str">
        <f t="shared" si="7"/>
        <v>shorts</v>
      </c>
    </row>
    <row r="71" spans="1:18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0">
        <f t="shared" si="4"/>
        <v>40785.854456018518</v>
      </c>
      <c r="J71" s="10">
        <f t="shared" si="5"/>
        <v>40817.957638888889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t="str">
        <f t="shared" si="6"/>
        <v>film &amp; video</v>
      </c>
      <c r="R71" t="str">
        <f t="shared" si="7"/>
        <v>shorts</v>
      </c>
    </row>
    <row r="72" spans="1:18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0">
        <f t="shared" si="4"/>
        <v>40730.563020833331</v>
      </c>
      <c r="J72" s="10">
        <f t="shared" si="5"/>
        <v>40790.563020833331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t="str">
        <f t="shared" si="6"/>
        <v>film &amp; video</v>
      </c>
      <c r="R72" t="str">
        <f t="shared" si="7"/>
        <v>shorts</v>
      </c>
    </row>
    <row r="73" spans="1:18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0">
        <f t="shared" si="4"/>
        <v>40996.938159722216</v>
      </c>
      <c r="J73" s="10">
        <f t="shared" si="5"/>
        <v>41056.938159722216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t="str">
        <f t="shared" si="6"/>
        <v>film &amp; video</v>
      </c>
      <c r="R73" t="str">
        <f t="shared" si="7"/>
        <v>shorts</v>
      </c>
    </row>
    <row r="74" spans="1:18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0">
        <f t="shared" si="4"/>
        <v>41207.676863425921</v>
      </c>
      <c r="J74" s="10">
        <f t="shared" si="5"/>
        <v>41227.666666666664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t="str">
        <f t="shared" si="6"/>
        <v>film &amp; video</v>
      </c>
      <c r="R74" t="str">
        <f t="shared" si="7"/>
        <v>shorts</v>
      </c>
    </row>
    <row r="75" spans="1:18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0">
        <f t="shared" si="4"/>
        <v>40587.423425925925</v>
      </c>
      <c r="J75" s="10">
        <f t="shared" si="5"/>
        <v>40665.832638888889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t="str">
        <f t="shared" si="6"/>
        <v>film &amp; video</v>
      </c>
      <c r="R75" t="str">
        <f t="shared" si="7"/>
        <v>shorts</v>
      </c>
    </row>
    <row r="76" spans="1:18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0">
        <f t="shared" si="4"/>
        <v>42360.153877314813</v>
      </c>
      <c r="J76" s="10">
        <f t="shared" si="5"/>
        <v>42390.153877314813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t="str">
        <f t="shared" si="6"/>
        <v>film &amp; video</v>
      </c>
      <c r="R76" t="str">
        <f t="shared" si="7"/>
        <v>shorts</v>
      </c>
    </row>
    <row r="77" spans="1:18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0">
        <f t="shared" si="4"/>
        <v>41356.875833333332</v>
      </c>
      <c r="J77" s="10">
        <f t="shared" si="5"/>
        <v>41386.875833333332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t="str">
        <f t="shared" si="6"/>
        <v>film &amp; video</v>
      </c>
      <c r="R77" t="str">
        <f t="shared" si="7"/>
        <v>shorts</v>
      </c>
    </row>
    <row r="78" spans="1:18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0">
        <f t="shared" si="4"/>
        <v>40844.358310185184</v>
      </c>
      <c r="J78" s="10">
        <f t="shared" si="5"/>
        <v>40904.399976851848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t="str">
        <f t="shared" si="6"/>
        <v>film &amp; video</v>
      </c>
      <c r="R78" t="str">
        <f t="shared" si="7"/>
        <v>shorts</v>
      </c>
    </row>
    <row r="79" spans="1:18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0">
        <f t="shared" si="4"/>
        <v>40996.811539351853</v>
      </c>
      <c r="J79" s="10">
        <f t="shared" si="5"/>
        <v>41049.790972222218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t="str">
        <f t="shared" si="6"/>
        <v>film &amp; video</v>
      </c>
      <c r="R79" t="str">
        <f t="shared" si="7"/>
        <v>shorts</v>
      </c>
    </row>
    <row r="80" spans="1:18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0">
        <f t="shared" si="4"/>
        <v>42604.397233796299</v>
      </c>
      <c r="J80" s="10">
        <f t="shared" si="5"/>
        <v>42614.397233796299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t="str">
        <f t="shared" si="6"/>
        <v>film &amp; video</v>
      </c>
      <c r="R80" t="str">
        <f t="shared" si="7"/>
        <v>shorts</v>
      </c>
    </row>
    <row r="81" spans="1:18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0">
        <f t="shared" si="4"/>
        <v>41724.443206018514</v>
      </c>
      <c r="J81" s="10">
        <f t="shared" si="5"/>
        <v>41754.443206018514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t="str">
        <f t="shared" si="6"/>
        <v>film &amp; video</v>
      </c>
      <c r="R81" t="str">
        <f t="shared" si="7"/>
        <v>shorts</v>
      </c>
    </row>
    <row r="82" spans="1:18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0">
        <f t="shared" si="4"/>
        <v>41582.750648148147</v>
      </c>
      <c r="J82" s="10">
        <f t="shared" si="5"/>
        <v>41617.750648148147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t="str">
        <f t="shared" si="6"/>
        <v>film &amp; video</v>
      </c>
      <c r="R82" t="str">
        <f t="shared" si="7"/>
        <v>shorts</v>
      </c>
    </row>
    <row r="83" spans="1:18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0">
        <f t="shared" si="4"/>
        <v>41099.825543981482</v>
      </c>
      <c r="J83" s="10">
        <f t="shared" si="5"/>
        <v>41103.79305555555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t="str">
        <f t="shared" si="6"/>
        <v>film &amp; video</v>
      </c>
      <c r="R83" t="str">
        <f t="shared" si="7"/>
        <v>shorts</v>
      </c>
    </row>
    <row r="84" spans="1:18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0">
        <f t="shared" si="4"/>
        <v>40795.486817129626</v>
      </c>
      <c r="J84" s="10">
        <f t="shared" si="5"/>
        <v>40825.486817129626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t="str">
        <f t="shared" si="6"/>
        <v>film &amp; video</v>
      </c>
      <c r="R84" t="str">
        <f t="shared" si="7"/>
        <v>shorts</v>
      </c>
    </row>
    <row r="85" spans="1:18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0">
        <f t="shared" si="4"/>
        <v>42042.282280092586</v>
      </c>
      <c r="J85" s="10">
        <f t="shared" si="5"/>
        <v>42057.145833333336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t="str">
        <f t="shared" si="6"/>
        <v>film &amp; video</v>
      </c>
      <c r="R85" t="str">
        <f t="shared" si="7"/>
        <v>shorts</v>
      </c>
    </row>
    <row r="86" spans="1:18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0">
        <f t="shared" si="4"/>
        <v>40648.42460648148</v>
      </c>
      <c r="J86" s="10">
        <f t="shared" si="5"/>
        <v>40678.42460648148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t="str">
        <f t="shared" si="6"/>
        <v>film &amp; video</v>
      </c>
      <c r="R86" t="str">
        <f t="shared" si="7"/>
        <v>shorts</v>
      </c>
    </row>
    <row r="87" spans="1:18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0">
        <f t="shared" si="4"/>
        <v>40778.792094907403</v>
      </c>
      <c r="J87" s="10">
        <f t="shared" si="5"/>
        <v>40808.792094907403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t="str">
        <f t="shared" si="6"/>
        <v>film &amp; video</v>
      </c>
      <c r="R87" t="str">
        <f t="shared" si="7"/>
        <v>shorts</v>
      </c>
    </row>
    <row r="88" spans="1:18" ht="43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0">
        <f t="shared" si="4"/>
        <v>42291.222743055558</v>
      </c>
      <c r="J88" s="10">
        <f t="shared" si="5"/>
        <v>42365.264409722215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t="str">
        <f t="shared" si="6"/>
        <v>film &amp; video</v>
      </c>
      <c r="R88" t="str">
        <f t="shared" si="7"/>
        <v>shorts</v>
      </c>
    </row>
    <row r="89" spans="1:18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0">
        <f t="shared" si="4"/>
        <v>40322.206053240734</v>
      </c>
      <c r="J89" s="10">
        <f t="shared" si="5"/>
        <v>40331.736805555556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t="str">
        <f t="shared" si="6"/>
        <v>film &amp; video</v>
      </c>
      <c r="R89" t="str">
        <f t="shared" si="7"/>
        <v>shorts</v>
      </c>
    </row>
    <row r="90" spans="1:18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0">
        <f t="shared" si="4"/>
        <v>41786.325590277775</v>
      </c>
      <c r="J90" s="10">
        <f t="shared" si="5"/>
        <v>41812.325590277775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t="str">
        <f t="shared" si="6"/>
        <v>film &amp; video</v>
      </c>
      <c r="R90" t="str">
        <f t="shared" si="7"/>
        <v>shorts</v>
      </c>
    </row>
    <row r="91" spans="1:18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0">
        <f t="shared" si="4"/>
        <v>41402.418888888889</v>
      </c>
      <c r="J91" s="10">
        <f t="shared" si="5"/>
        <v>41427.418888888889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t="str">
        <f t="shared" si="6"/>
        <v>film &amp; video</v>
      </c>
      <c r="R91" t="str">
        <f t="shared" si="7"/>
        <v>shorts</v>
      </c>
    </row>
    <row r="92" spans="1:18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0">
        <f t="shared" si="4"/>
        <v>40705.964108796295</v>
      </c>
      <c r="J92" s="10">
        <f t="shared" si="5"/>
        <v>40735.964108796295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t="str">
        <f t="shared" si="6"/>
        <v>film &amp; video</v>
      </c>
      <c r="R92" t="str">
        <f t="shared" si="7"/>
        <v>shorts</v>
      </c>
    </row>
    <row r="93" spans="1:18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0">
        <f t="shared" si="4"/>
        <v>40619.069027777776</v>
      </c>
      <c r="J93" s="10">
        <f t="shared" si="5"/>
        <v>40680.069027777776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t="str">
        <f t="shared" si="6"/>
        <v>film &amp; video</v>
      </c>
      <c r="R93" t="str">
        <f t="shared" si="7"/>
        <v>shorts</v>
      </c>
    </row>
    <row r="94" spans="1:18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0">
        <f t="shared" si="4"/>
        <v>42720.865543981483</v>
      </c>
      <c r="J94" s="10">
        <f t="shared" si="5"/>
        <v>42766.999999999993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t="str">
        <f t="shared" si="6"/>
        <v>film &amp; video</v>
      </c>
      <c r="R94" t="str">
        <f t="shared" si="7"/>
        <v>shorts</v>
      </c>
    </row>
    <row r="95" spans="1:18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0">
        <f t="shared" si="4"/>
        <v>41065.524733796294</v>
      </c>
      <c r="J95" s="10">
        <f t="shared" si="5"/>
        <v>41093.541666666664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t="str">
        <f t="shared" si="6"/>
        <v>film &amp; video</v>
      </c>
      <c r="R95" t="str">
        <f t="shared" si="7"/>
        <v>shorts</v>
      </c>
    </row>
    <row r="96" spans="1:18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0">
        <f t="shared" si="4"/>
        <v>41716.384513888886</v>
      </c>
      <c r="J96" s="10">
        <f t="shared" si="5"/>
        <v>41736.384513888886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t="str">
        <f t="shared" si="6"/>
        <v>film &amp; video</v>
      </c>
      <c r="R96" t="str">
        <f t="shared" si="7"/>
        <v>shorts</v>
      </c>
    </row>
    <row r="97" spans="1:18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0">
        <f t="shared" si="4"/>
        <v>40934.671770833331</v>
      </c>
      <c r="J97" s="10">
        <f t="shared" si="5"/>
        <v>40964.671770833331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t="str">
        <f t="shared" si="6"/>
        <v>film &amp; video</v>
      </c>
      <c r="R97" t="str">
        <f t="shared" si="7"/>
        <v>shorts</v>
      </c>
    </row>
    <row r="98" spans="1:18" ht="43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0">
        <f t="shared" si="4"/>
        <v>40324.32917824074</v>
      </c>
      <c r="J98" s="10">
        <f t="shared" si="5"/>
        <v>40390.791666666664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t="str">
        <f t="shared" si="6"/>
        <v>film &amp; video</v>
      </c>
      <c r="R98" t="str">
        <f t="shared" si="7"/>
        <v>shorts</v>
      </c>
    </row>
    <row r="99" spans="1:18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0">
        <f t="shared" si="4"/>
        <v>40705.801874999997</v>
      </c>
      <c r="J99" s="10">
        <f t="shared" si="5"/>
        <v>40735.801874999997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t="str">
        <f t="shared" si="6"/>
        <v>film &amp; video</v>
      </c>
      <c r="R99" t="str">
        <f t="shared" si="7"/>
        <v>shorts</v>
      </c>
    </row>
    <row r="100" spans="1:18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0">
        <f t="shared" si="4"/>
        <v>41214.461504629624</v>
      </c>
      <c r="J100" s="10">
        <f t="shared" si="5"/>
        <v>41250.645833333328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t="str">
        <f t="shared" si="6"/>
        <v>film &amp; video</v>
      </c>
      <c r="R100" t="str">
        <f t="shared" si="7"/>
        <v>shorts</v>
      </c>
    </row>
    <row r="101" spans="1:18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0">
        <f t="shared" si="4"/>
        <v>41631.569432870368</v>
      </c>
      <c r="J101" s="10">
        <f t="shared" si="5"/>
        <v>41661.569432870368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t="str">
        <f t="shared" si="6"/>
        <v>film &amp; video</v>
      </c>
      <c r="R101" t="str">
        <f t="shared" si="7"/>
        <v>shorts</v>
      </c>
    </row>
    <row r="102" spans="1:18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0">
        <f t="shared" si="4"/>
        <v>41197.419976851852</v>
      </c>
      <c r="J102" s="10">
        <f t="shared" si="5"/>
        <v>41217.461643518516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t="str">
        <f t="shared" si="6"/>
        <v>film &amp; video</v>
      </c>
      <c r="R102" t="str">
        <f t="shared" si="7"/>
        <v>shorts</v>
      </c>
    </row>
    <row r="103" spans="1:18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0">
        <f t="shared" si="4"/>
        <v>41274.443402777775</v>
      </c>
      <c r="J103" s="10">
        <f t="shared" si="5"/>
        <v>41298.443402777775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t="str">
        <f t="shared" si="6"/>
        <v>film &amp; video</v>
      </c>
      <c r="R103" t="str">
        <f t="shared" si="7"/>
        <v>shorts</v>
      </c>
    </row>
    <row r="104" spans="1:18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0">
        <f t="shared" si="4"/>
        <v>40504.797835648147</v>
      </c>
      <c r="J104" s="10">
        <f t="shared" si="5"/>
        <v>40534.797835648147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t="str">
        <f t="shared" si="6"/>
        <v>film &amp; video</v>
      </c>
      <c r="R104" t="str">
        <f t="shared" si="7"/>
        <v>shorts</v>
      </c>
    </row>
    <row r="105" spans="1:18" ht="28.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0">
        <f t="shared" si="4"/>
        <v>41682.472569444442</v>
      </c>
      <c r="J105" s="10">
        <f t="shared" si="5"/>
        <v>41705.472569444442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t="str">
        <f t="shared" si="6"/>
        <v>film &amp; video</v>
      </c>
      <c r="R105" t="str">
        <f t="shared" si="7"/>
        <v>shorts</v>
      </c>
    </row>
    <row r="106" spans="1:18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0">
        <f t="shared" si="4"/>
        <v>40612.361874999995</v>
      </c>
      <c r="J106" s="10">
        <f t="shared" si="5"/>
        <v>40635.708333333328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t="str">
        <f t="shared" si="6"/>
        <v>film &amp; video</v>
      </c>
      <c r="R106" t="str">
        <f t="shared" si="7"/>
        <v>shorts</v>
      </c>
    </row>
    <row r="107" spans="1:18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0">
        <f t="shared" si="4"/>
        <v>42485.391435185178</v>
      </c>
      <c r="J107" s="10">
        <f t="shared" si="5"/>
        <v>42503.666666666664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t="str">
        <f t="shared" si="6"/>
        <v>film &amp; video</v>
      </c>
      <c r="R107" t="str">
        <f t="shared" si="7"/>
        <v>shorts</v>
      </c>
    </row>
    <row r="108" spans="1:1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0">
        <f t="shared" si="4"/>
        <v>40987.443298611113</v>
      </c>
      <c r="J108" s="10">
        <f t="shared" si="5"/>
        <v>41001.443298611113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t="str">
        <f t="shared" si="6"/>
        <v>film &amp; video</v>
      </c>
      <c r="R108" t="str">
        <f t="shared" si="7"/>
        <v>shorts</v>
      </c>
    </row>
    <row r="109" spans="1:18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0">
        <f t="shared" si="4"/>
        <v>40635.649155092593</v>
      </c>
      <c r="J109" s="10">
        <f t="shared" si="5"/>
        <v>40657.649155092593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t="str">
        <f t="shared" si="6"/>
        <v>film &amp; video</v>
      </c>
      <c r="R109" t="str">
        <f t="shared" si="7"/>
        <v>shorts</v>
      </c>
    </row>
    <row r="110" spans="1:18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0">
        <f t="shared" si="4"/>
        <v>41365.279745370368</v>
      </c>
      <c r="J110" s="10">
        <f t="shared" si="5"/>
        <v>41425.279745370368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t="str">
        <f t="shared" si="6"/>
        <v>film &amp; video</v>
      </c>
      <c r="R110" t="str">
        <f t="shared" si="7"/>
        <v>shorts</v>
      </c>
    </row>
    <row r="111" spans="1:18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0">
        <f t="shared" si="4"/>
        <v>40569.692476851851</v>
      </c>
      <c r="J111" s="10">
        <f t="shared" si="5"/>
        <v>40599.692476851851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t="str">
        <f t="shared" si="6"/>
        <v>film &amp; video</v>
      </c>
      <c r="R111" t="str">
        <f t="shared" si="7"/>
        <v>shorts</v>
      </c>
    </row>
    <row r="112" spans="1:18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0">
        <f t="shared" si="4"/>
        <v>41557.616354166668</v>
      </c>
      <c r="J112" s="10">
        <f t="shared" si="5"/>
        <v>41591.915972222218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t="str">
        <f t="shared" si="6"/>
        <v>film &amp; video</v>
      </c>
      <c r="R112" t="str">
        <f t="shared" si="7"/>
        <v>shorts</v>
      </c>
    </row>
    <row r="113" spans="1:18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0">
        <f t="shared" si="4"/>
        <v>42124.999849537031</v>
      </c>
      <c r="J113" s="10">
        <f t="shared" si="5"/>
        <v>42154.999849537031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t="str">
        <f t="shared" si="6"/>
        <v>film &amp; video</v>
      </c>
      <c r="R113" t="str">
        <f t="shared" si="7"/>
        <v>shorts</v>
      </c>
    </row>
    <row r="114" spans="1:18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0">
        <f t="shared" si="4"/>
        <v>41717.709699074068</v>
      </c>
      <c r="J114" s="10">
        <f t="shared" si="5"/>
        <v>41741.75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t="str">
        <f t="shared" si="6"/>
        <v>film &amp; video</v>
      </c>
      <c r="R114" t="str">
        <f t="shared" si="7"/>
        <v>shorts</v>
      </c>
    </row>
    <row r="115" spans="1:18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0">
        <f t="shared" si="4"/>
        <v>40753.425092592588</v>
      </c>
      <c r="J115" s="10">
        <f t="shared" si="5"/>
        <v>40761.291666666664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t="str">
        <f t="shared" si="6"/>
        <v>film &amp; video</v>
      </c>
      <c r="R115" t="str">
        <f t="shared" si="7"/>
        <v>shorts</v>
      </c>
    </row>
    <row r="116" spans="1:18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0">
        <f t="shared" si="4"/>
        <v>40860.940833333334</v>
      </c>
      <c r="J116" s="10">
        <f t="shared" si="5"/>
        <v>40920.940833333334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t="str">
        <f t="shared" si="6"/>
        <v>film &amp; video</v>
      </c>
      <c r="R116" t="str">
        <f t="shared" si="7"/>
        <v>shorts</v>
      </c>
    </row>
    <row r="117" spans="1:1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0">
        <f t="shared" si="4"/>
        <v>40918.405601851846</v>
      </c>
      <c r="J117" s="10">
        <f t="shared" si="5"/>
        <v>40943.405601851846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t="str">
        <f t="shared" si="6"/>
        <v>film &amp; video</v>
      </c>
      <c r="R117" t="str">
        <f t="shared" si="7"/>
        <v>shorts</v>
      </c>
    </row>
    <row r="118" spans="1:18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0">
        <f t="shared" si="4"/>
        <v>40595.163831018515</v>
      </c>
      <c r="J118" s="10">
        <f t="shared" si="5"/>
        <v>40641.122164351851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t="str">
        <f t="shared" si="6"/>
        <v>film &amp; video</v>
      </c>
      <c r="R118" t="str">
        <f t="shared" si="7"/>
        <v>shorts</v>
      </c>
    </row>
    <row r="119" spans="1:18" ht="43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0">
        <f t="shared" si="4"/>
        <v>40248.501666666663</v>
      </c>
      <c r="J119" s="10">
        <f t="shared" si="5"/>
        <v>40338.458333333328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t="str">
        <f t="shared" si="6"/>
        <v>film &amp; video</v>
      </c>
      <c r="R119" t="str">
        <f t="shared" si="7"/>
        <v>shorts</v>
      </c>
    </row>
    <row r="120" spans="1:18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0">
        <f t="shared" si="4"/>
        <v>40722.720324074071</v>
      </c>
      <c r="J120" s="10">
        <f t="shared" si="5"/>
        <v>40752.720324074071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t="str">
        <f t="shared" si="6"/>
        <v>film &amp; video</v>
      </c>
      <c r="R120" t="str">
        <f t="shared" si="7"/>
        <v>shorts</v>
      </c>
    </row>
    <row r="121" spans="1:18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0">
        <f t="shared" si="4"/>
        <v>40738.735949074071</v>
      </c>
      <c r="J121" s="10">
        <f t="shared" si="5"/>
        <v>40768.625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t="str">
        <f t="shared" si="6"/>
        <v>film &amp; video</v>
      </c>
      <c r="R121" t="str">
        <f t="shared" si="7"/>
        <v>shorts</v>
      </c>
    </row>
    <row r="122" spans="1:18" ht="43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0">
        <f t="shared" si="4"/>
        <v>42615.716516203705</v>
      </c>
      <c r="J122" s="10">
        <f t="shared" si="5"/>
        <v>42645.716516203705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t="str">
        <f t="shared" si="6"/>
        <v>film &amp; video</v>
      </c>
      <c r="R122" t="str">
        <f t="shared" si="7"/>
        <v>science fiction</v>
      </c>
    </row>
    <row r="123" spans="1:18" ht="43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0">
        <f t="shared" si="4"/>
        <v>42096.371643518512</v>
      </c>
      <c r="J123" s="10">
        <f t="shared" si="5"/>
        <v>42112.094444444439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t="str">
        <f t="shared" si="6"/>
        <v>film &amp; video</v>
      </c>
      <c r="R123" t="str">
        <f t="shared" si="7"/>
        <v>science fiction</v>
      </c>
    </row>
    <row r="124" spans="1:18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0">
        <f t="shared" si="4"/>
        <v>42593.098460648143</v>
      </c>
      <c r="J124" s="10">
        <f t="shared" si="5"/>
        <v>42653.098460648143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t="str">
        <f t="shared" si="6"/>
        <v>film &amp; video</v>
      </c>
      <c r="R124" t="str">
        <f t="shared" si="7"/>
        <v>science fiction</v>
      </c>
    </row>
    <row r="125" spans="1:18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0">
        <f t="shared" si="4"/>
        <v>41904.448657407404</v>
      </c>
      <c r="J125" s="10">
        <f t="shared" si="5"/>
        <v>41940.583333333328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t="str">
        <f t="shared" si="6"/>
        <v>film &amp; video</v>
      </c>
      <c r="R125" t="str">
        <f t="shared" si="7"/>
        <v>science fiction</v>
      </c>
    </row>
    <row r="126" spans="1:18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0">
        <f t="shared" si="4"/>
        <v>42114.595393518517</v>
      </c>
      <c r="J126" s="10">
        <f t="shared" si="5"/>
        <v>42139.595393518517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t="str">
        <f t="shared" si="6"/>
        <v>film &amp; video</v>
      </c>
      <c r="R126" t="str">
        <f t="shared" si="7"/>
        <v>science fiction</v>
      </c>
    </row>
    <row r="127" spans="1:18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0">
        <f t="shared" si="4"/>
        <v>42709.66064814815</v>
      </c>
      <c r="J127" s="10">
        <f t="shared" si="5"/>
        <v>42769.66064814815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t="str">
        <f t="shared" si="6"/>
        <v>film &amp; video</v>
      </c>
      <c r="R127" t="str">
        <f t="shared" si="7"/>
        <v>science fiction</v>
      </c>
    </row>
    <row r="128" spans="1:18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0">
        <f t="shared" si="4"/>
        <v>42135.256215277775</v>
      </c>
      <c r="J128" s="10">
        <f t="shared" si="5"/>
        <v>42165.749999999993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t="str">
        <f t="shared" si="6"/>
        <v>film &amp; video</v>
      </c>
      <c r="R128" t="str">
        <f t="shared" si="7"/>
        <v>science fiction</v>
      </c>
    </row>
    <row r="129" spans="1:18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0">
        <f t="shared" si="4"/>
        <v>42067.290983796294</v>
      </c>
      <c r="J129" s="10">
        <f t="shared" si="5"/>
        <v>42097.24931712963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t="str">
        <f t="shared" si="6"/>
        <v>film &amp; video</v>
      </c>
      <c r="R129" t="str">
        <f t="shared" si="7"/>
        <v>science fiction</v>
      </c>
    </row>
    <row r="130" spans="1:18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0">
        <f t="shared" si="4"/>
        <v>42627.894594907404</v>
      </c>
      <c r="J130" s="10">
        <f t="shared" si="5"/>
        <v>42662.894594907404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t="str">
        <f t="shared" si="6"/>
        <v>film &amp; video</v>
      </c>
      <c r="R130" t="str">
        <f t="shared" si="7"/>
        <v>science fiction</v>
      </c>
    </row>
    <row r="131" spans="1:18" ht="43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0">
        <f t="shared" ref="I131:I194" si="8">(((L131/60)/60)/24) + DATE(1970,1,1)+(-8/24)</f>
        <v>41882.603969907403</v>
      </c>
      <c r="J131" s="10">
        <f t="shared" ref="J131:J194" si="9">(((K131/60)/60)/24) + DATE(1970,1,1)+(-8/24)</f>
        <v>41942.603969907403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t="str">
        <f t="shared" ref="Q131:Q194" si="10">LEFT(P131, SEARCH("/",P131,1) - 1)</f>
        <v>film &amp; video</v>
      </c>
      <c r="R131" t="str">
        <f t="shared" ref="R131:R194" si="11">RIGHT(P131,LEN(P131) - SEARCH("/",P131,1))</f>
        <v>science fiction</v>
      </c>
    </row>
    <row r="132" spans="1:18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0">
        <f t="shared" si="8"/>
        <v>41778.582083333327</v>
      </c>
      <c r="J132" s="10">
        <f t="shared" si="9"/>
        <v>41806.511111111111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t="str">
        <f t="shared" si="10"/>
        <v>film &amp; video</v>
      </c>
      <c r="R132" t="str">
        <f t="shared" si="11"/>
        <v>science fiction</v>
      </c>
    </row>
    <row r="133" spans="1:1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0">
        <f t="shared" si="8"/>
        <v>42541.504178240742</v>
      </c>
      <c r="J133" s="10">
        <f t="shared" si="9"/>
        <v>42556.666666666664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t="str">
        <f t="shared" si="10"/>
        <v>film &amp; video</v>
      </c>
      <c r="R133" t="str">
        <f t="shared" si="11"/>
        <v>science fiction</v>
      </c>
    </row>
    <row r="134" spans="1:18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0">
        <f t="shared" si="8"/>
        <v>41905.47924768518</v>
      </c>
      <c r="J134" s="10">
        <f t="shared" si="9"/>
        <v>41950.520914351851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t="str">
        <f t="shared" si="10"/>
        <v>film &amp; video</v>
      </c>
      <c r="R134" t="str">
        <f t="shared" si="11"/>
        <v>science fiction</v>
      </c>
    </row>
    <row r="135" spans="1:18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0">
        <f t="shared" si="8"/>
        <v>42491.474351851844</v>
      </c>
      <c r="J135" s="10">
        <f t="shared" si="9"/>
        <v>42521.396527777775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t="str">
        <f t="shared" si="10"/>
        <v>film &amp; video</v>
      </c>
      <c r="R135" t="str">
        <f t="shared" si="11"/>
        <v>science fiction</v>
      </c>
    </row>
    <row r="136" spans="1:18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0">
        <f t="shared" si="8"/>
        <v>42221.576597222222</v>
      </c>
      <c r="J136" s="10">
        <f t="shared" si="9"/>
        <v>42251.374999999993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t="str">
        <f t="shared" si="10"/>
        <v>film &amp; video</v>
      </c>
      <c r="R136" t="str">
        <f t="shared" si="11"/>
        <v>science fiction</v>
      </c>
    </row>
    <row r="137" spans="1:18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0">
        <f t="shared" si="8"/>
        <v>41788.048576388886</v>
      </c>
      <c r="J137" s="10">
        <f t="shared" si="9"/>
        <v>41821.458333333328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t="str">
        <f t="shared" si="10"/>
        <v>film &amp; video</v>
      </c>
      <c r="R137" t="str">
        <f t="shared" si="11"/>
        <v>science fiction</v>
      </c>
    </row>
    <row r="138" spans="1:18" ht="43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0">
        <f t="shared" si="8"/>
        <v>42096.076782407406</v>
      </c>
      <c r="J138" s="10">
        <f t="shared" si="9"/>
        <v>42140.094444444439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t="str">
        <f t="shared" si="10"/>
        <v>film &amp; video</v>
      </c>
      <c r="R138" t="str">
        <f t="shared" si="11"/>
        <v>science fiction</v>
      </c>
    </row>
    <row r="139" spans="1:18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0">
        <f t="shared" si="8"/>
        <v>42239.240659722222</v>
      </c>
      <c r="J139" s="10">
        <f t="shared" si="9"/>
        <v>42289.240659722222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t="str">
        <f t="shared" si="10"/>
        <v>film &amp; video</v>
      </c>
      <c r="R139" t="str">
        <f t="shared" si="11"/>
        <v>science fiction</v>
      </c>
    </row>
    <row r="140" spans="1:18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0">
        <f t="shared" si="8"/>
        <v>42185.924085648141</v>
      </c>
      <c r="J140" s="10">
        <f t="shared" si="9"/>
        <v>42216.874305555553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t="str">
        <f t="shared" si="10"/>
        <v>film &amp; video</v>
      </c>
      <c r="R140" t="str">
        <f t="shared" si="11"/>
        <v>science fiction</v>
      </c>
    </row>
    <row r="141" spans="1:18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0">
        <f t="shared" si="8"/>
        <v>42187.587638888886</v>
      </c>
      <c r="J141" s="10">
        <f t="shared" si="9"/>
        <v>42197.587638888886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t="str">
        <f t="shared" si="10"/>
        <v>film &amp; video</v>
      </c>
      <c r="R141" t="str">
        <f t="shared" si="11"/>
        <v>science fiction</v>
      </c>
    </row>
    <row r="142" spans="1:18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0">
        <f t="shared" si="8"/>
        <v>42052.864953703705</v>
      </c>
      <c r="J142" s="10">
        <f t="shared" si="9"/>
        <v>42082.823287037034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t="str">
        <f t="shared" si="10"/>
        <v>film &amp; video</v>
      </c>
      <c r="R142" t="str">
        <f t="shared" si="11"/>
        <v>science fiction</v>
      </c>
    </row>
    <row r="143" spans="1:18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0">
        <f t="shared" si="8"/>
        <v>42109.819710648146</v>
      </c>
      <c r="J143" s="10">
        <f t="shared" si="9"/>
        <v>42154.819710648146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t="str">
        <f t="shared" si="10"/>
        <v>film &amp; video</v>
      </c>
      <c r="R143" t="str">
        <f t="shared" si="11"/>
        <v>science fiction</v>
      </c>
    </row>
    <row r="144" spans="1:18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0">
        <f t="shared" si="8"/>
        <v>41938.559930555552</v>
      </c>
      <c r="J144" s="10">
        <f t="shared" si="9"/>
        <v>41959.601597222216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t="str">
        <f t="shared" si="10"/>
        <v>film &amp; video</v>
      </c>
      <c r="R144" t="str">
        <f t="shared" si="11"/>
        <v>science fiction</v>
      </c>
    </row>
    <row r="145" spans="1:18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0">
        <f t="shared" si="8"/>
        <v>42558.730810185189</v>
      </c>
      <c r="J145" s="10">
        <f t="shared" si="9"/>
        <v>42615.913194444445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t="str">
        <f t="shared" si="10"/>
        <v>film &amp; video</v>
      </c>
      <c r="R145" t="str">
        <f t="shared" si="11"/>
        <v>science fiction</v>
      </c>
    </row>
    <row r="146" spans="1:18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0">
        <f t="shared" si="8"/>
        <v>42047.429074074076</v>
      </c>
      <c r="J146" s="10">
        <f t="shared" si="9"/>
        <v>42107.387407407405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t="str">
        <f t="shared" si="10"/>
        <v>film &amp; video</v>
      </c>
      <c r="R146" t="str">
        <f t="shared" si="11"/>
        <v>science fiction</v>
      </c>
    </row>
    <row r="147" spans="1:18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0">
        <f t="shared" si="8"/>
        <v>42200.208935185183</v>
      </c>
      <c r="J147" s="10">
        <f t="shared" si="9"/>
        <v>42227.208935185183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t="str">
        <f t="shared" si="10"/>
        <v>film &amp; video</v>
      </c>
      <c r="R147" t="str">
        <f t="shared" si="11"/>
        <v>science fiction</v>
      </c>
    </row>
    <row r="148" spans="1:18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0">
        <f t="shared" si="8"/>
        <v>42692.682847222219</v>
      </c>
      <c r="J148" s="10">
        <f t="shared" si="9"/>
        <v>42752.682847222219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t="str">
        <f t="shared" si="10"/>
        <v>film &amp; video</v>
      </c>
      <c r="R148" t="str">
        <f t="shared" si="11"/>
        <v>science fiction</v>
      </c>
    </row>
    <row r="149" spans="1:18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0">
        <f t="shared" si="8"/>
        <v>41969.434490740743</v>
      </c>
      <c r="J149" s="10">
        <f t="shared" si="9"/>
        <v>42012.429166666661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t="str">
        <f t="shared" si="10"/>
        <v>film &amp; video</v>
      </c>
      <c r="R149" t="str">
        <f t="shared" si="11"/>
        <v>science fiction</v>
      </c>
    </row>
    <row r="150" spans="1:18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0">
        <f t="shared" si="8"/>
        <v>42396.948333333326</v>
      </c>
      <c r="J150" s="10">
        <f t="shared" si="9"/>
        <v>42426.948333333326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t="str">
        <f t="shared" si="10"/>
        <v>film &amp; video</v>
      </c>
      <c r="R150" t="str">
        <f t="shared" si="11"/>
        <v>science fiction</v>
      </c>
    </row>
    <row r="151" spans="1:18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0">
        <f t="shared" si="8"/>
        <v>41967.838773148142</v>
      </c>
      <c r="J151" s="10">
        <f t="shared" si="9"/>
        <v>41997.999999999993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t="str">
        <f t="shared" si="10"/>
        <v>film &amp; video</v>
      </c>
      <c r="R151" t="str">
        <f t="shared" si="11"/>
        <v>science fiction</v>
      </c>
    </row>
    <row r="152" spans="1:18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0">
        <f t="shared" si="8"/>
        <v>42089.82849537037</v>
      </c>
      <c r="J152" s="10">
        <f t="shared" si="9"/>
        <v>42149.82849537037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t="str">
        <f t="shared" si="10"/>
        <v>film &amp; video</v>
      </c>
      <c r="R152" t="str">
        <f t="shared" si="11"/>
        <v>science fiction</v>
      </c>
    </row>
    <row r="153" spans="1:18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0">
        <f t="shared" si="8"/>
        <v>42113.217488425922</v>
      </c>
      <c r="J153" s="10">
        <f t="shared" si="9"/>
        <v>42173.217488425922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t="str">
        <f t="shared" si="10"/>
        <v>film &amp; video</v>
      </c>
      <c r="R153" t="str">
        <f t="shared" si="11"/>
        <v>science fiction</v>
      </c>
    </row>
    <row r="154" spans="1:18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0">
        <f t="shared" si="8"/>
        <v>41874.744212962964</v>
      </c>
      <c r="J154" s="10">
        <f t="shared" si="9"/>
        <v>41904.744212962964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t="str">
        <f t="shared" si="10"/>
        <v>film &amp; video</v>
      </c>
      <c r="R154" t="str">
        <f t="shared" si="11"/>
        <v>science fiction</v>
      </c>
    </row>
    <row r="155" spans="1:18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0">
        <f t="shared" si="8"/>
        <v>41933.252824074072</v>
      </c>
      <c r="J155" s="10">
        <f t="shared" si="9"/>
        <v>41975.294490740744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t="str">
        <f t="shared" si="10"/>
        <v>film &amp; video</v>
      </c>
      <c r="R155" t="str">
        <f t="shared" si="11"/>
        <v>science fiction</v>
      </c>
    </row>
    <row r="156" spans="1:18" ht="28.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0">
        <f t="shared" si="8"/>
        <v>42115.214062499996</v>
      </c>
      <c r="J156" s="10">
        <f t="shared" si="9"/>
        <v>42158.214062499996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t="str">
        <f t="shared" si="10"/>
        <v>film &amp; video</v>
      </c>
      <c r="R156" t="str">
        <f t="shared" si="11"/>
        <v>science fiction</v>
      </c>
    </row>
    <row r="157" spans="1:18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0">
        <f t="shared" si="8"/>
        <v>42168.226099537038</v>
      </c>
      <c r="J157" s="10">
        <f t="shared" si="9"/>
        <v>42208.226099537038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t="str">
        <f t="shared" si="10"/>
        <v>film &amp; video</v>
      </c>
      <c r="R157" t="str">
        <f t="shared" si="11"/>
        <v>science fiction</v>
      </c>
    </row>
    <row r="158" spans="1:18" ht="43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0">
        <f t="shared" si="8"/>
        <v>41793.791620370372</v>
      </c>
      <c r="J158" s="10">
        <f t="shared" si="9"/>
        <v>41853.791620370372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t="str">
        <f t="shared" si="10"/>
        <v>film &amp; video</v>
      </c>
      <c r="R158" t="str">
        <f t="shared" si="11"/>
        <v>science fiction</v>
      </c>
    </row>
    <row r="159" spans="1:18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0">
        <f t="shared" si="8"/>
        <v>42396.578379629624</v>
      </c>
      <c r="J159" s="10">
        <f t="shared" si="9"/>
        <v>42426.578379629624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t="str">
        <f t="shared" si="10"/>
        <v>film &amp; video</v>
      </c>
      <c r="R159" t="str">
        <f t="shared" si="11"/>
        <v>science fiction</v>
      </c>
    </row>
    <row r="160" spans="1:18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0">
        <f t="shared" si="8"/>
        <v>41903.743379629625</v>
      </c>
      <c r="J160" s="10">
        <f t="shared" si="9"/>
        <v>41933.743379629625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t="str">
        <f t="shared" si="10"/>
        <v>film &amp; video</v>
      </c>
      <c r="R160" t="str">
        <f t="shared" si="11"/>
        <v>science fiction</v>
      </c>
    </row>
    <row r="161" spans="1:18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0">
        <f t="shared" si="8"/>
        <v>42514.101215277777</v>
      </c>
      <c r="J161" s="10">
        <f t="shared" si="9"/>
        <v>42554.101215277777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t="str">
        <f t="shared" si="10"/>
        <v>film &amp; video</v>
      </c>
      <c r="R161" t="str">
        <f t="shared" si="11"/>
        <v>science fiction</v>
      </c>
    </row>
    <row r="162" spans="1:18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0">
        <f t="shared" si="8"/>
        <v>42171.579756944448</v>
      </c>
      <c r="J162" s="10">
        <f t="shared" si="9"/>
        <v>42231.579756944448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t="str">
        <f t="shared" si="10"/>
        <v>film &amp; video</v>
      </c>
      <c r="R162" t="str">
        <f t="shared" si="11"/>
        <v>drama</v>
      </c>
    </row>
    <row r="163" spans="1:18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0">
        <f t="shared" si="8"/>
        <v>41792.354108796295</v>
      </c>
      <c r="J163" s="10">
        <f t="shared" si="9"/>
        <v>41822.354108796295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t="str">
        <f t="shared" si="10"/>
        <v>film &amp; video</v>
      </c>
      <c r="R163" t="str">
        <f t="shared" si="11"/>
        <v>drama</v>
      </c>
    </row>
    <row r="164" spans="1:18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0">
        <f t="shared" si="8"/>
        <v>41834.79347222222</v>
      </c>
      <c r="J164" s="10">
        <f t="shared" si="9"/>
        <v>41867.654166666667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t="str">
        <f t="shared" si="10"/>
        <v>film &amp; video</v>
      </c>
      <c r="R164" t="str">
        <f t="shared" si="11"/>
        <v>drama</v>
      </c>
    </row>
    <row r="165" spans="1:18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0">
        <f t="shared" si="8"/>
        <v>42243.627939814811</v>
      </c>
      <c r="J165" s="10">
        <f t="shared" si="9"/>
        <v>42277.666666666664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t="str">
        <f t="shared" si="10"/>
        <v>film &amp; video</v>
      </c>
      <c r="R165" t="str">
        <f t="shared" si="11"/>
        <v>drama</v>
      </c>
    </row>
    <row r="166" spans="1:18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0">
        <f t="shared" si="8"/>
        <v>41841.429409722223</v>
      </c>
      <c r="J166" s="10">
        <f t="shared" si="9"/>
        <v>41901.429409722223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t="str">
        <f t="shared" si="10"/>
        <v>film &amp; video</v>
      </c>
      <c r="R166" t="str">
        <f t="shared" si="11"/>
        <v>drama</v>
      </c>
    </row>
    <row r="167" spans="1:18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0">
        <f t="shared" si="8"/>
        <v>42351.325509259252</v>
      </c>
      <c r="J167" s="10">
        <f t="shared" si="9"/>
        <v>42381.325509259252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t="str">
        <f t="shared" si="10"/>
        <v>film &amp; video</v>
      </c>
      <c r="R167" t="str">
        <f t="shared" si="11"/>
        <v>drama</v>
      </c>
    </row>
    <row r="168" spans="1:18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0">
        <f t="shared" si="8"/>
        <v>42720.742615740739</v>
      </c>
      <c r="J168" s="10">
        <f t="shared" si="9"/>
        <v>42750.742615740739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t="str">
        <f t="shared" si="10"/>
        <v>film &amp; video</v>
      </c>
      <c r="R168" t="str">
        <f t="shared" si="11"/>
        <v>drama</v>
      </c>
    </row>
    <row r="169" spans="1:18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0">
        <f t="shared" si="8"/>
        <v>42160.594155092585</v>
      </c>
      <c r="J169" s="10">
        <f t="shared" si="9"/>
        <v>42220.594155092585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t="str">
        <f t="shared" si="10"/>
        <v>film &amp; video</v>
      </c>
      <c r="R169" t="str">
        <f t="shared" si="11"/>
        <v>drama</v>
      </c>
    </row>
    <row r="170" spans="1:18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0">
        <f t="shared" si="8"/>
        <v>42052.501967592594</v>
      </c>
      <c r="J170" s="10">
        <f t="shared" si="9"/>
        <v>42082.460300925923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t="str">
        <f t="shared" si="10"/>
        <v>film &amp; video</v>
      </c>
      <c r="R170" t="str">
        <f t="shared" si="11"/>
        <v>drama</v>
      </c>
    </row>
    <row r="171" spans="1:18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0">
        <f t="shared" si="8"/>
        <v>41900.171979166662</v>
      </c>
      <c r="J171" s="10">
        <f t="shared" si="9"/>
        <v>41930.171979166662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t="str">
        <f t="shared" si="10"/>
        <v>film &amp; video</v>
      </c>
      <c r="R171" t="str">
        <f t="shared" si="11"/>
        <v>drama</v>
      </c>
    </row>
    <row r="172" spans="1:18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0">
        <f t="shared" si="8"/>
        <v>42216.644479166665</v>
      </c>
      <c r="J172" s="10">
        <f t="shared" si="9"/>
        <v>42245.894444444442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t="str">
        <f t="shared" si="10"/>
        <v>film &amp; video</v>
      </c>
      <c r="R172" t="str">
        <f t="shared" si="11"/>
        <v>drama</v>
      </c>
    </row>
    <row r="173" spans="1:18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0">
        <f t="shared" si="8"/>
        <v>42533.847384259258</v>
      </c>
      <c r="J173" s="10">
        <f t="shared" si="9"/>
        <v>42593.847384259258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t="str">
        <f t="shared" si="10"/>
        <v>film &amp; video</v>
      </c>
      <c r="R173" t="str">
        <f t="shared" si="11"/>
        <v>drama</v>
      </c>
    </row>
    <row r="174" spans="1:18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0">
        <f t="shared" si="8"/>
        <v>42047.061608796292</v>
      </c>
      <c r="J174" s="10">
        <f t="shared" si="9"/>
        <v>42082.01994212962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t="str">
        <f t="shared" si="10"/>
        <v>film &amp; video</v>
      </c>
      <c r="R174" t="str">
        <f t="shared" si="11"/>
        <v>drama</v>
      </c>
    </row>
    <row r="175" spans="1:18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0">
        <f t="shared" si="8"/>
        <v>42033.239675925921</v>
      </c>
      <c r="J175" s="10">
        <f t="shared" si="9"/>
        <v>42063.239675925921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t="str">
        <f t="shared" si="10"/>
        <v>film &amp; video</v>
      </c>
      <c r="R175" t="str">
        <f t="shared" si="11"/>
        <v>drama</v>
      </c>
    </row>
    <row r="176" spans="1:18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0">
        <f t="shared" si="8"/>
        <v>42072.42564814815</v>
      </c>
      <c r="J176" s="10">
        <f t="shared" si="9"/>
        <v>42132.42564814815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t="str">
        <f t="shared" si="10"/>
        <v>film &amp; video</v>
      </c>
      <c r="R176" t="str">
        <f t="shared" si="11"/>
        <v>drama</v>
      </c>
    </row>
    <row r="177" spans="1:18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0">
        <f t="shared" si="8"/>
        <v>41855.444571759253</v>
      </c>
      <c r="J177" s="10">
        <f t="shared" si="9"/>
        <v>41880.444571759253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t="str">
        <f t="shared" si="10"/>
        <v>film &amp; video</v>
      </c>
      <c r="R177" t="str">
        <f t="shared" si="11"/>
        <v>drama</v>
      </c>
    </row>
    <row r="178" spans="1:18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0">
        <f t="shared" si="8"/>
        <v>42191.490729166668</v>
      </c>
      <c r="J178" s="10">
        <f t="shared" si="9"/>
        <v>42221.490729166668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t="str">
        <f t="shared" si="10"/>
        <v>film &amp; video</v>
      </c>
      <c r="R178" t="str">
        <f t="shared" si="11"/>
        <v>drama</v>
      </c>
    </row>
    <row r="179" spans="1:18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0">
        <f t="shared" si="8"/>
        <v>42069.714421296296</v>
      </c>
      <c r="J179" s="10">
        <f t="shared" si="9"/>
        <v>42086.672754629624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t="str">
        <f t="shared" si="10"/>
        <v>film &amp; video</v>
      </c>
      <c r="R179" t="str">
        <f t="shared" si="11"/>
        <v>drama</v>
      </c>
    </row>
    <row r="180" spans="1:18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0">
        <f t="shared" si="8"/>
        <v>42304.622048611105</v>
      </c>
      <c r="J180" s="10">
        <f t="shared" si="9"/>
        <v>42334.663715277777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t="str">
        <f t="shared" si="10"/>
        <v>film &amp; video</v>
      </c>
      <c r="R180" t="str">
        <f t="shared" si="11"/>
        <v>drama</v>
      </c>
    </row>
    <row r="181" spans="1:18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0">
        <f t="shared" si="8"/>
        <v>42402.747164351851</v>
      </c>
      <c r="J181" s="10">
        <f t="shared" si="9"/>
        <v>42432.747164351851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t="str">
        <f t="shared" si="10"/>
        <v>film &amp; video</v>
      </c>
      <c r="R181" t="str">
        <f t="shared" si="11"/>
        <v>drama</v>
      </c>
    </row>
    <row r="182" spans="1:18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0">
        <f t="shared" si="8"/>
        <v>42067.657905092587</v>
      </c>
      <c r="J182" s="10">
        <f t="shared" si="9"/>
        <v>42107.458333333336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t="str">
        <f t="shared" si="10"/>
        <v>film &amp; video</v>
      </c>
      <c r="R182" t="str">
        <f t="shared" si="11"/>
        <v>drama</v>
      </c>
    </row>
    <row r="183" spans="1:18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0">
        <f t="shared" si="8"/>
        <v>42147.408506944441</v>
      </c>
      <c r="J183" s="10">
        <f t="shared" si="9"/>
        <v>42177.408506944441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t="str">
        <f t="shared" si="10"/>
        <v>film &amp; video</v>
      </c>
      <c r="R183" t="str">
        <f t="shared" si="11"/>
        <v>drama</v>
      </c>
    </row>
    <row r="184" spans="1:18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0">
        <f t="shared" si="8"/>
        <v>42711.678611111107</v>
      </c>
      <c r="J184" s="10">
        <f t="shared" si="9"/>
        <v>42741.678611111107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t="str">
        <f t="shared" si="10"/>
        <v>film &amp; video</v>
      </c>
      <c r="R184" t="str">
        <f t="shared" si="11"/>
        <v>drama</v>
      </c>
    </row>
    <row r="185" spans="1:1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0">
        <f t="shared" si="8"/>
        <v>41939.476967592593</v>
      </c>
      <c r="J185" s="10">
        <f t="shared" si="9"/>
        <v>41969.518634259257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t="str">
        <f t="shared" si="10"/>
        <v>film &amp; video</v>
      </c>
      <c r="R185" t="str">
        <f t="shared" si="11"/>
        <v>drama</v>
      </c>
    </row>
    <row r="186" spans="1:18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0">
        <f t="shared" si="8"/>
        <v>41825.45789351852</v>
      </c>
      <c r="J186" s="10">
        <f t="shared" si="9"/>
        <v>41882.832638888889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t="str">
        <f t="shared" si="10"/>
        <v>film &amp; video</v>
      </c>
      <c r="R186" t="str">
        <f t="shared" si="11"/>
        <v>drama</v>
      </c>
    </row>
    <row r="187" spans="1:1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0">
        <f t="shared" si="8"/>
        <v>42570.577997685185</v>
      </c>
      <c r="J187" s="10">
        <f t="shared" si="9"/>
        <v>42600.577997685185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t="str">
        <f t="shared" si="10"/>
        <v>film &amp; video</v>
      </c>
      <c r="R187" t="str">
        <f t="shared" si="11"/>
        <v>drama</v>
      </c>
    </row>
    <row r="188" spans="1:18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0">
        <f t="shared" si="8"/>
        <v>42767.479560185187</v>
      </c>
      <c r="J188" s="10">
        <f t="shared" si="9"/>
        <v>42797.499999999993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t="str">
        <f t="shared" si="10"/>
        <v>film &amp; video</v>
      </c>
      <c r="R188" t="str">
        <f t="shared" si="11"/>
        <v>drama</v>
      </c>
    </row>
    <row r="189" spans="1:18" ht="28.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0">
        <f t="shared" si="8"/>
        <v>42181.90112268518</v>
      </c>
      <c r="J189" s="10">
        <f t="shared" si="9"/>
        <v>42205.957638888889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t="str">
        <f t="shared" si="10"/>
        <v>film &amp; video</v>
      </c>
      <c r="R189" t="str">
        <f t="shared" si="11"/>
        <v>drama</v>
      </c>
    </row>
    <row r="190" spans="1:18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0">
        <f t="shared" si="8"/>
        <v>41856.849710648145</v>
      </c>
      <c r="J190" s="10">
        <f t="shared" si="9"/>
        <v>41886.849710648145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t="str">
        <f t="shared" si="10"/>
        <v>film &amp; video</v>
      </c>
      <c r="R190" t="str">
        <f t="shared" si="11"/>
        <v>drama</v>
      </c>
    </row>
    <row r="191" spans="1:18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0">
        <f t="shared" si="8"/>
        <v>42556.357372685183</v>
      </c>
      <c r="J191" s="10">
        <f t="shared" si="9"/>
        <v>42616.357372685183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t="str">
        <f t="shared" si="10"/>
        <v>film &amp; video</v>
      </c>
      <c r="R191" t="str">
        <f t="shared" si="11"/>
        <v>drama</v>
      </c>
    </row>
    <row r="192" spans="1:1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0">
        <f t="shared" si="8"/>
        <v>42527.317662037036</v>
      </c>
      <c r="J192" s="10">
        <f t="shared" si="9"/>
        <v>42537.317662037036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t="str">
        <f t="shared" si="10"/>
        <v>film &amp; video</v>
      </c>
      <c r="R192" t="str">
        <f t="shared" si="11"/>
        <v>drama</v>
      </c>
    </row>
    <row r="193" spans="1:18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0">
        <f t="shared" si="8"/>
        <v>42239.108078703699</v>
      </c>
      <c r="J193" s="10">
        <f t="shared" si="9"/>
        <v>42279.108078703699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t="str">
        <f t="shared" si="10"/>
        <v>film &amp; video</v>
      </c>
      <c r="R193" t="str">
        <f t="shared" si="11"/>
        <v>drama</v>
      </c>
    </row>
    <row r="194" spans="1:18" ht="43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0">
        <f t="shared" si="8"/>
        <v>41899.458703703705</v>
      </c>
      <c r="J194" s="10">
        <f t="shared" si="9"/>
        <v>41929.458703703705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t="str">
        <f t="shared" si="10"/>
        <v>film &amp; video</v>
      </c>
      <c r="R194" t="str">
        <f t="shared" si="11"/>
        <v>drama</v>
      </c>
    </row>
    <row r="195" spans="1:18" ht="43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0">
        <f t="shared" ref="I195:I258" si="12">(((L195/60)/60)/24) + DATE(1970,1,1)+(-8/24)</f>
        <v>41911.601458333331</v>
      </c>
      <c r="J195" s="10">
        <f t="shared" ref="J195:J258" si="13">(((K195/60)/60)/24) + DATE(1970,1,1)+(-8/24)</f>
        <v>41971.643124999995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t="str">
        <f t="shared" ref="Q195:Q258" si="14">LEFT(P195, SEARCH("/",P195,1) - 1)</f>
        <v>film &amp; video</v>
      </c>
      <c r="R195" t="str">
        <f t="shared" ref="R195:R258" si="15">RIGHT(P195,LEN(P195) - SEARCH("/",P195,1))</f>
        <v>drama</v>
      </c>
    </row>
    <row r="196" spans="1:18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0">
        <f t="shared" si="12"/>
        <v>42375.663553240738</v>
      </c>
      <c r="J196" s="10">
        <f t="shared" si="13"/>
        <v>42435.663553240738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t="str">
        <f t="shared" si="14"/>
        <v>film &amp; video</v>
      </c>
      <c r="R196" t="str">
        <f t="shared" si="15"/>
        <v>drama</v>
      </c>
    </row>
    <row r="197" spans="1:18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0">
        <f t="shared" si="12"/>
        <v>42135.337175925924</v>
      </c>
      <c r="J197" s="10">
        <f t="shared" si="13"/>
        <v>42195.337175925924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t="str">
        <f t="shared" si="14"/>
        <v>film &amp; video</v>
      </c>
      <c r="R197" t="str">
        <f t="shared" si="15"/>
        <v>drama</v>
      </c>
    </row>
    <row r="198" spans="1:18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0">
        <f t="shared" si="12"/>
        <v>42259.209467592591</v>
      </c>
      <c r="J198" s="10">
        <f t="shared" si="13"/>
        <v>42287.541666666664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t="str">
        <f t="shared" si="14"/>
        <v>film &amp; video</v>
      </c>
      <c r="R198" t="str">
        <f t="shared" si="15"/>
        <v>drama</v>
      </c>
    </row>
    <row r="199" spans="1:18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0">
        <f t="shared" si="12"/>
        <v>42741.515046296299</v>
      </c>
      <c r="J199" s="10">
        <f t="shared" si="13"/>
        <v>42783.541666666664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t="str">
        <f t="shared" si="14"/>
        <v>film &amp; video</v>
      </c>
      <c r="R199" t="str">
        <f t="shared" si="15"/>
        <v>drama</v>
      </c>
    </row>
    <row r="200" spans="1:18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0">
        <f t="shared" si="12"/>
        <v>41887.050023148149</v>
      </c>
      <c r="J200" s="10">
        <f t="shared" si="13"/>
        <v>41917.050023148149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t="str">
        <f t="shared" si="14"/>
        <v>film &amp; video</v>
      </c>
      <c r="R200" t="str">
        <f t="shared" si="15"/>
        <v>drama</v>
      </c>
    </row>
    <row r="201" spans="1:18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0">
        <f t="shared" si="12"/>
        <v>42583.790532407402</v>
      </c>
      <c r="J201" s="10">
        <f t="shared" si="13"/>
        <v>42613.790532407402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t="str">
        <f t="shared" si="14"/>
        <v>film &amp; video</v>
      </c>
      <c r="R201" t="str">
        <f t="shared" si="15"/>
        <v>drama</v>
      </c>
    </row>
    <row r="202" spans="1:18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0">
        <f t="shared" si="12"/>
        <v>41866.750034722223</v>
      </c>
      <c r="J202" s="10">
        <f t="shared" si="13"/>
        <v>41896.750034722223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t="str">
        <f t="shared" si="14"/>
        <v>film &amp; video</v>
      </c>
      <c r="R202" t="str">
        <f t="shared" si="15"/>
        <v>drama</v>
      </c>
    </row>
    <row r="203" spans="1:18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0">
        <f t="shared" si="12"/>
        <v>42023.485289351847</v>
      </c>
      <c r="J203" s="10">
        <f t="shared" si="13"/>
        <v>42043.485289351847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t="str">
        <f t="shared" si="14"/>
        <v>film &amp; video</v>
      </c>
      <c r="R203" t="str">
        <f t="shared" si="15"/>
        <v>drama</v>
      </c>
    </row>
    <row r="204" spans="1:1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0">
        <f t="shared" si="12"/>
        <v>42255.594490740739</v>
      </c>
      <c r="J204" s="10">
        <f t="shared" si="13"/>
        <v>42285.540972222218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t="str">
        <f t="shared" si="14"/>
        <v>film &amp; video</v>
      </c>
      <c r="R204" t="str">
        <f t="shared" si="15"/>
        <v>drama</v>
      </c>
    </row>
    <row r="205" spans="1:18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0">
        <f t="shared" si="12"/>
        <v>41973.514629629623</v>
      </c>
      <c r="J205" s="10">
        <f t="shared" si="13"/>
        <v>42033.514629629623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t="str">
        <f t="shared" si="14"/>
        <v>film &amp; video</v>
      </c>
      <c r="R205" t="str">
        <f t="shared" si="15"/>
        <v>drama</v>
      </c>
    </row>
    <row r="206" spans="1:18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0">
        <f t="shared" si="12"/>
        <v>42556.250034722216</v>
      </c>
      <c r="J206" s="10">
        <f t="shared" si="13"/>
        <v>42586.250034722216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t="str">
        <f t="shared" si="14"/>
        <v>film &amp; video</v>
      </c>
      <c r="R206" t="str">
        <f t="shared" si="15"/>
        <v>drama</v>
      </c>
    </row>
    <row r="207" spans="1:18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0">
        <f t="shared" si="12"/>
        <v>42248.298865740733</v>
      </c>
      <c r="J207" s="10">
        <f t="shared" si="13"/>
        <v>42283.298865740733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t="str">
        <f t="shared" si="14"/>
        <v>film &amp; video</v>
      </c>
      <c r="R207" t="str">
        <f t="shared" si="15"/>
        <v>drama</v>
      </c>
    </row>
    <row r="208" spans="1:18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0">
        <f t="shared" si="12"/>
        <v>42566.67109953703</v>
      </c>
      <c r="J208" s="10">
        <f t="shared" si="13"/>
        <v>42587.67109953703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t="str">
        <f t="shared" si="14"/>
        <v>film &amp; video</v>
      </c>
      <c r="R208" t="str">
        <f t="shared" si="15"/>
        <v>drama</v>
      </c>
    </row>
    <row r="209" spans="1:18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0">
        <f t="shared" si="12"/>
        <v>41977.863865740735</v>
      </c>
      <c r="J209" s="10">
        <f t="shared" si="13"/>
        <v>42007.863865740735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t="str">
        <f t="shared" si="14"/>
        <v>film &amp; video</v>
      </c>
      <c r="R209" t="str">
        <f t="shared" si="15"/>
        <v>drama</v>
      </c>
    </row>
    <row r="210" spans="1:18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0">
        <f t="shared" si="12"/>
        <v>41959.03665509259</v>
      </c>
      <c r="J210" s="10">
        <f t="shared" si="13"/>
        <v>41989.03665509259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t="str">
        <f t="shared" si="14"/>
        <v>film &amp; video</v>
      </c>
      <c r="R210" t="str">
        <f t="shared" si="15"/>
        <v>drama</v>
      </c>
    </row>
    <row r="211" spans="1:18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0">
        <f t="shared" si="12"/>
        <v>42165.589525462965</v>
      </c>
      <c r="J211" s="10">
        <f t="shared" si="13"/>
        <v>42195.589525462965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t="str">
        <f t="shared" si="14"/>
        <v>film &amp; video</v>
      </c>
      <c r="R211" t="str">
        <f t="shared" si="15"/>
        <v>drama</v>
      </c>
    </row>
    <row r="212" spans="1:18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0">
        <f t="shared" si="12"/>
        <v>42248.731388888882</v>
      </c>
      <c r="J212" s="10">
        <f t="shared" si="13"/>
        <v>42277.874999999993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t="str">
        <f t="shared" si="14"/>
        <v>film &amp; video</v>
      </c>
      <c r="R212" t="str">
        <f t="shared" si="15"/>
        <v>drama</v>
      </c>
    </row>
    <row r="213" spans="1:18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0">
        <f t="shared" si="12"/>
        <v>42235.826585648152</v>
      </c>
      <c r="J213" s="10">
        <f t="shared" si="13"/>
        <v>42265.826585648152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t="str">
        <f t="shared" si="14"/>
        <v>film &amp; video</v>
      </c>
      <c r="R213" t="str">
        <f t="shared" si="15"/>
        <v>drama</v>
      </c>
    </row>
    <row r="214" spans="1:18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0">
        <f t="shared" si="12"/>
        <v>42416.547685185178</v>
      </c>
      <c r="J214" s="10">
        <f t="shared" si="13"/>
        <v>42476.506018518521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t="str">
        <f t="shared" si="14"/>
        <v>film &amp; video</v>
      </c>
      <c r="R214" t="str">
        <f t="shared" si="15"/>
        <v>drama</v>
      </c>
    </row>
    <row r="215" spans="1:18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0">
        <f t="shared" si="12"/>
        <v>42202.260960648149</v>
      </c>
      <c r="J215" s="10">
        <f t="shared" si="13"/>
        <v>42232.254641203697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t="str">
        <f t="shared" si="14"/>
        <v>film &amp; video</v>
      </c>
      <c r="R215" t="str">
        <f t="shared" si="15"/>
        <v>drama</v>
      </c>
    </row>
    <row r="216" spans="1:18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0">
        <f t="shared" si="12"/>
        <v>42009.307280092595</v>
      </c>
      <c r="J216" s="10">
        <f t="shared" si="13"/>
        <v>42069.307280092595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t="str">
        <f t="shared" si="14"/>
        <v>film &amp; video</v>
      </c>
      <c r="R216" t="str">
        <f t="shared" si="15"/>
        <v>drama</v>
      </c>
    </row>
    <row r="217" spans="1:18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0">
        <f t="shared" si="12"/>
        <v>42374.896782407406</v>
      </c>
      <c r="J217" s="10">
        <f t="shared" si="13"/>
        <v>42417.665972222218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t="str">
        <f t="shared" si="14"/>
        <v>film &amp; video</v>
      </c>
      <c r="R217" t="str">
        <f t="shared" si="15"/>
        <v>drama</v>
      </c>
    </row>
    <row r="218" spans="1:18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0">
        <f t="shared" si="12"/>
        <v>42066.625428240739</v>
      </c>
      <c r="J218" s="10">
        <f t="shared" si="13"/>
        <v>42116.583761574067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t="str">
        <f t="shared" si="14"/>
        <v>film &amp; video</v>
      </c>
      <c r="R218" t="str">
        <f t="shared" si="15"/>
        <v>drama</v>
      </c>
    </row>
    <row r="219" spans="1:1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0">
        <f t="shared" si="12"/>
        <v>41970.307280092595</v>
      </c>
      <c r="J219" s="10">
        <f t="shared" si="13"/>
        <v>42001.307280092595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t="str">
        <f t="shared" si="14"/>
        <v>film &amp; video</v>
      </c>
      <c r="R219" t="str">
        <f t="shared" si="15"/>
        <v>drama</v>
      </c>
    </row>
    <row r="220" spans="1:18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0">
        <f t="shared" si="12"/>
        <v>42079.295011574075</v>
      </c>
      <c r="J220" s="10">
        <f t="shared" si="13"/>
        <v>42139.295011574075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t="str">
        <f t="shared" si="14"/>
        <v>film &amp; video</v>
      </c>
      <c r="R220" t="str">
        <f t="shared" si="15"/>
        <v>drama</v>
      </c>
    </row>
    <row r="221" spans="1:18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0">
        <f t="shared" si="12"/>
        <v>42428.993344907409</v>
      </c>
      <c r="J221" s="10">
        <f t="shared" si="13"/>
        <v>42460.957638888889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t="str">
        <f t="shared" si="14"/>
        <v>film &amp; video</v>
      </c>
      <c r="R221" t="str">
        <f t="shared" si="15"/>
        <v>drama</v>
      </c>
    </row>
    <row r="222" spans="1:18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0">
        <f t="shared" si="12"/>
        <v>42195.310532407406</v>
      </c>
      <c r="J222" s="10">
        <f t="shared" si="13"/>
        <v>42236.504166666658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t="str">
        <f t="shared" si="14"/>
        <v>film &amp; video</v>
      </c>
      <c r="R222" t="str">
        <f t="shared" si="15"/>
        <v>drama</v>
      </c>
    </row>
    <row r="223" spans="1:1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0">
        <f t="shared" si="12"/>
        <v>42031.504212962966</v>
      </c>
      <c r="J223" s="10">
        <f t="shared" si="13"/>
        <v>42091.462546296294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t="str">
        <f t="shared" si="14"/>
        <v>film &amp; video</v>
      </c>
      <c r="R223" t="str">
        <f t="shared" si="15"/>
        <v>drama</v>
      </c>
    </row>
    <row r="224" spans="1:18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0">
        <f t="shared" si="12"/>
        <v>42031.436550925922</v>
      </c>
      <c r="J224" s="10">
        <f t="shared" si="13"/>
        <v>42089.777083333327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t="str">
        <f t="shared" si="14"/>
        <v>film &amp; video</v>
      </c>
      <c r="R224" t="str">
        <f t="shared" si="15"/>
        <v>drama</v>
      </c>
    </row>
    <row r="225" spans="1:18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0">
        <f t="shared" si="12"/>
        <v>42481.714699074073</v>
      </c>
      <c r="J225" s="10">
        <f t="shared" si="13"/>
        <v>42511.711805555555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t="str">
        <f t="shared" si="14"/>
        <v>film &amp; video</v>
      </c>
      <c r="R225" t="str">
        <f t="shared" si="15"/>
        <v>drama</v>
      </c>
    </row>
    <row r="226" spans="1:18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0">
        <f t="shared" si="12"/>
        <v>42134.901921296296</v>
      </c>
      <c r="J226" s="10">
        <f t="shared" si="13"/>
        <v>42194.901921296296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t="str">
        <f t="shared" si="14"/>
        <v>film &amp; video</v>
      </c>
      <c r="R226" t="str">
        <f t="shared" si="15"/>
        <v>drama</v>
      </c>
    </row>
    <row r="227" spans="1:18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0">
        <f t="shared" si="12"/>
        <v>42438.627939814811</v>
      </c>
      <c r="J227" s="10">
        <f t="shared" si="13"/>
        <v>42468.586273148147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t="str">
        <f t="shared" si="14"/>
        <v>film &amp; video</v>
      </c>
      <c r="R227" t="str">
        <f t="shared" si="15"/>
        <v>drama</v>
      </c>
    </row>
    <row r="228" spans="1:18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0">
        <f t="shared" si="12"/>
        <v>42106.332685185182</v>
      </c>
      <c r="J228" s="10">
        <f t="shared" si="13"/>
        <v>42155.061805555553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t="str">
        <f t="shared" si="14"/>
        <v>film &amp; video</v>
      </c>
      <c r="R228" t="str">
        <f t="shared" si="15"/>
        <v>drama</v>
      </c>
    </row>
    <row r="229" spans="1:18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0">
        <f t="shared" si="12"/>
        <v>42164.560659722221</v>
      </c>
      <c r="J229" s="10">
        <f t="shared" si="13"/>
        <v>42194.560659722221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t="str">
        <f t="shared" si="14"/>
        <v>film &amp; video</v>
      </c>
      <c r="R229" t="str">
        <f t="shared" si="15"/>
        <v>drama</v>
      </c>
    </row>
    <row r="230" spans="1:18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0">
        <f t="shared" si="12"/>
        <v>42096.353067129625</v>
      </c>
      <c r="J230" s="10">
        <f t="shared" si="13"/>
        <v>42156.353067129625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t="str">
        <f t="shared" si="14"/>
        <v>film &amp; video</v>
      </c>
      <c r="R230" t="str">
        <f t="shared" si="15"/>
        <v>drama</v>
      </c>
    </row>
    <row r="231" spans="1:18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0">
        <f t="shared" si="12"/>
        <v>42383.600659722222</v>
      </c>
      <c r="J231" s="10">
        <f t="shared" si="13"/>
        <v>42413.600659722222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t="str">
        <f t="shared" si="14"/>
        <v>film &amp; video</v>
      </c>
      <c r="R231" t="str">
        <f t="shared" si="15"/>
        <v>drama</v>
      </c>
    </row>
    <row r="232" spans="1:18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0">
        <f t="shared" si="12"/>
        <v>42129.443877314807</v>
      </c>
      <c r="J232" s="10">
        <f t="shared" si="13"/>
        <v>42159.443877314807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t="str">
        <f t="shared" si="14"/>
        <v>film &amp; video</v>
      </c>
      <c r="R232" t="str">
        <f t="shared" si="15"/>
        <v>drama</v>
      </c>
    </row>
    <row r="233" spans="1:18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0">
        <f t="shared" si="12"/>
        <v>42341.625590277778</v>
      </c>
      <c r="J233" s="10">
        <f t="shared" si="13"/>
        <v>42371.625590277778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t="str">
        <f t="shared" si="14"/>
        <v>film &amp; video</v>
      </c>
      <c r="R233" t="str">
        <f t="shared" si="15"/>
        <v>drama</v>
      </c>
    </row>
    <row r="234" spans="1:18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0">
        <f t="shared" si="12"/>
        <v>42032.492430555554</v>
      </c>
      <c r="J234" s="10">
        <f t="shared" si="13"/>
        <v>42062.492430555554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t="str">
        <f t="shared" si="14"/>
        <v>film &amp; video</v>
      </c>
      <c r="R234" t="str">
        <f t="shared" si="15"/>
        <v>drama</v>
      </c>
    </row>
    <row r="235" spans="1:18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0">
        <f t="shared" si="12"/>
        <v>42612.578379629624</v>
      </c>
      <c r="J235" s="10">
        <f t="shared" si="13"/>
        <v>42642.578379629624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t="str">
        <f t="shared" si="14"/>
        <v>film &amp; video</v>
      </c>
      <c r="R235" t="str">
        <f t="shared" si="15"/>
        <v>drama</v>
      </c>
    </row>
    <row r="236" spans="1:18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0">
        <f t="shared" si="12"/>
        <v>42135.70207175926</v>
      </c>
      <c r="J236" s="10">
        <f t="shared" si="13"/>
        <v>42175.70207175926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t="str">
        <f t="shared" si="14"/>
        <v>film &amp; video</v>
      </c>
      <c r="R236" t="str">
        <f t="shared" si="15"/>
        <v>drama</v>
      </c>
    </row>
    <row r="237" spans="1:18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0">
        <f t="shared" si="12"/>
        <v>42164.575196759259</v>
      </c>
      <c r="J237" s="10">
        <f t="shared" si="13"/>
        <v>42194.575196759259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t="str">
        <f t="shared" si="14"/>
        <v>film &amp; video</v>
      </c>
      <c r="R237" t="str">
        <f t="shared" si="15"/>
        <v>drama</v>
      </c>
    </row>
    <row r="238" spans="1:18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0">
        <f t="shared" si="12"/>
        <v>42320.751145833325</v>
      </c>
      <c r="J238" s="10">
        <f t="shared" si="13"/>
        <v>42373.666666666664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t="str">
        <f t="shared" si="14"/>
        <v>film &amp; video</v>
      </c>
      <c r="R238" t="str">
        <f t="shared" si="15"/>
        <v>drama</v>
      </c>
    </row>
    <row r="239" spans="1:1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0">
        <f t="shared" si="12"/>
        <v>42377.243854166663</v>
      </c>
      <c r="J239" s="10">
        <f t="shared" si="13"/>
        <v>42437.243854166663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t="str">
        <f t="shared" si="14"/>
        <v>film &amp; video</v>
      </c>
      <c r="R239" t="str">
        <f t="shared" si="15"/>
        <v>drama</v>
      </c>
    </row>
    <row r="240" spans="1:18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0">
        <f t="shared" si="12"/>
        <v>42713.629166666658</v>
      </c>
      <c r="J240" s="10">
        <f t="shared" si="13"/>
        <v>42734.041666666664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t="str">
        <f t="shared" si="14"/>
        <v>film &amp; video</v>
      </c>
      <c r="R240" t="str">
        <f t="shared" si="15"/>
        <v>drama</v>
      </c>
    </row>
    <row r="241" spans="1:18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0">
        <f t="shared" si="12"/>
        <v>42296.776967592588</v>
      </c>
      <c r="J241" s="10">
        <f t="shared" si="13"/>
        <v>42316.166666666664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t="str">
        <f t="shared" si="14"/>
        <v>film &amp; video</v>
      </c>
      <c r="R241" t="str">
        <f t="shared" si="15"/>
        <v>drama</v>
      </c>
    </row>
    <row r="242" spans="1:18" ht="43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0">
        <f t="shared" si="12"/>
        <v>41354.375127314815</v>
      </c>
      <c r="J242" s="10">
        <f t="shared" si="13"/>
        <v>41399.375127314815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t="str">
        <f t="shared" si="14"/>
        <v>film &amp; video</v>
      </c>
      <c r="R242" t="str">
        <f t="shared" si="15"/>
        <v>documentary</v>
      </c>
    </row>
    <row r="243" spans="1:18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0">
        <f t="shared" si="12"/>
        <v>41949.364629629628</v>
      </c>
      <c r="J243" s="10">
        <f t="shared" si="13"/>
        <v>41994.364629629628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t="str">
        <f t="shared" si="14"/>
        <v>film &amp; video</v>
      </c>
      <c r="R243" t="str">
        <f t="shared" si="15"/>
        <v>documentary</v>
      </c>
    </row>
    <row r="244" spans="1:18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0">
        <f t="shared" si="12"/>
        <v>40862.15960648148</v>
      </c>
      <c r="J244" s="10">
        <f t="shared" si="13"/>
        <v>40897.15960648148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t="str">
        <f t="shared" si="14"/>
        <v>film &amp; video</v>
      </c>
      <c r="R244" t="str">
        <f t="shared" si="15"/>
        <v>documentary</v>
      </c>
    </row>
    <row r="245" spans="1:18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0">
        <f t="shared" si="12"/>
        <v>41661.714166666665</v>
      </c>
      <c r="J245" s="10">
        <f t="shared" si="13"/>
        <v>41691.714166666665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t="str">
        <f t="shared" si="14"/>
        <v>film &amp; video</v>
      </c>
      <c r="R245" t="str">
        <f t="shared" si="15"/>
        <v>documentary</v>
      </c>
    </row>
    <row r="246" spans="1:18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0">
        <f t="shared" si="12"/>
        <v>40212.990266203698</v>
      </c>
      <c r="J246" s="10">
        <f t="shared" si="13"/>
        <v>40252.962499999994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t="str">
        <f t="shared" si="14"/>
        <v>film &amp; video</v>
      </c>
      <c r="R246" t="str">
        <f t="shared" si="15"/>
        <v>documentary</v>
      </c>
    </row>
    <row r="247" spans="1:18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0">
        <f t="shared" si="12"/>
        <v>41106.719733796293</v>
      </c>
      <c r="J247" s="10">
        <f t="shared" si="13"/>
        <v>41136.719733796293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t="str">
        <f t="shared" si="14"/>
        <v>film &amp; video</v>
      </c>
      <c r="R247" t="str">
        <f t="shared" si="15"/>
        <v>documentary</v>
      </c>
    </row>
    <row r="248" spans="1:18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0">
        <f t="shared" si="12"/>
        <v>40480.030150462961</v>
      </c>
      <c r="J248" s="10">
        <f t="shared" si="13"/>
        <v>40530.071817129625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t="str">
        <f t="shared" si="14"/>
        <v>film &amp; video</v>
      </c>
      <c r="R248" t="str">
        <f t="shared" si="15"/>
        <v>documentary</v>
      </c>
    </row>
    <row r="249" spans="1:18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0">
        <f t="shared" si="12"/>
        <v>40430.270995370367</v>
      </c>
      <c r="J249" s="10">
        <f t="shared" si="13"/>
        <v>40466.818749999999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t="str">
        <f t="shared" si="14"/>
        <v>film &amp; video</v>
      </c>
      <c r="R249" t="str">
        <f t="shared" si="15"/>
        <v>documentary</v>
      </c>
    </row>
    <row r="250" spans="1:18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0">
        <f t="shared" si="12"/>
        <v>40870.441076388888</v>
      </c>
      <c r="J250" s="10">
        <f t="shared" si="13"/>
        <v>40915.441076388888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t="str">
        <f t="shared" si="14"/>
        <v>film &amp; video</v>
      </c>
      <c r="R250" t="str">
        <f t="shared" si="15"/>
        <v>documentary</v>
      </c>
    </row>
    <row r="251" spans="1:18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0">
        <f t="shared" si="12"/>
        <v>40332.590509259258</v>
      </c>
      <c r="J251" s="10">
        <f t="shared" si="13"/>
        <v>40412.402777777774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t="str">
        <f t="shared" si="14"/>
        <v>film &amp; video</v>
      </c>
      <c r="R251" t="str">
        <f t="shared" si="15"/>
        <v>documentary</v>
      </c>
    </row>
    <row r="252" spans="1:18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0">
        <f t="shared" si="12"/>
        <v>41401.232534722221</v>
      </c>
      <c r="J252" s="10">
        <f t="shared" si="13"/>
        <v>41431.232534722221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t="str">
        <f t="shared" si="14"/>
        <v>film &amp; video</v>
      </c>
      <c r="R252" t="str">
        <f t="shared" si="15"/>
        <v>documentary</v>
      </c>
    </row>
    <row r="253" spans="1:18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0">
        <f t="shared" si="12"/>
        <v>41013.454236111109</v>
      </c>
      <c r="J253" s="10">
        <f t="shared" si="13"/>
        <v>41045.458333333328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t="str">
        <f t="shared" si="14"/>
        <v>film &amp; video</v>
      </c>
      <c r="R253" t="str">
        <f t="shared" si="15"/>
        <v>documentary</v>
      </c>
    </row>
    <row r="254" spans="1:18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0">
        <f t="shared" si="12"/>
        <v>40266.329375000001</v>
      </c>
      <c r="J254" s="10">
        <f t="shared" si="13"/>
        <v>40329.832638888889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t="str">
        <f t="shared" si="14"/>
        <v>film &amp; video</v>
      </c>
      <c r="R254" t="str">
        <f t="shared" si="15"/>
        <v>documentary</v>
      </c>
    </row>
    <row r="255" spans="1:18" ht="43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0">
        <f t="shared" si="12"/>
        <v>40924.31753472222</v>
      </c>
      <c r="J255" s="10">
        <f t="shared" si="13"/>
        <v>40954.31753472222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t="str">
        <f t="shared" si="14"/>
        <v>film &amp; video</v>
      </c>
      <c r="R255" t="str">
        <f t="shared" si="15"/>
        <v>documentary</v>
      </c>
    </row>
    <row r="256" spans="1:18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0">
        <f t="shared" si="12"/>
        <v>42263.619328703695</v>
      </c>
      <c r="J256" s="10">
        <f t="shared" si="13"/>
        <v>42293.749999999993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t="str">
        <f t="shared" si="14"/>
        <v>film &amp; video</v>
      </c>
      <c r="R256" t="str">
        <f t="shared" si="15"/>
        <v>documentary</v>
      </c>
    </row>
    <row r="257" spans="1:18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0">
        <f t="shared" si="12"/>
        <v>40588.193078703705</v>
      </c>
      <c r="J257" s="10">
        <f t="shared" si="13"/>
        <v>40618.151412037034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t="str">
        <f t="shared" si="14"/>
        <v>film &amp; video</v>
      </c>
      <c r="R257" t="str">
        <f t="shared" si="15"/>
        <v>documentary</v>
      </c>
    </row>
    <row r="258" spans="1:18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0">
        <f t="shared" si="12"/>
        <v>41319.435960648145</v>
      </c>
      <c r="J258" s="10">
        <f t="shared" si="13"/>
        <v>41349.435960648145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t="str">
        <f t="shared" si="14"/>
        <v>film &amp; video</v>
      </c>
      <c r="R258" t="str">
        <f t="shared" si="15"/>
        <v>documentary</v>
      </c>
    </row>
    <row r="259" spans="1:18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0">
        <f t="shared" ref="I259:I322" si="16">(((L259/60)/60)/24) + DATE(1970,1,1)+(-8/24)</f>
        <v>42479.293541666666</v>
      </c>
      <c r="J259" s="10">
        <f t="shared" ref="J259:J322" si="17">(((K259/60)/60)/24) + DATE(1970,1,1)+(-8/24)</f>
        <v>42509.293541666666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t="str">
        <f t="shared" ref="Q259:Q322" si="18">LEFT(P259, SEARCH("/",P259,1) - 1)</f>
        <v>film &amp; video</v>
      </c>
      <c r="R259" t="str">
        <f t="shared" ref="R259:R322" si="19">RIGHT(P259,LEN(P259) - SEARCH("/",P259,1))</f>
        <v>documentary</v>
      </c>
    </row>
    <row r="260" spans="1:18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0">
        <f t="shared" si="16"/>
        <v>40681.718356481477</v>
      </c>
      <c r="J260" s="10">
        <f t="shared" si="17"/>
        <v>40711.718356481477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t="str">
        <f t="shared" si="18"/>
        <v>film &amp; video</v>
      </c>
      <c r="R260" t="str">
        <f t="shared" si="19"/>
        <v>documentary</v>
      </c>
    </row>
    <row r="261" spans="1:18" ht="43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0">
        <f t="shared" si="16"/>
        <v>42072.404733796291</v>
      </c>
      <c r="J261" s="10">
        <f t="shared" si="17"/>
        <v>42102.404733796291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t="str">
        <f t="shared" si="18"/>
        <v>film &amp; video</v>
      </c>
      <c r="R261" t="str">
        <f t="shared" si="19"/>
        <v>documentary</v>
      </c>
    </row>
    <row r="262" spans="1:18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0">
        <f t="shared" si="16"/>
        <v>40330.422210648147</v>
      </c>
      <c r="J262" s="10">
        <f t="shared" si="17"/>
        <v>40376.082638888889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t="str">
        <f t="shared" si="18"/>
        <v>film &amp; video</v>
      </c>
      <c r="R262" t="str">
        <f t="shared" si="19"/>
        <v>documentary</v>
      </c>
    </row>
    <row r="263" spans="1:18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0">
        <f t="shared" si="16"/>
        <v>41017.552129629628</v>
      </c>
      <c r="J263" s="10">
        <f t="shared" si="17"/>
        <v>41067.288194444445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t="str">
        <f t="shared" si="18"/>
        <v>film &amp; video</v>
      </c>
      <c r="R263" t="str">
        <f t="shared" si="19"/>
        <v>documentary</v>
      </c>
    </row>
    <row r="264" spans="1:18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0">
        <f t="shared" si="16"/>
        <v>40554.914675925924</v>
      </c>
      <c r="J264" s="10">
        <f t="shared" si="17"/>
        <v>40599.914675925924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t="str">
        <f t="shared" si="18"/>
        <v>film &amp; video</v>
      </c>
      <c r="R264" t="str">
        <f t="shared" si="19"/>
        <v>documentary</v>
      </c>
    </row>
    <row r="265" spans="1:18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0">
        <f t="shared" si="16"/>
        <v>41149.621458333328</v>
      </c>
      <c r="J265" s="10">
        <f t="shared" si="17"/>
        <v>41179.621458333328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t="str">
        <f t="shared" si="18"/>
        <v>film &amp; video</v>
      </c>
      <c r="R265" t="str">
        <f t="shared" si="19"/>
        <v>documentary</v>
      </c>
    </row>
    <row r="266" spans="1:18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0">
        <f t="shared" si="16"/>
        <v>41010.286979166667</v>
      </c>
      <c r="J266" s="10">
        <f t="shared" si="17"/>
        <v>41040.286979166667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t="str">
        <f t="shared" si="18"/>
        <v>film &amp; video</v>
      </c>
      <c r="R266" t="str">
        <f t="shared" si="19"/>
        <v>documentary</v>
      </c>
    </row>
    <row r="267" spans="1:18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0">
        <f t="shared" si="16"/>
        <v>40266.912384259253</v>
      </c>
      <c r="J267" s="10">
        <f t="shared" si="17"/>
        <v>40308.511111111111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t="str">
        <f t="shared" si="18"/>
        <v>film &amp; video</v>
      </c>
      <c r="R267" t="str">
        <f t="shared" si="19"/>
        <v>documentary</v>
      </c>
    </row>
    <row r="268" spans="1:18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0">
        <f t="shared" si="16"/>
        <v>40204.841516203705</v>
      </c>
      <c r="J268" s="10">
        <f t="shared" si="17"/>
        <v>40290.82708333333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t="str">
        <f t="shared" si="18"/>
        <v>film &amp; video</v>
      </c>
      <c r="R268" t="str">
        <f t="shared" si="19"/>
        <v>documentary</v>
      </c>
    </row>
    <row r="269" spans="1:18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0">
        <f t="shared" si="16"/>
        <v>41785.119201388887</v>
      </c>
      <c r="J269" s="10">
        <f t="shared" si="17"/>
        <v>41815.119201388887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t="str">
        <f t="shared" si="18"/>
        <v>film &amp; video</v>
      </c>
      <c r="R269" t="str">
        <f t="shared" si="19"/>
        <v>documentary</v>
      </c>
    </row>
    <row r="270" spans="1:18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0">
        <f t="shared" si="16"/>
        <v>40808.819189814814</v>
      </c>
      <c r="J270" s="10">
        <f t="shared" si="17"/>
        <v>40853.860856481479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t="str">
        <f t="shared" si="18"/>
        <v>film &amp; video</v>
      </c>
      <c r="R270" t="str">
        <f t="shared" si="19"/>
        <v>documentary</v>
      </c>
    </row>
    <row r="271" spans="1:18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0">
        <f t="shared" si="16"/>
        <v>42757.863680555551</v>
      </c>
      <c r="J271" s="10">
        <f t="shared" si="17"/>
        <v>42787.863680555551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t="str">
        <f t="shared" si="18"/>
        <v>film &amp; video</v>
      </c>
      <c r="R271" t="str">
        <f t="shared" si="19"/>
        <v>documentary</v>
      </c>
    </row>
    <row r="272" spans="1:18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0">
        <f t="shared" si="16"/>
        <v>40637.533217592587</v>
      </c>
      <c r="J272" s="10">
        <f t="shared" si="17"/>
        <v>40687.833333333328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t="str">
        <f t="shared" si="18"/>
        <v>film &amp; video</v>
      </c>
      <c r="R272" t="str">
        <f t="shared" si="19"/>
        <v>documentary</v>
      </c>
    </row>
    <row r="273" spans="1:18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0">
        <f t="shared" si="16"/>
        <v>41611.766909722224</v>
      </c>
      <c r="J273" s="10">
        <f t="shared" si="17"/>
        <v>41641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t="str">
        <f t="shared" si="18"/>
        <v>film &amp; video</v>
      </c>
      <c r="R273" t="str">
        <f t="shared" si="19"/>
        <v>documentary</v>
      </c>
    </row>
    <row r="274" spans="1:18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0">
        <f t="shared" si="16"/>
        <v>40235.567025462959</v>
      </c>
      <c r="J274" s="10">
        <f t="shared" si="17"/>
        <v>40296.450694444444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t="str">
        <f t="shared" si="18"/>
        <v>film &amp; video</v>
      </c>
      <c r="R274" t="str">
        <f t="shared" si="19"/>
        <v>documentary</v>
      </c>
    </row>
    <row r="275" spans="1:18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0">
        <f t="shared" si="16"/>
        <v>40697.16511574074</v>
      </c>
      <c r="J275" s="10">
        <f t="shared" si="17"/>
        <v>40727.16511574074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t="str">
        <f t="shared" si="18"/>
        <v>film &amp; video</v>
      </c>
      <c r="R275" t="str">
        <f t="shared" si="19"/>
        <v>documentary</v>
      </c>
    </row>
    <row r="276" spans="1:18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0">
        <f t="shared" si="16"/>
        <v>40969.579039351847</v>
      </c>
      <c r="J276" s="10">
        <f t="shared" si="17"/>
        <v>41003.957638888889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t="str">
        <f t="shared" si="18"/>
        <v>film &amp; video</v>
      </c>
      <c r="R276" t="str">
        <f t="shared" si="19"/>
        <v>documentary</v>
      </c>
    </row>
    <row r="277" spans="1:18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0">
        <f t="shared" si="16"/>
        <v>41192.698680555557</v>
      </c>
      <c r="J277" s="10">
        <f t="shared" si="17"/>
        <v>41222.740347222221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t="str">
        <f t="shared" si="18"/>
        <v>film &amp; video</v>
      </c>
      <c r="R277" t="str">
        <f t="shared" si="19"/>
        <v>documentary</v>
      </c>
    </row>
    <row r="278" spans="1:18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0">
        <f t="shared" si="16"/>
        <v>40966.74854166666</v>
      </c>
      <c r="J278" s="10">
        <f t="shared" si="17"/>
        <v>41026.706874999996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t="str">
        <f t="shared" si="18"/>
        <v>film &amp; video</v>
      </c>
      <c r="R278" t="str">
        <f t="shared" si="19"/>
        <v>documentary</v>
      </c>
    </row>
    <row r="279" spans="1:18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0">
        <f t="shared" si="16"/>
        <v>42117.55809027778</v>
      </c>
      <c r="J279" s="10">
        <f t="shared" si="17"/>
        <v>42147.55809027778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t="str">
        <f t="shared" si="18"/>
        <v>film &amp; video</v>
      </c>
      <c r="R279" t="str">
        <f t="shared" si="19"/>
        <v>documentary</v>
      </c>
    </row>
    <row r="280" spans="1:18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0">
        <f t="shared" si="16"/>
        <v>41163.707627314812</v>
      </c>
      <c r="J280" s="10">
        <f t="shared" si="17"/>
        <v>41193.707627314812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t="str">
        <f t="shared" si="18"/>
        <v>film &amp; video</v>
      </c>
      <c r="R280" t="str">
        <f t="shared" si="19"/>
        <v>documentary</v>
      </c>
    </row>
    <row r="281" spans="1:18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0">
        <f t="shared" si="16"/>
        <v>42758.910833333335</v>
      </c>
      <c r="J281" s="10">
        <f t="shared" si="17"/>
        <v>42792.750694444439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t="str">
        <f t="shared" si="18"/>
        <v>film &amp; video</v>
      </c>
      <c r="R281" t="str">
        <f t="shared" si="19"/>
        <v>documentary</v>
      </c>
    </row>
    <row r="282" spans="1:18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0">
        <f t="shared" si="16"/>
        <v>41744.257349537031</v>
      </c>
      <c r="J282" s="10">
        <f t="shared" si="17"/>
        <v>41789.257349537031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t="str">
        <f t="shared" si="18"/>
        <v>film &amp; video</v>
      </c>
      <c r="R282" t="str">
        <f t="shared" si="19"/>
        <v>documentary</v>
      </c>
    </row>
    <row r="283" spans="1:18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0">
        <f t="shared" si="16"/>
        <v>39949.830011574071</v>
      </c>
      <c r="J283" s="10">
        <f t="shared" si="17"/>
        <v>40035.476388888885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t="str">
        <f t="shared" si="18"/>
        <v>film &amp; video</v>
      </c>
      <c r="R283" t="str">
        <f t="shared" si="19"/>
        <v>documentary</v>
      </c>
    </row>
    <row r="284" spans="1:18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0">
        <f t="shared" si="16"/>
        <v>40194.586712962962</v>
      </c>
      <c r="J284" s="10">
        <f t="shared" si="17"/>
        <v>40231.583333333328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t="str">
        <f t="shared" si="18"/>
        <v>film &amp; video</v>
      </c>
      <c r="R284" t="str">
        <f t="shared" si="19"/>
        <v>documentary</v>
      </c>
    </row>
    <row r="285" spans="1:18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0">
        <f t="shared" si="16"/>
        <v>40675.376666666663</v>
      </c>
      <c r="J285" s="10">
        <f t="shared" si="17"/>
        <v>40694.874305555553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t="str">
        <f t="shared" si="18"/>
        <v>film &amp; video</v>
      </c>
      <c r="R285" t="str">
        <f t="shared" si="19"/>
        <v>documentary</v>
      </c>
    </row>
    <row r="286" spans="1:18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0">
        <f t="shared" si="16"/>
        <v>40904.404861111107</v>
      </c>
      <c r="J286" s="10">
        <f t="shared" si="17"/>
        <v>40929.404861111107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t="str">
        <f t="shared" si="18"/>
        <v>film &amp; video</v>
      </c>
      <c r="R286" t="str">
        <f t="shared" si="19"/>
        <v>documentary</v>
      </c>
    </row>
    <row r="287" spans="1:18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0">
        <f t="shared" si="16"/>
        <v>41506.422777777778</v>
      </c>
      <c r="J287" s="10">
        <f t="shared" si="17"/>
        <v>41536.422777777778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t="str">
        <f t="shared" si="18"/>
        <v>film &amp; video</v>
      </c>
      <c r="R287" t="str">
        <f t="shared" si="19"/>
        <v>documentary</v>
      </c>
    </row>
    <row r="288" spans="1:18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0">
        <f t="shared" si="16"/>
        <v>41313.48291666666</v>
      </c>
      <c r="J288" s="10">
        <f t="shared" si="17"/>
        <v>41358.441249999996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t="str">
        <f t="shared" si="18"/>
        <v>film &amp; video</v>
      </c>
      <c r="R288" t="str">
        <f t="shared" si="19"/>
        <v>documentary</v>
      </c>
    </row>
    <row r="289" spans="1:18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0">
        <f t="shared" si="16"/>
        <v>41183.944652777776</v>
      </c>
      <c r="J289" s="10">
        <f t="shared" si="17"/>
        <v>41214.833333333328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t="str">
        <f t="shared" si="18"/>
        <v>film &amp; video</v>
      </c>
      <c r="R289" t="str">
        <f t="shared" si="19"/>
        <v>documentary</v>
      </c>
    </row>
    <row r="290" spans="1:18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0">
        <f t="shared" si="16"/>
        <v>41050.835567129623</v>
      </c>
      <c r="J290" s="10">
        <f t="shared" si="17"/>
        <v>41085.835567129623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t="str">
        <f t="shared" si="18"/>
        <v>film &amp; video</v>
      </c>
      <c r="R290" t="str">
        <f t="shared" si="19"/>
        <v>documentary</v>
      </c>
    </row>
    <row r="291" spans="1:18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0">
        <f t="shared" si="16"/>
        <v>41550.123078703698</v>
      </c>
      <c r="J291" s="10">
        <f t="shared" si="17"/>
        <v>41580.123078703698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t="str">
        <f t="shared" si="18"/>
        <v>film &amp; video</v>
      </c>
      <c r="R291" t="str">
        <f t="shared" si="19"/>
        <v>documentary</v>
      </c>
    </row>
    <row r="292" spans="1:18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0">
        <f t="shared" si="16"/>
        <v>40526.035844907405</v>
      </c>
      <c r="J292" s="10">
        <f t="shared" si="17"/>
        <v>40575.999305555553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t="str">
        <f t="shared" si="18"/>
        <v>film &amp; video</v>
      </c>
      <c r="R292" t="str">
        <f t="shared" si="19"/>
        <v>documentary</v>
      </c>
    </row>
    <row r="293" spans="1:18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0">
        <f t="shared" si="16"/>
        <v>41376.435717592591</v>
      </c>
      <c r="J293" s="10">
        <f t="shared" si="17"/>
        <v>41394.667361111111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t="str">
        <f t="shared" si="18"/>
        <v>film &amp; video</v>
      </c>
      <c r="R293" t="str">
        <f t="shared" si="19"/>
        <v>documentary</v>
      </c>
    </row>
    <row r="294" spans="1:18" ht="43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0">
        <f t="shared" si="16"/>
        <v>40812.469895833332</v>
      </c>
      <c r="J294" s="10">
        <f t="shared" si="17"/>
        <v>40844.832638888889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t="str">
        <f t="shared" si="18"/>
        <v>film &amp; video</v>
      </c>
      <c r="R294" t="str">
        <f t="shared" si="19"/>
        <v>documentary</v>
      </c>
    </row>
    <row r="295" spans="1:18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0">
        <f t="shared" si="16"/>
        <v>41719.334652777776</v>
      </c>
      <c r="J295" s="10">
        <f t="shared" si="17"/>
        <v>41749.334652777776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t="str">
        <f t="shared" si="18"/>
        <v>film &amp; video</v>
      </c>
      <c r="R295" t="str">
        <f t="shared" si="19"/>
        <v>documentary</v>
      </c>
    </row>
    <row r="296" spans="1:18" ht="57.6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0">
        <f t="shared" si="16"/>
        <v>40342.751087962963</v>
      </c>
      <c r="J296" s="10">
        <f t="shared" si="17"/>
        <v>40378.333333333328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t="str">
        <f t="shared" si="18"/>
        <v>film &amp; video</v>
      </c>
      <c r="R296" t="str">
        <f t="shared" si="19"/>
        <v>documentary</v>
      </c>
    </row>
    <row r="297" spans="1:18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0">
        <f t="shared" si="16"/>
        <v>41518.671400462961</v>
      </c>
      <c r="J297" s="10">
        <f t="shared" si="17"/>
        <v>41578.666666666664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t="str">
        <f t="shared" si="18"/>
        <v>film &amp; video</v>
      </c>
      <c r="R297" t="str">
        <f t="shared" si="19"/>
        <v>documentary</v>
      </c>
    </row>
    <row r="298" spans="1:18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0">
        <f t="shared" si="16"/>
        <v>41134.142164351848</v>
      </c>
      <c r="J298" s="10">
        <f t="shared" si="17"/>
        <v>41159.142164351848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t="str">
        <f t="shared" si="18"/>
        <v>film &amp; video</v>
      </c>
      <c r="R298" t="str">
        <f t="shared" si="19"/>
        <v>documentary</v>
      </c>
    </row>
    <row r="299" spans="1:18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0">
        <f t="shared" si="16"/>
        <v>42089.394687500004</v>
      </c>
      <c r="J299" s="10">
        <f t="shared" si="17"/>
        <v>42124.832638888889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t="str">
        <f t="shared" si="18"/>
        <v>film &amp; video</v>
      </c>
      <c r="R299" t="str">
        <f t="shared" si="19"/>
        <v>documentary</v>
      </c>
    </row>
    <row r="300" spans="1:18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0">
        <f t="shared" si="16"/>
        <v>41709.130185185182</v>
      </c>
      <c r="J300" s="10">
        <f t="shared" si="17"/>
        <v>41768.541666666664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t="str">
        <f t="shared" si="18"/>
        <v>film &amp; video</v>
      </c>
      <c r="R300" t="str">
        <f t="shared" si="19"/>
        <v>documentary</v>
      </c>
    </row>
    <row r="301" spans="1:18" ht="43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0">
        <f t="shared" si="16"/>
        <v>40468.891898148147</v>
      </c>
      <c r="J301" s="10">
        <f t="shared" si="17"/>
        <v>40498.933564814812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t="str">
        <f t="shared" si="18"/>
        <v>film &amp; video</v>
      </c>
      <c r="R301" t="str">
        <f t="shared" si="19"/>
        <v>documentary</v>
      </c>
    </row>
    <row r="302" spans="1:18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0">
        <f t="shared" si="16"/>
        <v>40626.626597222217</v>
      </c>
      <c r="J302" s="10">
        <f t="shared" si="17"/>
        <v>40657.626597222217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t="str">
        <f t="shared" si="18"/>
        <v>film &amp; video</v>
      </c>
      <c r="R302" t="str">
        <f t="shared" si="19"/>
        <v>documentary</v>
      </c>
    </row>
    <row r="303" spans="1:18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0">
        <f t="shared" si="16"/>
        <v>41312.404340277775</v>
      </c>
      <c r="J303" s="10">
        <f t="shared" si="17"/>
        <v>41352.362673611111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t="str">
        <f t="shared" si="18"/>
        <v>film &amp; video</v>
      </c>
      <c r="R303" t="str">
        <f t="shared" si="19"/>
        <v>documentary</v>
      </c>
    </row>
    <row r="304" spans="1:18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0">
        <f t="shared" si="16"/>
        <v>40933.523587962962</v>
      </c>
      <c r="J304" s="10">
        <f t="shared" si="17"/>
        <v>40963.523587962962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t="str">
        <f t="shared" si="18"/>
        <v>film &amp; video</v>
      </c>
      <c r="R304" t="str">
        <f t="shared" si="19"/>
        <v>documentary</v>
      </c>
    </row>
    <row r="305" spans="1:18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0">
        <f t="shared" si="16"/>
        <v>41031.737800925926</v>
      </c>
      <c r="J305" s="10">
        <f t="shared" si="17"/>
        <v>41061.737800925926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t="str">
        <f t="shared" si="18"/>
        <v>film &amp; video</v>
      </c>
      <c r="R305" t="str">
        <f t="shared" si="19"/>
        <v>documentary</v>
      </c>
    </row>
    <row r="306" spans="1:18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0">
        <f t="shared" si="16"/>
        <v>41113.76153935185</v>
      </c>
      <c r="J306" s="10">
        <f t="shared" si="17"/>
        <v>41152.75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t="str">
        <f t="shared" si="18"/>
        <v>film &amp; video</v>
      </c>
      <c r="R306" t="str">
        <f t="shared" si="19"/>
        <v>documentary</v>
      </c>
    </row>
    <row r="307" spans="1:18" ht="28.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0">
        <f t="shared" si="16"/>
        <v>40948.296863425923</v>
      </c>
      <c r="J307" s="10">
        <f t="shared" si="17"/>
        <v>40978.296863425923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t="str">
        <f t="shared" si="18"/>
        <v>film &amp; video</v>
      </c>
      <c r="R307" t="str">
        <f t="shared" si="19"/>
        <v>documentary</v>
      </c>
    </row>
    <row r="308" spans="1:18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0">
        <f t="shared" si="16"/>
        <v>41333.503854166665</v>
      </c>
      <c r="J308" s="10">
        <f t="shared" si="17"/>
        <v>41353.462187500001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t="str">
        <f t="shared" si="18"/>
        <v>film &amp; video</v>
      </c>
      <c r="R308" t="str">
        <f t="shared" si="19"/>
        <v>documentary</v>
      </c>
    </row>
    <row r="309" spans="1:1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0">
        <f t="shared" si="16"/>
        <v>41282.611122685179</v>
      </c>
      <c r="J309" s="10">
        <f t="shared" si="17"/>
        <v>41312.611122685179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t="str">
        <f t="shared" si="18"/>
        <v>film &amp; video</v>
      </c>
      <c r="R309" t="str">
        <f t="shared" si="19"/>
        <v>documentary</v>
      </c>
    </row>
    <row r="310" spans="1:18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0">
        <f t="shared" si="16"/>
        <v>40567.361226851848</v>
      </c>
      <c r="J310" s="10">
        <f t="shared" si="17"/>
        <v>40612.361226851848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t="str">
        <f t="shared" si="18"/>
        <v>film &amp; video</v>
      </c>
      <c r="R310" t="str">
        <f t="shared" si="19"/>
        <v>documentary</v>
      </c>
    </row>
    <row r="311" spans="1:18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0">
        <f t="shared" si="16"/>
        <v>41134.418217592589</v>
      </c>
      <c r="J311" s="10">
        <f t="shared" si="17"/>
        <v>41155.418217592589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t="str">
        <f t="shared" si="18"/>
        <v>film &amp; video</v>
      </c>
      <c r="R311" t="str">
        <f t="shared" si="19"/>
        <v>documentary</v>
      </c>
    </row>
    <row r="312" spans="1:18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0">
        <f t="shared" si="16"/>
        <v>40820.849803240737</v>
      </c>
      <c r="J312" s="10">
        <f t="shared" si="17"/>
        <v>40835.75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t="str">
        <f t="shared" si="18"/>
        <v>film &amp; video</v>
      </c>
      <c r="R312" t="str">
        <f t="shared" si="19"/>
        <v>documentary</v>
      </c>
    </row>
    <row r="313" spans="1:18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0">
        <f t="shared" si="16"/>
        <v>40867.886481481481</v>
      </c>
      <c r="J313" s="10">
        <f t="shared" si="17"/>
        <v>40908.999305555553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t="str">
        <f t="shared" si="18"/>
        <v>film &amp; video</v>
      </c>
      <c r="R313" t="str">
        <f t="shared" si="19"/>
        <v>documentary</v>
      </c>
    </row>
    <row r="314" spans="1:18" ht="43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0">
        <f t="shared" si="16"/>
        <v>41348.544351851851</v>
      </c>
      <c r="J314" s="10">
        <f t="shared" si="17"/>
        <v>41378.544351851851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t="str">
        <f t="shared" si="18"/>
        <v>film &amp; video</v>
      </c>
      <c r="R314" t="str">
        <f t="shared" si="19"/>
        <v>documentary</v>
      </c>
    </row>
    <row r="315" spans="1:18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0">
        <f t="shared" si="16"/>
        <v>40356.894606481481</v>
      </c>
      <c r="J315" s="10">
        <f t="shared" si="17"/>
        <v>40401.332638888889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t="str">
        <f t="shared" si="18"/>
        <v>film &amp; video</v>
      </c>
      <c r="R315" t="str">
        <f t="shared" si="19"/>
        <v>documentary</v>
      </c>
    </row>
    <row r="316" spans="1:18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0">
        <f t="shared" si="16"/>
        <v>41304.499861111108</v>
      </c>
      <c r="J316" s="10">
        <f t="shared" si="17"/>
        <v>41334.499861111108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t="str">
        <f t="shared" si="18"/>
        <v>film &amp; video</v>
      </c>
      <c r="R316" t="str">
        <f t="shared" si="19"/>
        <v>documentary</v>
      </c>
    </row>
    <row r="317" spans="1:18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0">
        <f t="shared" si="16"/>
        <v>41113.439050925925</v>
      </c>
      <c r="J317" s="10">
        <f t="shared" si="17"/>
        <v>41143.439050925925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t="str">
        <f t="shared" si="18"/>
        <v>film &amp; video</v>
      </c>
      <c r="R317" t="str">
        <f t="shared" si="19"/>
        <v>documentary</v>
      </c>
    </row>
    <row r="318" spans="1:18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0">
        <f t="shared" si="16"/>
        <v>41950.590243055551</v>
      </c>
      <c r="J318" s="10">
        <f t="shared" si="17"/>
        <v>41983.874305555553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t="str">
        <f t="shared" si="18"/>
        <v>film &amp; video</v>
      </c>
      <c r="R318" t="str">
        <f t="shared" si="19"/>
        <v>documentary</v>
      </c>
    </row>
    <row r="319" spans="1:18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0">
        <f t="shared" si="16"/>
        <v>41589.343553240738</v>
      </c>
      <c r="J319" s="10">
        <f t="shared" si="17"/>
        <v>41619.343553240738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t="str">
        <f t="shared" si="18"/>
        <v>film &amp; video</v>
      </c>
      <c r="R319" t="str">
        <f t="shared" si="19"/>
        <v>documentary</v>
      </c>
    </row>
    <row r="320" spans="1:18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0">
        <f t="shared" si="16"/>
        <v>41329.705451388887</v>
      </c>
      <c r="J320" s="10">
        <f t="shared" si="17"/>
        <v>41359.663784722223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t="str">
        <f t="shared" si="18"/>
        <v>film &amp; video</v>
      </c>
      <c r="R320" t="str">
        <f t="shared" si="19"/>
        <v>documentary</v>
      </c>
    </row>
    <row r="321" spans="1:18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0">
        <f t="shared" si="16"/>
        <v>40123.504965277774</v>
      </c>
      <c r="J321" s="10">
        <f t="shared" si="17"/>
        <v>40210.999305555553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t="str">
        <f t="shared" si="18"/>
        <v>film &amp; video</v>
      </c>
      <c r="R321" t="str">
        <f t="shared" si="19"/>
        <v>documentary</v>
      </c>
    </row>
    <row r="322" spans="1:18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0">
        <f t="shared" si="16"/>
        <v>42331.21797453703</v>
      </c>
      <c r="J322" s="10">
        <f t="shared" si="17"/>
        <v>42360.624999999993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t="str">
        <f t="shared" si="18"/>
        <v>film &amp; video</v>
      </c>
      <c r="R322" t="str">
        <f t="shared" si="19"/>
        <v>documentary</v>
      </c>
    </row>
    <row r="323" spans="1:18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0">
        <f t="shared" ref="I323:I386" si="20">(((L323/60)/60)/24) + DATE(1970,1,1)+(-8/24)</f>
        <v>42647.113263888888</v>
      </c>
      <c r="J323" s="10">
        <f t="shared" ref="J323:J386" si="21">(((K323/60)/60)/24) + DATE(1970,1,1)+(-8/24)</f>
        <v>42682.15493055556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t="str">
        <f t="shared" ref="Q323:Q386" si="22">LEFT(P323, SEARCH("/",P323,1) - 1)</f>
        <v>film &amp; video</v>
      </c>
      <c r="R323" t="str">
        <f t="shared" ref="R323:R386" si="23">RIGHT(P323,LEN(P323) - SEARCH("/",P323,1))</f>
        <v>documentary</v>
      </c>
    </row>
    <row r="324" spans="1:18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0">
        <f t="shared" si="20"/>
        <v>42473.236666666664</v>
      </c>
      <c r="J324" s="10">
        <f t="shared" si="21"/>
        <v>42503.236666666664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t="str">
        <f t="shared" si="22"/>
        <v>film &amp; video</v>
      </c>
      <c r="R324" t="str">
        <f t="shared" si="23"/>
        <v>documentary</v>
      </c>
    </row>
    <row r="325" spans="1:18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0">
        <f t="shared" si="20"/>
        <v>42696.988032407404</v>
      </c>
      <c r="J325" s="10">
        <f t="shared" si="21"/>
        <v>42724.999305555553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t="str">
        <f t="shared" si="22"/>
        <v>film &amp; video</v>
      </c>
      <c r="R325" t="str">
        <f t="shared" si="23"/>
        <v>documentary</v>
      </c>
    </row>
    <row r="326" spans="1:18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0">
        <f t="shared" si="20"/>
        <v>42184.292916666665</v>
      </c>
      <c r="J326" s="10">
        <f t="shared" si="21"/>
        <v>42217.292916666665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t="str">
        <f t="shared" si="22"/>
        <v>film &amp; video</v>
      </c>
      <c r="R326" t="str">
        <f t="shared" si="23"/>
        <v>documentary</v>
      </c>
    </row>
    <row r="327" spans="1:18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0">
        <f t="shared" si="20"/>
        <v>42688.854548611103</v>
      </c>
      <c r="J327" s="10">
        <f t="shared" si="21"/>
        <v>42723.854548611103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t="str">
        <f t="shared" si="22"/>
        <v>film &amp; video</v>
      </c>
      <c r="R327" t="str">
        <f t="shared" si="23"/>
        <v>documentary</v>
      </c>
    </row>
    <row r="328" spans="1:18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0">
        <f t="shared" si="20"/>
        <v>42774.981550925928</v>
      </c>
      <c r="J328" s="10">
        <f t="shared" si="21"/>
        <v>42808.622916666667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t="str">
        <f t="shared" si="22"/>
        <v>film &amp; video</v>
      </c>
      <c r="R328" t="str">
        <f t="shared" si="23"/>
        <v>documentary</v>
      </c>
    </row>
    <row r="329" spans="1:18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0">
        <f t="shared" si="20"/>
        <v>42057.901956018519</v>
      </c>
      <c r="J329" s="10">
        <f t="shared" si="21"/>
        <v>42084.999999999993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t="str">
        <f t="shared" si="22"/>
        <v>film &amp; video</v>
      </c>
      <c r="R329" t="str">
        <f t="shared" si="23"/>
        <v>documentary</v>
      </c>
    </row>
    <row r="330" spans="1:18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0">
        <f t="shared" si="20"/>
        <v>42278.613287037035</v>
      </c>
      <c r="J330" s="10">
        <f t="shared" si="21"/>
        <v>42308.833333333336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t="str">
        <f t="shared" si="22"/>
        <v>film &amp; video</v>
      </c>
      <c r="R330" t="str">
        <f t="shared" si="23"/>
        <v>documentary</v>
      </c>
    </row>
    <row r="331" spans="1:18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0">
        <f t="shared" si="20"/>
        <v>42291.133414351854</v>
      </c>
      <c r="J331" s="10">
        <f t="shared" si="21"/>
        <v>42314.833333333336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t="str">
        <f t="shared" si="22"/>
        <v>film &amp; video</v>
      </c>
      <c r="R331" t="str">
        <f t="shared" si="23"/>
        <v>documentary</v>
      </c>
    </row>
    <row r="332" spans="1:18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0">
        <f t="shared" si="20"/>
        <v>41379.182442129626</v>
      </c>
      <c r="J332" s="10">
        <f t="shared" si="21"/>
        <v>41410.832638888889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t="str">
        <f t="shared" si="22"/>
        <v>film &amp; video</v>
      </c>
      <c r="R332" t="str">
        <f t="shared" si="23"/>
        <v>documentary</v>
      </c>
    </row>
    <row r="333" spans="1:18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0">
        <f t="shared" si="20"/>
        <v>42507.248078703698</v>
      </c>
      <c r="J333" s="10">
        <f t="shared" si="21"/>
        <v>42538.248078703698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t="str">
        <f t="shared" si="22"/>
        <v>film &amp; video</v>
      </c>
      <c r="R333" t="str">
        <f t="shared" si="23"/>
        <v>documentary</v>
      </c>
    </row>
    <row r="334" spans="1:18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0">
        <f t="shared" si="20"/>
        <v>42263.346956018511</v>
      </c>
      <c r="J334" s="10">
        <f t="shared" si="21"/>
        <v>42304.999999999993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t="str">
        <f t="shared" si="22"/>
        <v>film &amp; video</v>
      </c>
      <c r="R334" t="str">
        <f t="shared" si="23"/>
        <v>documentary</v>
      </c>
    </row>
    <row r="335" spans="1:18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0">
        <f t="shared" si="20"/>
        <v>42437.303136574068</v>
      </c>
      <c r="J335" s="10">
        <f t="shared" si="21"/>
        <v>42467.261469907404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t="str">
        <f t="shared" si="22"/>
        <v>film &amp; video</v>
      </c>
      <c r="R335" t="str">
        <f t="shared" si="23"/>
        <v>documentary</v>
      </c>
    </row>
    <row r="336" spans="1:18" ht="43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0">
        <f t="shared" si="20"/>
        <v>42101.349039351851</v>
      </c>
      <c r="J336" s="10">
        <f t="shared" si="21"/>
        <v>42139.458333333336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t="str">
        <f t="shared" si="22"/>
        <v>film &amp; video</v>
      </c>
      <c r="R336" t="str">
        <f t="shared" si="23"/>
        <v>documentary</v>
      </c>
    </row>
    <row r="337" spans="1:18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0">
        <f t="shared" si="20"/>
        <v>42101.404108796291</v>
      </c>
      <c r="J337" s="10">
        <f t="shared" si="21"/>
        <v>42132.583333333336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t="str">
        <f t="shared" si="22"/>
        <v>film &amp; video</v>
      </c>
      <c r="R337" t="str">
        <f t="shared" si="23"/>
        <v>documentary</v>
      </c>
    </row>
    <row r="338" spans="1:18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0">
        <f t="shared" si="20"/>
        <v>42291.262939814813</v>
      </c>
      <c r="J338" s="10">
        <f t="shared" si="21"/>
        <v>42321.304606481477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t="str">
        <f t="shared" si="22"/>
        <v>film &amp; video</v>
      </c>
      <c r="R338" t="str">
        <f t="shared" si="23"/>
        <v>documentary</v>
      </c>
    </row>
    <row r="339" spans="1:18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0">
        <f t="shared" si="20"/>
        <v>42046.795231481483</v>
      </c>
      <c r="J339" s="10">
        <f t="shared" si="21"/>
        <v>42076.753564814811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t="str">
        <f t="shared" si="22"/>
        <v>film &amp; video</v>
      </c>
      <c r="R339" t="str">
        <f t="shared" si="23"/>
        <v>documentary</v>
      </c>
    </row>
    <row r="340" spans="1:18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0">
        <f t="shared" si="20"/>
        <v>42559.422337962962</v>
      </c>
      <c r="J340" s="10">
        <f t="shared" si="21"/>
        <v>42615.708333333336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t="str">
        <f t="shared" si="22"/>
        <v>film &amp; video</v>
      </c>
      <c r="R340" t="str">
        <f t="shared" si="23"/>
        <v>documentary</v>
      </c>
    </row>
    <row r="341" spans="1:18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0">
        <f t="shared" si="20"/>
        <v>42093.426712962959</v>
      </c>
      <c r="J341" s="10">
        <f t="shared" si="21"/>
        <v>42123.426712962959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t="str">
        <f t="shared" si="22"/>
        <v>film &amp; video</v>
      </c>
      <c r="R341" t="str">
        <f t="shared" si="23"/>
        <v>documentary</v>
      </c>
    </row>
    <row r="342" spans="1:18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0">
        <f t="shared" si="20"/>
        <v>42772.335729166669</v>
      </c>
      <c r="J342" s="10">
        <f t="shared" si="21"/>
        <v>42802.541666666664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t="str">
        <f t="shared" si="22"/>
        <v>film &amp; video</v>
      </c>
      <c r="R342" t="str">
        <f t="shared" si="23"/>
        <v>documentary</v>
      </c>
    </row>
    <row r="343" spans="1:18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0">
        <f t="shared" si="20"/>
        <v>41894.546273148146</v>
      </c>
      <c r="J343" s="10">
        <f t="shared" si="21"/>
        <v>41912.832638888889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t="str">
        <f t="shared" si="22"/>
        <v>film &amp; video</v>
      </c>
      <c r="R343" t="str">
        <f t="shared" si="23"/>
        <v>documentary</v>
      </c>
    </row>
    <row r="344" spans="1:18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0">
        <f t="shared" si="20"/>
        <v>42459.447511574072</v>
      </c>
      <c r="J344" s="10">
        <f t="shared" si="21"/>
        <v>42489.447511574072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t="str">
        <f t="shared" si="22"/>
        <v>film &amp; video</v>
      </c>
      <c r="R344" t="str">
        <f t="shared" si="23"/>
        <v>documentary</v>
      </c>
    </row>
    <row r="345" spans="1:18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0">
        <f t="shared" si="20"/>
        <v>41926.404456018514</v>
      </c>
      <c r="J345" s="10">
        <f t="shared" si="21"/>
        <v>41956.791666666664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t="str">
        <f t="shared" si="22"/>
        <v>film &amp; video</v>
      </c>
      <c r="R345" t="str">
        <f t="shared" si="23"/>
        <v>documentary</v>
      </c>
    </row>
    <row r="346" spans="1:18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0">
        <f t="shared" si="20"/>
        <v>42111.637662037036</v>
      </c>
      <c r="J346" s="10">
        <f t="shared" si="21"/>
        <v>42155.763888888883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t="str">
        <f t="shared" si="22"/>
        <v>film &amp; video</v>
      </c>
      <c r="R346" t="str">
        <f t="shared" si="23"/>
        <v>documentary</v>
      </c>
    </row>
    <row r="347" spans="1:18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0">
        <f t="shared" si="20"/>
        <v>42114.610995370364</v>
      </c>
      <c r="J347" s="10">
        <f t="shared" si="21"/>
        <v>42144.610995370364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t="str">
        <f t="shared" si="22"/>
        <v>film &amp; video</v>
      </c>
      <c r="R347" t="str">
        <f t="shared" si="23"/>
        <v>documentary</v>
      </c>
    </row>
    <row r="348" spans="1:18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0">
        <f t="shared" si="20"/>
        <v>42261.166909722226</v>
      </c>
      <c r="J348" s="10">
        <f t="shared" si="21"/>
        <v>42291.166909722226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t="str">
        <f t="shared" si="22"/>
        <v>film &amp; video</v>
      </c>
      <c r="R348" t="str">
        <f t="shared" si="23"/>
        <v>documentary</v>
      </c>
    </row>
    <row r="349" spans="1:18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0">
        <f t="shared" si="20"/>
        <v>42292.162141203698</v>
      </c>
      <c r="J349" s="10">
        <f t="shared" si="21"/>
        <v>42322.20380787037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t="str">
        <f t="shared" si="22"/>
        <v>film &amp; video</v>
      </c>
      <c r="R349" t="str">
        <f t="shared" si="23"/>
        <v>documentary</v>
      </c>
    </row>
    <row r="350" spans="1:18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0">
        <f t="shared" si="20"/>
        <v>42207.253657407404</v>
      </c>
      <c r="J350" s="10">
        <f t="shared" si="21"/>
        <v>42237.253657407404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t="str">
        <f t="shared" si="22"/>
        <v>film &amp; video</v>
      </c>
      <c r="R350" t="str">
        <f t="shared" si="23"/>
        <v>documentary</v>
      </c>
    </row>
    <row r="351" spans="1:18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0">
        <f t="shared" si="20"/>
        <v>42760.165601851848</v>
      </c>
      <c r="J351" s="10">
        <f t="shared" si="21"/>
        <v>42790.165601851848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t="str">
        <f t="shared" si="22"/>
        <v>film &amp; video</v>
      </c>
      <c r="R351" t="str">
        <f t="shared" si="23"/>
        <v>documentary</v>
      </c>
    </row>
    <row r="352" spans="1:18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0">
        <f t="shared" si="20"/>
        <v>42585.732743055552</v>
      </c>
      <c r="J352" s="10">
        <f t="shared" si="21"/>
        <v>42623.832638888889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t="str">
        <f t="shared" si="22"/>
        <v>film &amp; video</v>
      </c>
      <c r="R352" t="str">
        <f t="shared" si="23"/>
        <v>documentary</v>
      </c>
    </row>
    <row r="353" spans="1:18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0">
        <f t="shared" si="20"/>
        <v>42427.63141203703</v>
      </c>
      <c r="J353" s="10">
        <f t="shared" si="21"/>
        <v>42467.589745370373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t="str">
        <f t="shared" si="22"/>
        <v>film &amp; video</v>
      </c>
      <c r="R353" t="str">
        <f t="shared" si="23"/>
        <v>documentary</v>
      </c>
    </row>
    <row r="354" spans="1:18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0">
        <f t="shared" si="20"/>
        <v>41889.834120370368</v>
      </c>
      <c r="J354" s="10">
        <f t="shared" si="21"/>
        <v>41919.834120370368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t="str">
        <f t="shared" si="22"/>
        <v>film &amp; video</v>
      </c>
      <c r="R354" t="str">
        <f t="shared" si="23"/>
        <v>documentary</v>
      </c>
    </row>
    <row r="355" spans="1:18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0">
        <f t="shared" si="20"/>
        <v>42297.458553240744</v>
      </c>
      <c r="J355" s="10">
        <f t="shared" si="21"/>
        <v>42327.500219907401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t="str">
        <f t="shared" si="22"/>
        <v>film &amp; video</v>
      </c>
      <c r="R355" t="str">
        <f t="shared" si="23"/>
        <v>documentary</v>
      </c>
    </row>
    <row r="356" spans="1:18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0">
        <f t="shared" si="20"/>
        <v>42438.494456018518</v>
      </c>
      <c r="J356" s="10">
        <f t="shared" si="21"/>
        <v>42468.452789351846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t="str">
        <f t="shared" si="22"/>
        <v>film &amp; video</v>
      </c>
      <c r="R356" t="str">
        <f t="shared" si="23"/>
        <v>documentary</v>
      </c>
    </row>
    <row r="357" spans="1:18" ht="28.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0">
        <f t="shared" si="20"/>
        <v>41942.9605787037</v>
      </c>
      <c r="J357" s="10">
        <f t="shared" si="21"/>
        <v>41974.002245370364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t="str">
        <f t="shared" si="22"/>
        <v>film &amp; video</v>
      </c>
      <c r="R357" t="str">
        <f t="shared" si="23"/>
        <v>documentary</v>
      </c>
    </row>
    <row r="358" spans="1:18" ht="28.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0">
        <f t="shared" si="20"/>
        <v>42415.469826388886</v>
      </c>
      <c r="J358" s="10">
        <f t="shared" si="21"/>
        <v>42445.428159722222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t="str">
        <f t="shared" si="22"/>
        <v>film &amp; video</v>
      </c>
      <c r="R358" t="str">
        <f t="shared" si="23"/>
        <v>documentary</v>
      </c>
    </row>
    <row r="359" spans="1:18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0">
        <f t="shared" si="20"/>
        <v>42077.88885416666</v>
      </c>
      <c r="J359" s="10">
        <f t="shared" si="21"/>
        <v>42117.88885416666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t="str">
        <f t="shared" si="22"/>
        <v>film &amp; video</v>
      </c>
      <c r="R359" t="str">
        <f t="shared" si="23"/>
        <v>documentary</v>
      </c>
    </row>
    <row r="360" spans="1:18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0">
        <f t="shared" si="20"/>
        <v>42507.526863425919</v>
      </c>
      <c r="J360" s="10">
        <f t="shared" si="21"/>
        <v>42536.291666666664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t="str">
        <f t="shared" si="22"/>
        <v>film &amp; video</v>
      </c>
      <c r="R360" t="str">
        <f t="shared" si="23"/>
        <v>documentary</v>
      </c>
    </row>
    <row r="361" spans="1:18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0">
        <f t="shared" si="20"/>
        <v>41934.737152777772</v>
      </c>
      <c r="J361" s="10">
        <f t="shared" si="21"/>
        <v>41956.883333333331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t="str">
        <f t="shared" si="22"/>
        <v>film &amp; video</v>
      </c>
      <c r="R361" t="str">
        <f t="shared" si="23"/>
        <v>documentary</v>
      </c>
    </row>
    <row r="362" spans="1:18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0">
        <f t="shared" si="20"/>
        <v>42163.564583333333</v>
      </c>
      <c r="J362" s="10">
        <f t="shared" si="21"/>
        <v>42207.799305555549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t="str">
        <f t="shared" si="22"/>
        <v>film &amp; video</v>
      </c>
      <c r="R362" t="str">
        <f t="shared" si="23"/>
        <v>documentary</v>
      </c>
    </row>
    <row r="363" spans="1:18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0">
        <f t="shared" si="20"/>
        <v>41935.667893518512</v>
      </c>
      <c r="J363" s="10">
        <f t="shared" si="21"/>
        <v>41965.709560185183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t="str">
        <f t="shared" si="22"/>
        <v>film &amp; video</v>
      </c>
      <c r="R363" t="str">
        <f t="shared" si="23"/>
        <v>documentary</v>
      </c>
    </row>
    <row r="364" spans="1:18" ht="43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0">
        <f t="shared" si="20"/>
        <v>41836.877210648148</v>
      </c>
      <c r="J364" s="10">
        <f t="shared" si="21"/>
        <v>41858.666666666664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t="str">
        <f t="shared" si="22"/>
        <v>film &amp; video</v>
      </c>
      <c r="R364" t="str">
        <f t="shared" si="23"/>
        <v>documentary</v>
      </c>
    </row>
    <row r="365" spans="1:18" ht="43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0">
        <f t="shared" si="20"/>
        <v>40255.41129629629</v>
      </c>
      <c r="J365" s="10">
        <f t="shared" si="21"/>
        <v>40300.473611111105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t="str">
        <f t="shared" si="22"/>
        <v>film &amp; video</v>
      </c>
      <c r="R365" t="str">
        <f t="shared" si="23"/>
        <v>documentary</v>
      </c>
    </row>
    <row r="366" spans="1:18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0">
        <f t="shared" si="20"/>
        <v>41780.526296296295</v>
      </c>
      <c r="J366" s="10">
        <f t="shared" si="21"/>
        <v>41810.832638888889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t="str">
        <f t="shared" si="22"/>
        <v>film &amp; video</v>
      </c>
      <c r="R366" t="str">
        <f t="shared" si="23"/>
        <v>documentary</v>
      </c>
    </row>
    <row r="367" spans="1:18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0">
        <f t="shared" si="20"/>
        <v>41668.273136574069</v>
      </c>
      <c r="J367" s="10">
        <f t="shared" si="21"/>
        <v>41698.273136574069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t="str">
        <f t="shared" si="22"/>
        <v>film &amp; video</v>
      </c>
      <c r="R367" t="str">
        <f t="shared" si="23"/>
        <v>documentary</v>
      </c>
    </row>
    <row r="368" spans="1:18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0">
        <f t="shared" si="20"/>
        <v>41019.459699074068</v>
      </c>
      <c r="J368" s="10">
        <f t="shared" si="21"/>
        <v>41049.459699074068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t="str">
        <f t="shared" si="22"/>
        <v>film &amp; video</v>
      </c>
      <c r="R368" t="str">
        <f t="shared" si="23"/>
        <v>documentary</v>
      </c>
    </row>
    <row r="369" spans="1:18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0">
        <f t="shared" si="20"/>
        <v>41355.243958333333</v>
      </c>
      <c r="J369" s="10">
        <f t="shared" si="21"/>
        <v>41394.874305555553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t="str">
        <f t="shared" si="22"/>
        <v>film &amp; video</v>
      </c>
      <c r="R369" t="str">
        <f t="shared" si="23"/>
        <v>documentary</v>
      </c>
    </row>
    <row r="370" spans="1:18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0">
        <f t="shared" si="20"/>
        <v>42043.272245370368</v>
      </c>
      <c r="J370" s="10">
        <f t="shared" si="21"/>
        <v>42078.230578703697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t="str">
        <f t="shared" si="22"/>
        <v>film &amp; video</v>
      </c>
      <c r="R370" t="str">
        <f t="shared" si="23"/>
        <v>documentary</v>
      </c>
    </row>
    <row r="371" spans="1:18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0">
        <f t="shared" si="20"/>
        <v>40893.2183912037</v>
      </c>
      <c r="J371" s="10">
        <f t="shared" si="21"/>
        <v>40923.2183912037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t="str">
        <f t="shared" si="22"/>
        <v>film &amp; video</v>
      </c>
      <c r="R371" t="str">
        <f t="shared" si="23"/>
        <v>documentary</v>
      </c>
    </row>
    <row r="372" spans="1:18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0">
        <f t="shared" si="20"/>
        <v>42711.461805555555</v>
      </c>
      <c r="J372" s="10">
        <f t="shared" si="21"/>
        <v>42741.461805555555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t="str">
        <f t="shared" si="22"/>
        <v>film &amp; video</v>
      </c>
      <c r="R372" t="str">
        <f t="shared" si="23"/>
        <v>documentary</v>
      </c>
    </row>
    <row r="373" spans="1:18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0">
        <f t="shared" si="20"/>
        <v>41261.434479166666</v>
      </c>
      <c r="J373" s="10">
        <f t="shared" si="21"/>
        <v>41306.434479166666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t="str">
        <f t="shared" si="22"/>
        <v>film &amp; video</v>
      </c>
      <c r="R373" t="str">
        <f t="shared" si="23"/>
        <v>documentary</v>
      </c>
    </row>
    <row r="374" spans="1:18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0">
        <f t="shared" si="20"/>
        <v>42425.243564814817</v>
      </c>
      <c r="J374" s="10">
        <f t="shared" si="21"/>
        <v>42465.333333333336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t="str">
        <f t="shared" si="22"/>
        <v>film &amp; video</v>
      </c>
      <c r="R374" t="str">
        <f t="shared" si="23"/>
        <v>documentary</v>
      </c>
    </row>
    <row r="375" spans="1:18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0">
        <f t="shared" si="20"/>
        <v>41078.578680555554</v>
      </c>
      <c r="J375" s="10">
        <f t="shared" si="21"/>
        <v>41108.578680555554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t="str">
        <f t="shared" si="22"/>
        <v>film &amp; video</v>
      </c>
      <c r="R375" t="str">
        <f t="shared" si="23"/>
        <v>documentary</v>
      </c>
    </row>
    <row r="376" spans="1:18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0">
        <f t="shared" si="20"/>
        <v>40757.555914351848</v>
      </c>
      <c r="J376" s="10">
        <f t="shared" si="21"/>
        <v>40802.555914351848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t="str">
        <f t="shared" si="22"/>
        <v>film &amp; video</v>
      </c>
      <c r="R376" t="str">
        <f t="shared" si="23"/>
        <v>documentary</v>
      </c>
    </row>
    <row r="377" spans="1:18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0">
        <f t="shared" si="20"/>
        <v>41657.65174768518</v>
      </c>
      <c r="J377" s="10">
        <f t="shared" si="21"/>
        <v>41699.387499999997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t="str">
        <f t="shared" si="22"/>
        <v>film &amp; video</v>
      </c>
      <c r="R377" t="str">
        <f t="shared" si="23"/>
        <v>documentary</v>
      </c>
    </row>
    <row r="378" spans="1:18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0">
        <f t="shared" si="20"/>
        <v>42576.119398148141</v>
      </c>
      <c r="J378" s="10">
        <f t="shared" si="21"/>
        <v>42607.119398148141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t="str">
        <f t="shared" si="22"/>
        <v>film &amp; video</v>
      </c>
      <c r="R378" t="str">
        <f t="shared" si="23"/>
        <v>documentary</v>
      </c>
    </row>
    <row r="379" spans="1:18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0">
        <f t="shared" si="20"/>
        <v>42291.917453703696</v>
      </c>
      <c r="J379" s="10">
        <f t="shared" si="21"/>
        <v>42321.959027777775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t="str">
        <f t="shared" si="22"/>
        <v>film &amp; video</v>
      </c>
      <c r="R379" t="str">
        <f t="shared" si="23"/>
        <v>documentary</v>
      </c>
    </row>
    <row r="380" spans="1:18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0">
        <f t="shared" si="20"/>
        <v>42370.238518518519</v>
      </c>
      <c r="J380" s="10">
        <f t="shared" si="21"/>
        <v>42394.661111111105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t="str">
        <f t="shared" si="22"/>
        <v>film &amp; video</v>
      </c>
      <c r="R380" t="str">
        <f t="shared" si="23"/>
        <v>documentary</v>
      </c>
    </row>
    <row r="381" spans="1:18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0">
        <f t="shared" si="20"/>
        <v>40987.354999999996</v>
      </c>
      <c r="J381" s="10">
        <f t="shared" si="21"/>
        <v>41032.354999999996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t="str">
        <f t="shared" si="22"/>
        <v>film &amp; video</v>
      </c>
      <c r="R381" t="str">
        <f t="shared" si="23"/>
        <v>documentary</v>
      </c>
    </row>
    <row r="382" spans="1:18" ht="43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0">
        <f t="shared" si="20"/>
        <v>42367.386481481481</v>
      </c>
      <c r="J382" s="10">
        <f t="shared" si="21"/>
        <v>42392.386481481481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t="str">
        <f t="shared" si="22"/>
        <v>film &amp; video</v>
      </c>
      <c r="R382" t="str">
        <f t="shared" si="23"/>
        <v>documentary</v>
      </c>
    </row>
    <row r="383" spans="1:18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0">
        <f t="shared" si="20"/>
        <v>41085.36478009259</v>
      </c>
      <c r="J383" s="10">
        <f t="shared" si="21"/>
        <v>41119.875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t="str">
        <f t="shared" si="22"/>
        <v>film &amp; video</v>
      </c>
      <c r="R383" t="str">
        <f t="shared" si="23"/>
        <v>documentary</v>
      </c>
    </row>
    <row r="384" spans="1:18" ht="43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0">
        <f t="shared" si="20"/>
        <v>41144.376157407409</v>
      </c>
      <c r="J384" s="10">
        <f t="shared" si="21"/>
        <v>41158.376157407409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t="str">
        <f t="shared" si="22"/>
        <v>film &amp; video</v>
      </c>
      <c r="R384" t="str">
        <f t="shared" si="23"/>
        <v>documentary</v>
      </c>
    </row>
    <row r="385" spans="1:18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0">
        <f t="shared" si="20"/>
        <v>41754.78424768518</v>
      </c>
      <c r="J385" s="10">
        <f t="shared" si="21"/>
        <v>41777.78424768518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t="str">
        <f t="shared" si="22"/>
        <v>film &amp; video</v>
      </c>
      <c r="R385" t="str">
        <f t="shared" si="23"/>
        <v>documentary</v>
      </c>
    </row>
    <row r="386" spans="1:18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0">
        <f t="shared" si="20"/>
        <v>41980.448460648149</v>
      </c>
      <c r="J386" s="10">
        <f t="shared" si="21"/>
        <v>42010.448460648149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t="str">
        <f t="shared" si="22"/>
        <v>film &amp; video</v>
      </c>
      <c r="R386" t="str">
        <f t="shared" si="23"/>
        <v>documentary</v>
      </c>
    </row>
    <row r="387" spans="1:18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0">
        <f t="shared" ref="I387:I450" si="24">(((L387/60)/60)/24) + DATE(1970,1,1)+(-8/24)</f>
        <v>41934.251168981478</v>
      </c>
      <c r="J387" s="10">
        <f t="shared" ref="J387:J450" si="25">(((K387/60)/60)/24) + DATE(1970,1,1)+(-8/24)</f>
        <v>41964.29283564815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t="str">
        <f t="shared" ref="Q387:Q450" si="26">LEFT(P387, SEARCH("/",P387,1) - 1)</f>
        <v>film &amp; video</v>
      </c>
      <c r="R387" t="str">
        <f t="shared" ref="R387:R450" si="27">RIGHT(P387,LEN(P387) - SEARCH("/",P387,1))</f>
        <v>documentary</v>
      </c>
    </row>
    <row r="388" spans="1:18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0">
        <f t="shared" si="24"/>
        <v>42211.617951388886</v>
      </c>
      <c r="J388" s="10">
        <f t="shared" si="25"/>
        <v>42226.617951388886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t="str">
        <f t="shared" si="26"/>
        <v>film &amp; video</v>
      </c>
      <c r="R388" t="str">
        <f t="shared" si="27"/>
        <v>documentary</v>
      </c>
    </row>
    <row r="389" spans="1:18" ht="43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0">
        <f t="shared" si="24"/>
        <v>42200.343263888884</v>
      </c>
      <c r="J389" s="10">
        <f t="shared" si="25"/>
        <v>42230.916666666664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t="str">
        <f t="shared" si="26"/>
        <v>film &amp; video</v>
      </c>
      <c r="R389" t="str">
        <f t="shared" si="27"/>
        <v>documentary</v>
      </c>
    </row>
    <row r="390" spans="1:18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0">
        <f t="shared" si="24"/>
        <v>42548.742824074077</v>
      </c>
      <c r="J390" s="10">
        <f t="shared" si="25"/>
        <v>42578.742824074077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t="str">
        <f t="shared" si="26"/>
        <v>film &amp; video</v>
      </c>
      <c r="R390" t="str">
        <f t="shared" si="27"/>
        <v>documentary</v>
      </c>
    </row>
    <row r="391" spans="1:18" ht="43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0">
        <f t="shared" si="24"/>
        <v>41673.729745370365</v>
      </c>
      <c r="J391" s="10">
        <f t="shared" si="25"/>
        <v>41705.624305555553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t="str">
        <f t="shared" si="26"/>
        <v>film &amp; video</v>
      </c>
      <c r="R391" t="str">
        <f t="shared" si="27"/>
        <v>documentary</v>
      </c>
    </row>
    <row r="392" spans="1:18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0">
        <f t="shared" si="24"/>
        <v>42111.703379629624</v>
      </c>
      <c r="J392" s="10">
        <f t="shared" si="25"/>
        <v>42131.703379629624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t="str">
        <f t="shared" si="26"/>
        <v>film &amp; video</v>
      </c>
      <c r="R392" t="str">
        <f t="shared" si="27"/>
        <v>documentary</v>
      </c>
    </row>
    <row r="393" spans="1:18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0">
        <f t="shared" si="24"/>
        <v>40864.708923611113</v>
      </c>
      <c r="J393" s="10">
        <f t="shared" si="25"/>
        <v>40894.707638888889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t="str">
        <f t="shared" si="26"/>
        <v>film &amp; video</v>
      </c>
      <c r="R393" t="str">
        <f t="shared" si="27"/>
        <v>documentary</v>
      </c>
    </row>
    <row r="394" spans="1:18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0">
        <f t="shared" si="24"/>
        <v>40763.383923611109</v>
      </c>
      <c r="J394" s="10">
        <f t="shared" si="25"/>
        <v>40793.791666666664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t="str">
        <f t="shared" si="26"/>
        <v>film &amp; video</v>
      </c>
      <c r="R394" t="str">
        <f t="shared" si="27"/>
        <v>documentary</v>
      </c>
    </row>
    <row r="395" spans="1:18" ht="28.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0">
        <f t="shared" si="24"/>
        <v>41526.375601851847</v>
      </c>
      <c r="J395" s="10">
        <f t="shared" si="25"/>
        <v>41557.375601851847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t="str">
        <f t="shared" si="26"/>
        <v>film &amp; video</v>
      </c>
      <c r="R395" t="str">
        <f t="shared" si="27"/>
        <v>documentary</v>
      </c>
    </row>
    <row r="396" spans="1:18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0">
        <f t="shared" si="24"/>
        <v>42417.48474537037</v>
      </c>
      <c r="J396" s="10">
        <f t="shared" si="25"/>
        <v>42477.443078703705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t="str">
        <f t="shared" si="26"/>
        <v>film &amp; video</v>
      </c>
      <c r="R396" t="str">
        <f t="shared" si="27"/>
        <v>documentary</v>
      </c>
    </row>
    <row r="397" spans="1:18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0">
        <f t="shared" si="24"/>
        <v>40990.575925925921</v>
      </c>
      <c r="J397" s="10">
        <f t="shared" si="25"/>
        <v>41026.563888888886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t="str">
        <f t="shared" si="26"/>
        <v>film &amp; video</v>
      </c>
      <c r="R397" t="str">
        <f t="shared" si="27"/>
        <v>documentary</v>
      </c>
    </row>
    <row r="398" spans="1:18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0">
        <f t="shared" si="24"/>
        <v>41082.231550925921</v>
      </c>
      <c r="J398" s="10">
        <f t="shared" si="25"/>
        <v>41097.231550925921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t="str">
        <f t="shared" si="26"/>
        <v>film &amp; video</v>
      </c>
      <c r="R398" t="str">
        <f t="shared" si="27"/>
        <v>documentary</v>
      </c>
    </row>
    <row r="399" spans="1:18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0">
        <f t="shared" si="24"/>
        <v>40379.443101851852</v>
      </c>
      <c r="J399" s="10">
        <f t="shared" si="25"/>
        <v>40421.822222222218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t="str">
        <f t="shared" si="26"/>
        <v>film &amp; video</v>
      </c>
      <c r="R399" t="str">
        <f t="shared" si="27"/>
        <v>documentary</v>
      </c>
    </row>
    <row r="400" spans="1:18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0">
        <f t="shared" si="24"/>
        <v>42078.459791666661</v>
      </c>
      <c r="J400" s="10">
        <f t="shared" si="25"/>
        <v>42123.459791666661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t="str">
        <f t="shared" si="26"/>
        <v>film &amp; video</v>
      </c>
      <c r="R400" t="str">
        <f t="shared" si="27"/>
        <v>documentary</v>
      </c>
    </row>
    <row r="401" spans="1:18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0">
        <f t="shared" si="24"/>
        <v>42687.542442129627</v>
      </c>
      <c r="J401" s="10">
        <f t="shared" si="25"/>
        <v>42718.166666666664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t="str">
        <f t="shared" si="26"/>
        <v>film &amp; video</v>
      </c>
      <c r="R401" t="str">
        <f t="shared" si="27"/>
        <v>documentary</v>
      </c>
    </row>
    <row r="402" spans="1:18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0">
        <f t="shared" si="24"/>
        <v>41745.302627314813</v>
      </c>
      <c r="J402" s="10">
        <f t="shared" si="25"/>
        <v>41775.8125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t="str">
        <f t="shared" si="26"/>
        <v>film &amp; video</v>
      </c>
      <c r="R402" t="str">
        <f t="shared" si="27"/>
        <v>documentary</v>
      </c>
    </row>
    <row r="403" spans="1:18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0">
        <f t="shared" si="24"/>
        <v>40732.508912037032</v>
      </c>
      <c r="J403" s="10">
        <f t="shared" si="25"/>
        <v>40762.508912037032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t="str">
        <f t="shared" si="26"/>
        <v>film &amp; video</v>
      </c>
      <c r="R403" t="str">
        <f t="shared" si="27"/>
        <v>documentary</v>
      </c>
    </row>
    <row r="404" spans="1:18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0">
        <f t="shared" si="24"/>
        <v>42292.206215277773</v>
      </c>
      <c r="J404" s="10">
        <f t="shared" si="25"/>
        <v>42313.247881944444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t="str">
        <f t="shared" si="26"/>
        <v>film &amp; video</v>
      </c>
      <c r="R404" t="str">
        <f t="shared" si="27"/>
        <v>documentary</v>
      </c>
    </row>
    <row r="405" spans="1:18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0">
        <f t="shared" si="24"/>
        <v>40717.977326388886</v>
      </c>
      <c r="J405" s="10">
        <f t="shared" si="25"/>
        <v>40764.963888888888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t="str">
        <f t="shared" si="26"/>
        <v>film &amp; video</v>
      </c>
      <c r="R405" t="str">
        <f t="shared" si="27"/>
        <v>documentary</v>
      </c>
    </row>
    <row r="406" spans="1:18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0">
        <f t="shared" si="24"/>
        <v>41646.294699074075</v>
      </c>
      <c r="J406" s="10">
        <f t="shared" si="25"/>
        <v>41675.627777777772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t="str">
        <f t="shared" si="26"/>
        <v>film &amp; video</v>
      </c>
      <c r="R406" t="str">
        <f t="shared" si="27"/>
        <v>documentary</v>
      </c>
    </row>
    <row r="407" spans="1:18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0">
        <f t="shared" si="24"/>
        <v>41673.751608796294</v>
      </c>
      <c r="J407" s="10">
        <f t="shared" si="25"/>
        <v>41703.751608796294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t="str">
        <f t="shared" si="26"/>
        <v>film &amp; video</v>
      </c>
      <c r="R407" t="str">
        <f t="shared" si="27"/>
        <v>documentary</v>
      </c>
    </row>
    <row r="408" spans="1:18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0">
        <f t="shared" si="24"/>
        <v>40637.82913194444</v>
      </c>
      <c r="J408" s="10">
        <f t="shared" si="25"/>
        <v>40671.915972222218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t="str">
        <f t="shared" si="26"/>
        <v>film &amp; video</v>
      </c>
      <c r="R408" t="str">
        <f t="shared" si="27"/>
        <v>documentary</v>
      </c>
    </row>
    <row r="409" spans="1:18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0">
        <f t="shared" si="24"/>
        <v>40806.537615740737</v>
      </c>
      <c r="J409" s="10">
        <f t="shared" si="25"/>
        <v>40866.579282407409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t="str">
        <f t="shared" si="26"/>
        <v>film &amp; video</v>
      </c>
      <c r="R409" t="str">
        <f t="shared" si="27"/>
        <v>documentary</v>
      </c>
    </row>
    <row r="410" spans="1:18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0">
        <f t="shared" si="24"/>
        <v>41543.402662037035</v>
      </c>
      <c r="J410" s="10">
        <f t="shared" si="25"/>
        <v>41583.444328703699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t="str">
        <f t="shared" si="26"/>
        <v>film &amp; video</v>
      </c>
      <c r="R410" t="str">
        <f t="shared" si="27"/>
        <v>documentary</v>
      </c>
    </row>
    <row r="411" spans="1:18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0">
        <f t="shared" si="24"/>
        <v>42543.529444444437</v>
      </c>
      <c r="J411" s="10">
        <f t="shared" si="25"/>
        <v>42573.529444444437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t="str">
        <f t="shared" si="26"/>
        <v>film &amp; video</v>
      </c>
      <c r="R411" t="str">
        <f t="shared" si="27"/>
        <v>documentary</v>
      </c>
    </row>
    <row r="412" spans="1:18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0">
        <f t="shared" si="24"/>
        <v>42113.64811342593</v>
      </c>
      <c r="J412" s="10">
        <f t="shared" si="25"/>
        <v>42173.64811342593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t="str">
        <f t="shared" si="26"/>
        <v>film &amp; video</v>
      </c>
      <c r="R412" t="str">
        <f t="shared" si="27"/>
        <v>documentary</v>
      </c>
    </row>
    <row r="413" spans="1:18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0">
        <f t="shared" si="24"/>
        <v>41597.842638888884</v>
      </c>
      <c r="J413" s="10">
        <f t="shared" si="25"/>
        <v>41629.875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t="str">
        <f t="shared" si="26"/>
        <v>film &amp; video</v>
      </c>
      <c r="R413" t="str">
        <f t="shared" si="27"/>
        <v>documentary</v>
      </c>
    </row>
    <row r="414" spans="1:18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0">
        <f t="shared" si="24"/>
        <v>41099.409467592588</v>
      </c>
      <c r="J414" s="10">
        <f t="shared" si="25"/>
        <v>41115.409467592588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t="str">
        <f t="shared" si="26"/>
        <v>film &amp; video</v>
      </c>
      <c r="R414" t="str">
        <f t="shared" si="27"/>
        <v>documentary</v>
      </c>
    </row>
    <row r="415" spans="1:18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0">
        <f t="shared" si="24"/>
        <v>41079.54410879629</v>
      </c>
      <c r="J415" s="10">
        <f t="shared" si="25"/>
        <v>41109.54410879629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t="str">
        <f t="shared" si="26"/>
        <v>film &amp; video</v>
      </c>
      <c r="R415" t="str">
        <f t="shared" si="27"/>
        <v>documentary</v>
      </c>
    </row>
    <row r="416" spans="1:18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0">
        <f t="shared" si="24"/>
        <v>41528.72991898148</v>
      </c>
      <c r="J416" s="10">
        <f t="shared" si="25"/>
        <v>41558.72991898148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t="str">
        <f t="shared" si="26"/>
        <v>film &amp; video</v>
      </c>
      <c r="R416" t="str">
        <f t="shared" si="27"/>
        <v>documentary</v>
      </c>
    </row>
    <row r="417" spans="1:18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0">
        <f t="shared" si="24"/>
        <v>41904.518541666665</v>
      </c>
      <c r="J417" s="10">
        <f t="shared" si="25"/>
        <v>41929.166666666664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t="str">
        <f t="shared" si="26"/>
        <v>film &amp; video</v>
      </c>
      <c r="R417" t="str">
        <f t="shared" si="27"/>
        <v>documentary</v>
      </c>
    </row>
    <row r="418" spans="1:18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0">
        <f t="shared" si="24"/>
        <v>41648.062858796293</v>
      </c>
      <c r="J418" s="10">
        <f t="shared" si="25"/>
        <v>41678.062858796293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t="str">
        <f t="shared" si="26"/>
        <v>film &amp; video</v>
      </c>
      <c r="R418" t="str">
        <f t="shared" si="27"/>
        <v>documentary</v>
      </c>
    </row>
    <row r="419" spans="1:18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0">
        <f t="shared" si="24"/>
        <v>41360.63726851852</v>
      </c>
      <c r="J419" s="10">
        <f t="shared" si="25"/>
        <v>41371.856249999997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t="str">
        <f t="shared" si="26"/>
        <v>film &amp; video</v>
      </c>
      <c r="R419" t="str">
        <f t="shared" si="27"/>
        <v>documentary</v>
      </c>
    </row>
    <row r="420" spans="1:18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0">
        <f t="shared" si="24"/>
        <v>42177.94903935185</v>
      </c>
      <c r="J420" s="10">
        <f t="shared" si="25"/>
        <v>42207.94903935185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t="str">
        <f t="shared" si="26"/>
        <v>film &amp; video</v>
      </c>
      <c r="R420" t="str">
        <f t="shared" si="27"/>
        <v>documentary</v>
      </c>
    </row>
    <row r="421" spans="1:18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0">
        <f t="shared" si="24"/>
        <v>41394.509108796294</v>
      </c>
      <c r="J421" s="10">
        <f t="shared" si="25"/>
        <v>41454.509108796294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t="str">
        <f t="shared" si="26"/>
        <v>film &amp; video</v>
      </c>
      <c r="R421" t="str">
        <f t="shared" si="27"/>
        <v>documentary</v>
      </c>
    </row>
    <row r="422" spans="1:18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0">
        <f t="shared" si="24"/>
        <v>41681.903136574074</v>
      </c>
      <c r="J422" s="10">
        <f t="shared" si="25"/>
        <v>41711.861469907402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t="str">
        <f t="shared" si="26"/>
        <v>film &amp; video</v>
      </c>
      <c r="R422" t="str">
        <f t="shared" si="27"/>
        <v>animation</v>
      </c>
    </row>
    <row r="423" spans="1:18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0">
        <f t="shared" si="24"/>
        <v>42177.158055555548</v>
      </c>
      <c r="J423" s="10">
        <f t="shared" si="25"/>
        <v>42237.158055555548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t="str">
        <f t="shared" si="26"/>
        <v>film &amp; video</v>
      </c>
      <c r="R423" t="str">
        <f t="shared" si="27"/>
        <v>animation</v>
      </c>
    </row>
    <row r="424" spans="1:18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0">
        <f t="shared" si="24"/>
        <v>41862.927048611105</v>
      </c>
      <c r="J424" s="10">
        <f t="shared" si="25"/>
        <v>41892.927048611105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t="str">
        <f t="shared" si="26"/>
        <v>film &amp; video</v>
      </c>
      <c r="R424" t="str">
        <f t="shared" si="27"/>
        <v>animation</v>
      </c>
    </row>
    <row r="425" spans="1:18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0">
        <f t="shared" si="24"/>
        <v>41400.592939814815</v>
      </c>
      <c r="J425" s="10">
        <f t="shared" si="25"/>
        <v>41430.592939814815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t="str">
        <f t="shared" si="26"/>
        <v>film &amp; video</v>
      </c>
      <c r="R425" t="str">
        <f t="shared" si="27"/>
        <v>animation</v>
      </c>
    </row>
    <row r="426" spans="1:18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0">
        <f t="shared" si="24"/>
        <v>40934.042812499996</v>
      </c>
      <c r="J426" s="10">
        <f t="shared" si="25"/>
        <v>40994.001145833332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t="str">
        <f t="shared" si="26"/>
        <v>film &amp; video</v>
      </c>
      <c r="R426" t="str">
        <f t="shared" si="27"/>
        <v>animation</v>
      </c>
    </row>
    <row r="427" spans="1:18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0">
        <f t="shared" si="24"/>
        <v>42275.527824074066</v>
      </c>
      <c r="J427" s="10">
        <f t="shared" si="25"/>
        <v>42335.569490740738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t="str">
        <f t="shared" si="26"/>
        <v>film &amp; video</v>
      </c>
      <c r="R427" t="str">
        <f t="shared" si="27"/>
        <v>animation</v>
      </c>
    </row>
    <row r="428" spans="1:18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0">
        <f t="shared" si="24"/>
        <v>42400.378634259258</v>
      </c>
      <c r="J428" s="10">
        <f t="shared" si="25"/>
        <v>42430.378634259258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t="str">
        <f t="shared" si="26"/>
        <v>film &amp; video</v>
      </c>
      <c r="R428" t="str">
        <f t="shared" si="27"/>
        <v>animation</v>
      </c>
    </row>
    <row r="429" spans="1:18" ht="43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0">
        <f t="shared" si="24"/>
        <v>42285.575694444437</v>
      </c>
      <c r="J429" s="10">
        <f t="shared" si="25"/>
        <v>42299.457638888889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t="str">
        <f t="shared" si="26"/>
        <v>film &amp; video</v>
      </c>
      <c r="R429" t="str">
        <f t="shared" si="27"/>
        <v>animation</v>
      </c>
    </row>
    <row r="430" spans="1:18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0">
        <f t="shared" si="24"/>
        <v>41778.433391203704</v>
      </c>
      <c r="J430" s="10">
        <f t="shared" si="25"/>
        <v>41806.583333333328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t="str">
        <f t="shared" si="26"/>
        <v>film &amp; video</v>
      </c>
      <c r="R430" t="str">
        <f t="shared" si="27"/>
        <v>animation</v>
      </c>
    </row>
    <row r="431" spans="1:18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0">
        <f t="shared" si="24"/>
        <v>40070.568078703705</v>
      </c>
      <c r="J431" s="10">
        <f t="shared" si="25"/>
        <v>40143.874305555553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t="str">
        <f t="shared" si="26"/>
        <v>film &amp; video</v>
      </c>
      <c r="R431" t="str">
        <f t="shared" si="27"/>
        <v>animation</v>
      </c>
    </row>
    <row r="432" spans="1:18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0">
        <f t="shared" si="24"/>
        <v>41512.773923611108</v>
      </c>
      <c r="J432" s="10">
        <f t="shared" si="25"/>
        <v>41527.773923611108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t="str">
        <f t="shared" si="26"/>
        <v>film &amp; video</v>
      </c>
      <c r="R432" t="str">
        <f t="shared" si="27"/>
        <v>animation</v>
      </c>
    </row>
    <row r="433" spans="1:18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0">
        <f t="shared" si="24"/>
        <v>42526.537997685176</v>
      </c>
      <c r="J433" s="10">
        <f t="shared" si="25"/>
        <v>42556.537997685176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t="str">
        <f t="shared" si="26"/>
        <v>film &amp; video</v>
      </c>
      <c r="R433" t="str">
        <f t="shared" si="27"/>
        <v>animation</v>
      </c>
    </row>
    <row r="434" spans="1:18" ht="43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0">
        <f t="shared" si="24"/>
        <v>42238.39329861111</v>
      </c>
      <c r="J434" s="10">
        <f t="shared" si="25"/>
        <v>42298.39329861111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t="str">
        <f t="shared" si="26"/>
        <v>film &amp; video</v>
      </c>
      <c r="R434" t="str">
        <f t="shared" si="27"/>
        <v>animation</v>
      </c>
    </row>
    <row r="435" spans="1:18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0">
        <f t="shared" si="24"/>
        <v>42228.29655092593</v>
      </c>
      <c r="J435" s="10">
        <f t="shared" si="25"/>
        <v>42288.29655092593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t="str">
        <f t="shared" si="26"/>
        <v>film &amp; video</v>
      </c>
      <c r="R435" t="str">
        <f t="shared" si="27"/>
        <v>animation</v>
      </c>
    </row>
    <row r="436" spans="1:18" ht="43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0">
        <f t="shared" si="24"/>
        <v>41576.501180555555</v>
      </c>
      <c r="J436" s="10">
        <f t="shared" si="25"/>
        <v>41609.542847222219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t="str">
        <f t="shared" si="26"/>
        <v>film &amp; video</v>
      </c>
      <c r="R436" t="str">
        <f t="shared" si="27"/>
        <v>animation</v>
      </c>
    </row>
    <row r="437" spans="1:18" ht="43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0">
        <f t="shared" si="24"/>
        <v>41500.414120370369</v>
      </c>
      <c r="J437" s="10">
        <f t="shared" si="25"/>
        <v>41530.414120370369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t="str">
        <f t="shared" si="26"/>
        <v>film &amp; video</v>
      </c>
      <c r="R437" t="str">
        <f t="shared" si="27"/>
        <v>animation</v>
      </c>
    </row>
    <row r="438" spans="1:18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0">
        <f t="shared" si="24"/>
        <v>41456.029085648144</v>
      </c>
      <c r="J438" s="10">
        <f t="shared" si="25"/>
        <v>41486.029085648144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t="str">
        <f t="shared" si="26"/>
        <v>film &amp; video</v>
      </c>
      <c r="R438" t="str">
        <f t="shared" si="27"/>
        <v>animation</v>
      </c>
    </row>
    <row r="439" spans="1:18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0">
        <f t="shared" si="24"/>
        <v>42590.985254629624</v>
      </c>
      <c r="J439" s="10">
        <f t="shared" si="25"/>
        <v>42650.985254629624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t="str">
        <f t="shared" si="26"/>
        <v>film &amp; video</v>
      </c>
      <c r="R439" t="str">
        <f t="shared" si="27"/>
        <v>animation</v>
      </c>
    </row>
    <row r="440" spans="1:18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0">
        <f t="shared" si="24"/>
        <v>42295.927754629629</v>
      </c>
      <c r="J440" s="10">
        <f t="shared" si="25"/>
        <v>42325.969421296293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t="str">
        <f t="shared" si="26"/>
        <v>film &amp; video</v>
      </c>
      <c r="R440" t="str">
        <f t="shared" si="27"/>
        <v>animation</v>
      </c>
    </row>
    <row r="441" spans="1:18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0">
        <f t="shared" si="24"/>
        <v>41919.428449074068</v>
      </c>
      <c r="J441" s="10">
        <f t="shared" si="25"/>
        <v>41929.428449074068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t="str">
        <f t="shared" si="26"/>
        <v>film &amp; video</v>
      </c>
      <c r="R441" t="str">
        <f t="shared" si="27"/>
        <v>animation</v>
      </c>
    </row>
    <row r="442" spans="1:18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0">
        <f t="shared" si="24"/>
        <v>42423.652233796289</v>
      </c>
      <c r="J442" s="10">
        <f t="shared" si="25"/>
        <v>42453.610567129632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t="str">
        <f t="shared" si="26"/>
        <v>film &amp; video</v>
      </c>
      <c r="R442" t="str">
        <f t="shared" si="27"/>
        <v>animation</v>
      </c>
    </row>
    <row r="443" spans="1:18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0">
        <f t="shared" si="24"/>
        <v>41550.460601851846</v>
      </c>
      <c r="J443" s="10">
        <f t="shared" si="25"/>
        <v>41580.460601851846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t="str">
        <f t="shared" si="26"/>
        <v>film &amp; video</v>
      </c>
      <c r="R443" t="str">
        <f t="shared" si="27"/>
        <v>animation</v>
      </c>
    </row>
    <row r="444" spans="1:1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0">
        <f t="shared" si="24"/>
        <v>42024.555358796293</v>
      </c>
      <c r="J444" s="10">
        <f t="shared" si="25"/>
        <v>42054.555358796293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t="str">
        <f t="shared" si="26"/>
        <v>film &amp; video</v>
      </c>
      <c r="R444" t="str">
        <f t="shared" si="27"/>
        <v>animation</v>
      </c>
    </row>
    <row r="445" spans="1:18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0">
        <f t="shared" si="24"/>
        <v>41649.681724537033</v>
      </c>
      <c r="J445" s="10">
        <f t="shared" si="25"/>
        <v>41679.681724537033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t="str">
        <f t="shared" si="26"/>
        <v>film &amp; video</v>
      </c>
      <c r="R445" t="str">
        <f t="shared" si="27"/>
        <v>animation</v>
      </c>
    </row>
    <row r="446" spans="1:18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0">
        <f t="shared" si="24"/>
        <v>40894.57362268518</v>
      </c>
      <c r="J446" s="10">
        <f t="shared" si="25"/>
        <v>40954.57362268518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t="str">
        <f t="shared" si="26"/>
        <v>film &amp; video</v>
      </c>
      <c r="R446" t="str">
        <f t="shared" si="27"/>
        <v>animation</v>
      </c>
    </row>
    <row r="447" spans="1:18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0">
        <f t="shared" si="24"/>
        <v>42130.002025462956</v>
      </c>
      <c r="J447" s="10">
        <f t="shared" si="25"/>
        <v>42145.002025462956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t="str">
        <f t="shared" si="26"/>
        <v>film &amp; video</v>
      </c>
      <c r="R447" t="str">
        <f t="shared" si="27"/>
        <v>animation</v>
      </c>
    </row>
    <row r="448" spans="1:18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0">
        <f t="shared" si="24"/>
        <v>42036.750231481477</v>
      </c>
      <c r="J448" s="10">
        <f t="shared" si="25"/>
        <v>42066.750231481477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t="str">
        <f t="shared" si="26"/>
        <v>film &amp; video</v>
      </c>
      <c r="R448" t="str">
        <f t="shared" si="27"/>
        <v>animation</v>
      </c>
    </row>
    <row r="449" spans="1:18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0">
        <f t="shared" si="24"/>
        <v>41331.22179398148</v>
      </c>
      <c r="J449" s="10">
        <f t="shared" si="25"/>
        <v>41356.180127314808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t="str">
        <f t="shared" si="26"/>
        <v>film &amp; video</v>
      </c>
      <c r="R449" t="str">
        <f t="shared" si="27"/>
        <v>animation</v>
      </c>
    </row>
    <row r="450" spans="1:18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0">
        <f t="shared" si="24"/>
        <v>41753.424710648142</v>
      </c>
      <c r="J450" s="10">
        <f t="shared" si="25"/>
        <v>41773.424710648142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t="str">
        <f t="shared" si="26"/>
        <v>film &amp; video</v>
      </c>
      <c r="R450" t="str">
        <f t="shared" si="27"/>
        <v>animation</v>
      </c>
    </row>
    <row r="451" spans="1:18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0">
        <f t="shared" ref="I451:I514" si="28">(((L451/60)/60)/24) + DATE(1970,1,1)+(-8/24)</f>
        <v>41534.234780092593</v>
      </c>
      <c r="J451" s="10">
        <f t="shared" ref="J451:J514" si="29">(((K451/60)/60)/24) + DATE(1970,1,1)+(-8/24)</f>
        <v>41564.234780092593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t="str">
        <f t="shared" ref="Q451:Q514" si="30">LEFT(P451, SEARCH("/",P451,1) - 1)</f>
        <v>film &amp; video</v>
      </c>
      <c r="R451" t="str">
        <f t="shared" ref="R451:R514" si="31">RIGHT(P451,LEN(P451) - SEARCH("/",P451,1))</f>
        <v>animation</v>
      </c>
    </row>
    <row r="452" spans="1:18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0">
        <f t="shared" si="28"/>
        <v>41654.61342592592</v>
      </c>
      <c r="J452" s="10">
        <f t="shared" si="29"/>
        <v>41684.61342592592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t="str">
        <f t="shared" si="30"/>
        <v>film &amp; video</v>
      </c>
      <c r="R452" t="str">
        <f t="shared" si="31"/>
        <v>animation</v>
      </c>
    </row>
    <row r="453" spans="1:18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0">
        <f t="shared" si="28"/>
        <v>41634.381840277776</v>
      </c>
      <c r="J453" s="10">
        <f t="shared" si="29"/>
        <v>41664.381840277776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t="str">
        <f t="shared" si="30"/>
        <v>film &amp; video</v>
      </c>
      <c r="R453" t="str">
        <f t="shared" si="31"/>
        <v>animation</v>
      </c>
    </row>
    <row r="454" spans="1:18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0">
        <f t="shared" si="28"/>
        <v>42107.370543981473</v>
      </c>
      <c r="J454" s="10">
        <f t="shared" si="29"/>
        <v>42137.370543981473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t="str">
        <f t="shared" si="30"/>
        <v>film &amp; video</v>
      </c>
      <c r="R454" t="str">
        <f t="shared" si="31"/>
        <v>animation</v>
      </c>
    </row>
    <row r="455" spans="1:18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0">
        <f t="shared" si="28"/>
        <v>42038.491655092592</v>
      </c>
      <c r="J455" s="10">
        <f t="shared" si="29"/>
        <v>42054.491655092592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t="str">
        <f t="shared" si="30"/>
        <v>film &amp; video</v>
      </c>
      <c r="R455" t="str">
        <f t="shared" si="31"/>
        <v>animation</v>
      </c>
    </row>
    <row r="456" spans="1:18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0">
        <f t="shared" si="28"/>
        <v>41938.383923611109</v>
      </c>
      <c r="J456" s="10">
        <f t="shared" si="29"/>
        <v>41969.218055555553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t="str">
        <f t="shared" si="30"/>
        <v>film &amp; video</v>
      </c>
      <c r="R456" t="str">
        <f t="shared" si="31"/>
        <v>animation</v>
      </c>
    </row>
    <row r="457" spans="1:18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0">
        <f t="shared" si="28"/>
        <v>40970.669236111105</v>
      </c>
      <c r="J457" s="10">
        <f t="shared" si="29"/>
        <v>41015.688194444439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t="str">
        <f t="shared" si="30"/>
        <v>film &amp; video</v>
      </c>
      <c r="R457" t="str">
        <f t="shared" si="31"/>
        <v>animation</v>
      </c>
    </row>
    <row r="458" spans="1:18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0">
        <f t="shared" si="28"/>
        <v>41547.361122685179</v>
      </c>
      <c r="J458" s="10">
        <f t="shared" si="29"/>
        <v>41568.832638888889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t="str">
        <f t="shared" si="30"/>
        <v>film &amp; video</v>
      </c>
      <c r="R458" t="str">
        <f t="shared" si="31"/>
        <v>animation</v>
      </c>
    </row>
    <row r="459" spans="1:18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0">
        <f t="shared" si="28"/>
        <v>41837.434166666666</v>
      </c>
      <c r="J459" s="10">
        <f t="shared" si="29"/>
        <v>41867.434166666666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t="str">
        <f t="shared" si="30"/>
        <v>film &amp; video</v>
      </c>
      <c r="R459" t="str">
        <f t="shared" si="31"/>
        <v>animation</v>
      </c>
    </row>
    <row r="460" spans="1:18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0">
        <f t="shared" si="28"/>
        <v>41378.366435185184</v>
      </c>
      <c r="J460" s="10">
        <f t="shared" si="29"/>
        <v>41408.366435185184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t="str">
        <f t="shared" si="30"/>
        <v>film &amp; video</v>
      </c>
      <c r="R460" t="str">
        <f t="shared" si="31"/>
        <v>animation</v>
      </c>
    </row>
    <row r="461" spans="1:18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0">
        <f t="shared" si="28"/>
        <v>40800.307025462964</v>
      </c>
      <c r="J461" s="10">
        <f t="shared" si="29"/>
        <v>40860.348692129628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t="str">
        <f t="shared" si="30"/>
        <v>film &amp; video</v>
      </c>
      <c r="R461" t="str">
        <f t="shared" si="31"/>
        <v>animation</v>
      </c>
    </row>
    <row r="462" spans="1:18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0">
        <f t="shared" si="28"/>
        <v>41759.209201388883</v>
      </c>
      <c r="J462" s="10">
        <f t="shared" si="29"/>
        <v>41790.833333333328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t="str">
        <f t="shared" si="30"/>
        <v>film &amp; video</v>
      </c>
      <c r="R462" t="str">
        <f t="shared" si="31"/>
        <v>animation</v>
      </c>
    </row>
    <row r="463" spans="1:18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0">
        <f t="shared" si="28"/>
        <v>41407.513506944444</v>
      </c>
      <c r="J463" s="10">
        <f t="shared" si="29"/>
        <v>41427.513506944444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t="str">
        <f t="shared" si="30"/>
        <v>film &amp; video</v>
      </c>
      <c r="R463" t="str">
        <f t="shared" si="31"/>
        <v>animation</v>
      </c>
    </row>
    <row r="464" spans="1:18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0">
        <f t="shared" si="28"/>
        <v>40704.793298611112</v>
      </c>
      <c r="J464" s="10">
        <f t="shared" si="29"/>
        <v>40764.793298611112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t="str">
        <f t="shared" si="30"/>
        <v>film &amp; video</v>
      </c>
      <c r="R464" t="str">
        <f t="shared" si="31"/>
        <v>animation</v>
      </c>
    </row>
    <row r="465" spans="1:18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0">
        <f t="shared" si="28"/>
        <v>40750.376770833333</v>
      </c>
      <c r="J465" s="10">
        <f t="shared" si="29"/>
        <v>40810.376770833333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t="str">
        <f t="shared" si="30"/>
        <v>film &amp; video</v>
      </c>
      <c r="R465" t="str">
        <f t="shared" si="31"/>
        <v>animation</v>
      </c>
    </row>
    <row r="466" spans="1:18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0">
        <f t="shared" si="28"/>
        <v>42488.515451388892</v>
      </c>
      <c r="J466" s="10">
        <f t="shared" si="29"/>
        <v>42508.515451388892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t="str">
        <f t="shared" si="30"/>
        <v>film &amp; video</v>
      </c>
      <c r="R466" t="str">
        <f t="shared" si="31"/>
        <v>animation</v>
      </c>
    </row>
    <row r="467" spans="1:1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0">
        <f t="shared" si="28"/>
        <v>41800.786736111106</v>
      </c>
      <c r="J467" s="10">
        <f t="shared" si="29"/>
        <v>41816.786736111106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t="str">
        <f t="shared" si="30"/>
        <v>film &amp; video</v>
      </c>
      <c r="R467" t="str">
        <f t="shared" si="31"/>
        <v>animation</v>
      </c>
    </row>
    <row r="468" spans="1:18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0">
        <f t="shared" si="28"/>
        <v>41129.609537037039</v>
      </c>
      <c r="J468" s="10">
        <f t="shared" si="29"/>
        <v>41159.609537037039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t="str">
        <f t="shared" si="30"/>
        <v>film &amp; video</v>
      </c>
      <c r="R468" t="str">
        <f t="shared" si="31"/>
        <v>animation</v>
      </c>
    </row>
    <row r="469" spans="1:18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0">
        <f t="shared" si="28"/>
        <v>41135.346458333333</v>
      </c>
      <c r="J469" s="10">
        <f t="shared" si="29"/>
        <v>41180.346458333333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t="str">
        <f t="shared" si="30"/>
        <v>film &amp; video</v>
      </c>
      <c r="R469" t="str">
        <f t="shared" si="31"/>
        <v>animation</v>
      </c>
    </row>
    <row r="470" spans="1:18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0">
        <f t="shared" si="28"/>
        <v>41040.834293981476</v>
      </c>
      <c r="J470" s="10">
        <f t="shared" si="29"/>
        <v>41100.827141203699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t="str">
        <f t="shared" si="30"/>
        <v>film &amp; video</v>
      </c>
      <c r="R470" t="str">
        <f t="shared" si="31"/>
        <v>animation</v>
      </c>
    </row>
    <row r="471" spans="1:18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0">
        <f t="shared" si="28"/>
        <v>41827.656527777777</v>
      </c>
      <c r="J471" s="10">
        <f t="shared" si="29"/>
        <v>41887.656527777777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t="str">
        <f t="shared" si="30"/>
        <v>film &amp; video</v>
      </c>
      <c r="R471" t="str">
        <f t="shared" si="31"/>
        <v>animation</v>
      </c>
    </row>
    <row r="472" spans="1:18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0">
        <f t="shared" si="28"/>
        <v>41604.834363425922</v>
      </c>
      <c r="J472" s="10">
        <f t="shared" si="29"/>
        <v>41654.833333333328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t="str">
        <f t="shared" si="30"/>
        <v>film &amp; video</v>
      </c>
      <c r="R472" t="str">
        <f t="shared" si="31"/>
        <v>animation</v>
      </c>
    </row>
    <row r="473" spans="1:18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0">
        <f t="shared" si="28"/>
        <v>41703.388645833329</v>
      </c>
      <c r="J473" s="10">
        <f t="shared" si="29"/>
        <v>41748.346979166665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t="str">
        <f t="shared" si="30"/>
        <v>film &amp; video</v>
      </c>
      <c r="R473" t="str">
        <f t="shared" si="31"/>
        <v>animation</v>
      </c>
    </row>
    <row r="474" spans="1:18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0">
        <f t="shared" si="28"/>
        <v>41844.589328703703</v>
      </c>
      <c r="J474" s="10">
        <f t="shared" si="29"/>
        <v>41874.589328703703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t="str">
        <f t="shared" si="30"/>
        <v>film &amp; video</v>
      </c>
      <c r="R474" t="str">
        <f t="shared" si="31"/>
        <v>animation</v>
      </c>
    </row>
    <row r="475" spans="1:18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0">
        <f t="shared" si="28"/>
        <v>41869.364803240736</v>
      </c>
      <c r="J475" s="10">
        <f t="shared" si="29"/>
        <v>41899.364803240736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t="str">
        <f t="shared" si="30"/>
        <v>film &amp; video</v>
      </c>
      <c r="R475" t="str">
        <f t="shared" si="31"/>
        <v>animation</v>
      </c>
    </row>
    <row r="476" spans="1:18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0">
        <f t="shared" si="28"/>
        <v>42752.995706018519</v>
      </c>
      <c r="J476" s="10">
        <f t="shared" si="29"/>
        <v>42782.995706018519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t="str">
        <f t="shared" si="30"/>
        <v>film &amp; video</v>
      </c>
      <c r="R476" t="str">
        <f t="shared" si="31"/>
        <v>animation</v>
      </c>
    </row>
    <row r="477" spans="1:18" ht="43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0">
        <f t="shared" si="28"/>
        <v>42099.752812500003</v>
      </c>
      <c r="J477" s="10">
        <f t="shared" si="29"/>
        <v>42129.752812500003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t="str">
        <f t="shared" si="30"/>
        <v>film &amp; video</v>
      </c>
      <c r="R477" t="str">
        <f t="shared" si="31"/>
        <v>animation</v>
      </c>
    </row>
    <row r="478" spans="1:18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0">
        <f t="shared" si="28"/>
        <v>41757.64167824074</v>
      </c>
      <c r="J478" s="10">
        <f t="shared" si="29"/>
        <v>41792.832638888889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t="str">
        <f t="shared" si="30"/>
        <v>film &amp; video</v>
      </c>
      <c r="R478" t="str">
        <f t="shared" si="31"/>
        <v>animation</v>
      </c>
    </row>
    <row r="479" spans="1:18" ht="43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0">
        <f t="shared" si="28"/>
        <v>40987.501550925925</v>
      </c>
      <c r="J479" s="10">
        <f t="shared" si="29"/>
        <v>41047.501550925925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t="str">
        <f t="shared" si="30"/>
        <v>film &amp; video</v>
      </c>
      <c r="R479" t="str">
        <f t="shared" si="31"/>
        <v>animation</v>
      </c>
    </row>
    <row r="480" spans="1:18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0">
        <f t="shared" si="28"/>
        <v>42065.577650462961</v>
      </c>
      <c r="J480" s="10">
        <f t="shared" si="29"/>
        <v>42095.535983796297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t="str">
        <f t="shared" si="30"/>
        <v>film &amp; video</v>
      </c>
      <c r="R480" t="str">
        <f t="shared" si="31"/>
        <v>animation</v>
      </c>
    </row>
    <row r="481" spans="1:18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0">
        <f t="shared" si="28"/>
        <v>41904.074479166666</v>
      </c>
      <c r="J481" s="10">
        <f t="shared" si="29"/>
        <v>41964.11614583333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t="str">
        <f t="shared" si="30"/>
        <v>film &amp; video</v>
      </c>
      <c r="R481" t="str">
        <f t="shared" si="31"/>
        <v>animation</v>
      </c>
    </row>
    <row r="482" spans="1:18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0">
        <f t="shared" si="28"/>
        <v>41465.166840277772</v>
      </c>
      <c r="J482" s="10">
        <f t="shared" si="29"/>
        <v>41495.166840277772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t="str">
        <f t="shared" si="30"/>
        <v>film &amp; video</v>
      </c>
      <c r="R482" t="str">
        <f t="shared" si="31"/>
        <v>animation</v>
      </c>
    </row>
    <row r="483" spans="1:18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0">
        <f t="shared" si="28"/>
        <v>41162.33899305555</v>
      </c>
      <c r="J483" s="10">
        <f t="shared" si="29"/>
        <v>41192.33899305555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t="str">
        <f t="shared" si="30"/>
        <v>film &amp; video</v>
      </c>
      <c r="R483" t="str">
        <f t="shared" si="31"/>
        <v>animation</v>
      </c>
    </row>
    <row r="484" spans="1:18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0">
        <f t="shared" si="28"/>
        <v>42447.56354166667</v>
      </c>
      <c r="J484" s="10">
        <f t="shared" si="29"/>
        <v>42474.273611111108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t="str">
        <f t="shared" si="30"/>
        <v>film &amp; video</v>
      </c>
      <c r="R484" t="str">
        <f t="shared" si="31"/>
        <v>animation</v>
      </c>
    </row>
    <row r="485" spans="1:18" ht="43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0">
        <f t="shared" si="28"/>
        <v>41242.864259259259</v>
      </c>
      <c r="J485" s="10">
        <f t="shared" si="29"/>
        <v>41302.864259259259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t="str">
        <f t="shared" si="30"/>
        <v>film &amp; video</v>
      </c>
      <c r="R485" t="str">
        <f t="shared" si="31"/>
        <v>animation</v>
      </c>
    </row>
    <row r="486" spans="1:18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0">
        <f t="shared" si="28"/>
        <v>42272.606157407405</v>
      </c>
      <c r="J486" s="10">
        <f t="shared" si="29"/>
        <v>42313.647824074076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t="str">
        <f t="shared" si="30"/>
        <v>film &amp; video</v>
      </c>
      <c r="R486" t="str">
        <f t="shared" si="31"/>
        <v>animation</v>
      </c>
    </row>
    <row r="487" spans="1:18" ht="28.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0">
        <f t="shared" si="28"/>
        <v>41381.172442129624</v>
      </c>
      <c r="J487" s="10">
        <f t="shared" si="29"/>
        <v>41411.172442129624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t="str">
        <f t="shared" si="30"/>
        <v>film &amp; video</v>
      </c>
      <c r="R487" t="str">
        <f t="shared" si="31"/>
        <v>animation</v>
      </c>
    </row>
    <row r="488" spans="1:18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0">
        <f t="shared" si="28"/>
        <v>41761.609247685185</v>
      </c>
      <c r="J488" s="10">
        <f t="shared" si="29"/>
        <v>41791.609247685185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t="str">
        <f t="shared" si="30"/>
        <v>film &amp; video</v>
      </c>
      <c r="R488" t="str">
        <f t="shared" si="31"/>
        <v>animation</v>
      </c>
    </row>
    <row r="489" spans="1:18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0">
        <f t="shared" si="28"/>
        <v>42669.261504629627</v>
      </c>
      <c r="J489" s="10">
        <f t="shared" si="29"/>
        <v>42729.303171296291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t="str">
        <f t="shared" si="30"/>
        <v>film &amp; video</v>
      </c>
      <c r="R489" t="str">
        <f t="shared" si="31"/>
        <v>animation</v>
      </c>
    </row>
    <row r="490" spans="1:18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0">
        <f t="shared" si="28"/>
        <v>42713.72106481481</v>
      </c>
      <c r="J490" s="10">
        <f t="shared" si="29"/>
        <v>42743.72106481481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t="str">
        <f t="shared" si="30"/>
        <v>film &amp; video</v>
      </c>
      <c r="R490" t="str">
        <f t="shared" si="31"/>
        <v>animation</v>
      </c>
    </row>
    <row r="491" spans="1:18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0">
        <f t="shared" si="28"/>
        <v>40882.148333333331</v>
      </c>
      <c r="J491" s="10">
        <f t="shared" si="29"/>
        <v>40913.147916666661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t="str">
        <f t="shared" si="30"/>
        <v>film &amp; video</v>
      </c>
      <c r="R491" t="str">
        <f t="shared" si="31"/>
        <v>animation</v>
      </c>
    </row>
    <row r="492" spans="1:1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0">
        <f t="shared" si="28"/>
        <v>41113.635243055556</v>
      </c>
      <c r="J492" s="10">
        <f t="shared" si="29"/>
        <v>41143.635243055556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t="str">
        <f t="shared" si="30"/>
        <v>film &amp; video</v>
      </c>
      <c r="R492" t="str">
        <f t="shared" si="31"/>
        <v>animation</v>
      </c>
    </row>
    <row r="493" spans="1:18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0">
        <f t="shared" si="28"/>
        <v>42366.649293981485</v>
      </c>
      <c r="J493" s="10">
        <f t="shared" si="29"/>
        <v>42396.649293981485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t="str">
        <f t="shared" si="30"/>
        <v>film &amp; video</v>
      </c>
      <c r="R493" t="str">
        <f t="shared" si="31"/>
        <v>animation</v>
      </c>
    </row>
    <row r="494" spans="1:18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0">
        <f t="shared" si="28"/>
        <v>42595.701736111114</v>
      </c>
      <c r="J494" s="10">
        <f t="shared" si="29"/>
        <v>42655.701736111114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t="str">
        <f t="shared" si="30"/>
        <v>film &amp; video</v>
      </c>
      <c r="R494" t="str">
        <f t="shared" si="31"/>
        <v>animation</v>
      </c>
    </row>
    <row r="495" spans="1:18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0">
        <f t="shared" si="28"/>
        <v>42114.392800925918</v>
      </c>
      <c r="J495" s="10">
        <f t="shared" si="29"/>
        <v>42144.392800925918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t="str">
        <f t="shared" si="30"/>
        <v>film &amp; video</v>
      </c>
      <c r="R495" t="str">
        <f t="shared" si="31"/>
        <v>animation</v>
      </c>
    </row>
    <row r="496" spans="1:18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0">
        <f t="shared" si="28"/>
        <v>41799.49728009259</v>
      </c>
      <c r="J496" s="10">
        <f t="shared" si="29"/>
        <v>41822.791666666664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t="str">
        <f t="shared" si="30"/>
        <v>film &amp; video</v>
      </c>
      <c r="R496" t="str">
        <f t="shared" si="31"/>
        <v>animation</v>
      </c>
    </row>
    <row r="497" spans="1:18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0">
        <f t="shared" si="28"/>
        <v>42171.494270833333</v>
      </c>
      <c r="J497" s="10">
        <f t="shared" si="29"/>
        <v>42201.494270833333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t="str">
        <f t="shared" si="30"/>
        <v>film &amp; video</v>
      </c>
      <c r="R497" t="str">
        <f t="shared" si="31"/>
        <v>animation</v>
      </c>
    </row>
    <row r="498" spans="1:18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0">
        <f t="shared" si="28"/>
        <v>41620.598078703704</v>
      </c>
      <c r="J498" s="10">
        <f t="shared" si="29"/>
        <v>41680.598078703704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t="str">
        <f t="shared" si="30"/>
        <v>film &amp; video</v>
      </c>
      <c r="R498" t="str">
        <f t="shared" si="31"/>
        <v>animation</v>
      </c>
    </row>
    <row r="499" spans="1:1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0">
        <f t="shared" si="28"/>
        <v>41944.704456018517</v>
      </c>
      <c r="J499" s="10">
        <f t="shared" si="29"/>
        <v>41997.874999999993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t="str">
        <f t="shared" si="30"/>
        <v>film &amp; video</v>
      </c>
      <c r="R499" t="str">
        <f t="shared" si="31"/>
        <v>animation</v>
      </c>
    </row>
    <row r="500" spans="1:18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0">
        <f t="shared" si="28"/>
        <v>40858.428807870368</v>
      </c>
      <c r="J500" s="10">
        <f t="shared" si="29"/>
        <v>40900.428807870368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t="str">
        <f t="shared" si="30"/>
        <v>film &amp; video</v>
      </c>
      <c r="R500" t="str">
        <f t="shared" si="31"/>
        <v>animation</v>
      </c>
    </row>
    <row r="501" spans="1:18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0">
        <f t="shared" si="28"/>
        <v>40043.562129629623</v>
      </c>
      <c r="J501" s="10">
        <f t="shared" si="29"/>
        <v>40098.540972222218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t="str">
        <f t="shared" si="30"/>
        <v>film &amp; video</v>
      </c>
      <c r="R501" t="str">
        <f t="shared" si="31"/>
        <v>animation</v>
      </c>
    </row>
    <row r="502" spans="1:18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0">
        <f t="shared" si="28"/>
        <v>40247.552673611113</v>
      </c>
      <c r="J502" s="10">
        <f t="shared" si="29"/>
        <v>40306.594444444439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t="str">
        <f t="shared" si="30"/>
        <v>film &amp; video</v>
      </c>
      <c r="R502" t="str">
        <f t="shared" si="31"/>
        <v>animation</v>
      </c>
    </row>
    <row r="503" spans="1:18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0">
        <f t="shared" si="28"/>
        <v>40702.901053240741</v>
      </c>
      <c r="J503" s="10">
        <f t="shared" si="29"/>
        <v>40732.901053240741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t="str">
        <f t="shared" si="30"/>
        <v>film &amp; video</v>
      </c>
      <c r="R503" t="str">
        <f t="shared" si="31"/>
        <v>animation</v>
      </c>
    </row>
    <row r="504" spans="1:18" ht="43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0">
        <f t="shared" si="28"/>
        <v>40956.220196759255</v>
      </c>
      <c r="J504" s="10">
        <f t="shared" si="29"/>
        <v>40986.178530092591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t="str">
        <f t="shared" si="30"/>
        <v>film &amp; video</v>
      </c>
      <c r="R504" t="str">
        <f t="shared" si="31"/>
        <v>animation</v>
      </c>
    </row>
    <row r="505" spans="1:18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0">
        <f t="shared" si="28"/>
        <v>41991.193321759252</v>
      </c>
      <c r="J505" s="10">
        <f t="shared" si="29"/>
        <v>42021.193321759252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t="str">
        <f t="shared" si="30"/>
        <v>film &amp; video</v>
      </c>
      <c r="R505" t="str">
        <f t="shared" si="31"/>
        <v>animation</v>
      </c>
    </row>
    <row r="506" spans="1:18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0">
        <f t="shared" si="28"/>
        <v>40949.650312499994</v>
      </c>
      <c r="J506" s="10">
        <f t="shared" si="29"/>
        <v>41009.60864583333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t="str">
        <f t="shared" si="30"/>
        <v>film &amp; video</v>
      </c>
      <c r="R506" t="str">
        <f t="shared" si="31"/>
        <v>animation</v>
      </c>
    </row>
    <row r="507" spans="1:18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0">
        <f t="shared" si="28"/>
        <v>42317.764884259253</v>
      </c>
      <c r="J507" s="10">
        <f t="shared" si="29"/>
        <v>42362.764884259253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t="str">
        <f t="shared" si="30"/>
        <v>film &amp; video</v>
      </c>
      <c r="R507" t="str">
        <f t="shared" si="31"/>
        <v>animation</v>
      </c>
    </row>
    <row r="508" spans="1:18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0">
        <f t="shared" si="28"/>
        <v>41466.218981481477</v>
      </c>
      <c r="J508" s="10">
        <f t="shared" si="29"/>
        <v>41496.218981481477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t="str">
        <f t="shared" si="30"/>
        <v>film &amp; video</v>
      </c>
      <c r="R508" t="str">
        <f t="shared" si="31"/>
        <v>animation</v>
      </c>
    </row>
    <row r="509" spans="1:18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0">
        <f t="shared" si="28"/>
        <v>41156.625659722216</v>
      </c>
      <c r="J509" s="10">
        <f t="shared" si="29"/>
        <v>41201.625659722216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t="str">
        <f t="shared" si="30"/>
        <v>film &amp; video</v>
      </c>
      <c r="R509" t="str">
        <f t="shared" si="31"/>
        <v>animation</v>
      </c>
    </row>
    <row r="510" spans="1:18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0">
        <f t="shared" si="28"/>
        <v>40994.690983796296</v>
      </c>
      <c r="J510" s="10">
        <f t="shared" si="29"/>
        <v>41054.259722222218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t="str">
        <f t="shared" si="30"/>
        <v>film &amp; video</v>
      </c>
      <c r="R510" t="str">
        <f t="shared" si="31"/>
        <v>animation</v>
      </c>
    </row>
    <row r="511" spans="1:18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0">
        <f t="shared" si="28"/>
        <v>42153.298263888886</v>
      </c>
      <c r="J511" s="10">
        <f t="shared" si="29"/>
        <v>42183.298263888886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t="str">
        <f t="shared" si="30"/>
        <v>film &amp; video</v>
      </c>
      <c r="R511" t="str">
        <f t="shared" si="31"/>
        <v>animation</v>
      </c>
    </row>
    <row r="512" spans="1:18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0">
        <f t="shared" si="28"/>
        <v>42399.843043981477</v>
      </c>
      <c r="J512" s="10">
        <f t="shared" si="29"/>
        <v>42429.843043981477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t="str">
        <f t="shared" si="30"/>
        <v>film &amp; video</v>
      </c>
      <c r="R512" t="str">
        <f t="shared" si="31"/>
        <v>animation</v>
      </c>
    </row>
    <row r="513" spans="1:18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0">
        <f t="shared" si="28"/>
        <v>41339.96969907407</v>
      </c>
      <c r="J513" s="10">
        <f t="shared" si="29"/>
        <v>41369.928032407406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t="str">
        <f t="shared" si="30"/>
        <v>film &amp; video</v>
      </c>
      <c r="R513" t="str">
        <f t="shared" si="31"/>
        <v>animation</v>
      </c>
    </row>
    <row r="514" spans="1:18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0">
        <f t="shared" si="28"/>
        <v>42649.408877314818</v>
      </c>
      <c r="J514" s="10">
        <f t="shared" si="29"/>
        <v>42694.450543981475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t="str">
        <f t="shared" si="30"/>
        <v>film &amp; video</v>
      </c>
      <c r="R514" t="str">
        <f t="shared" si="31"/>
        <v>animation</v>
      </c>
    </row>
    <row r="515" spans="1:18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0">
        <f t="shared" ref="I515:I578" si="32">(((L515/60)/60)/24) + DATE(1970,1,1)+(-8/24)</f>
        <v>42552.320659722223</v>
      </c>
      <c r="J515" s="10">
        <f t="shared" ref="J515:J578" si="33">(((K515/60)/60)/24) + DATE(1970,1,1)+(-8/24)</f>
        <v>42596.958333333336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t="str">
        <f t="shared" ref="Q515:Q578" si="34">LEFT(P515, SEARCH("/",P515,1) - 1)</f>
        <v>film &amp; video</v>
      </c>
      <c r="R515" t="str">
        <f t="shared" ref="R515:R578" si="35">RIGHT(P515,LEN(P515) - SEARCH("/",P515,1))</f>
        <v>animation</v>
      </c>
    </row>
    <row r="516" spans="1:18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0">
        <f t="shared" si="32"/>
        <v>41830.280636574069</v>
      </c>
      <c r="J516" s="10">
        <f t="shared" si="33"/>
        <v>41860.280636574069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t="str">
        <f t="shared" si="34"/>
        <v>film &amp; video</v>
      </c>
      <c r="R516" t="str">
        <f t="shared" si="35"/>
        <v>animation</v>
      </c>
    </row>
    <row r="517" spans="1:18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0">
        <f t="shared" si="32"/>
        <v>42327.157418981478</v>
      </c>
      <c r="J517" s="10">
        <f t="shared" si="33"/>
        <v>42367.157418981478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t="str">
        <f t="shared" si="34"/>
        <v>film &amp; video</v>
      </c>
      <c r="R517" t="str">
        <f t="shared" si="35"/>
        <v>animation</v>
      </c>
    </row>
    <row r="518" spans="1:18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0">
        <f t="shared" si="32"/>
        <v>42091.445370370369</v>
      </c>
      <c r="J518" s="10">
        <f t="shared" si="33"/>
        <v>42151.445370370369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t="str">
        <f t="shared" si="34"/>
        <v>film &amp; video</v>
      </c>
      <c r="R518" t="str">
        <f t="shared" si="35"/>
        <v>animation</v>
      </c>
    </row>
    <row r="519" spans="1:18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0">
        <f t="shared" si="32"/>
        <v>42738.281956018516</v>
      </c>
      <c r="J519" s="10">
        <f t="shared" si="33"/>
        <v>42768.281956018516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t="str">
        <f t="shared" si="34"/>
        <v>film &amp; video</v>
      </c>
      <c r="R519" t="str">
        <f t="shared" si="35"/>
        <v>animation</v>
      </c>
    </row>
    <row r="520" spans="1:18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0">
        <f t="shared" si="32"/>
        <v>42223.282685185179</v>
      </c>
      <c r="J520" s="10">
        <f t="shared" si="33"/>
        <v>42253.281944444439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t="str">
        <f t="shared" si="34"/>
        <v>film &amp; video</v>
      </c>
      <c r="R520" t="str">
        <f t="shared" si="35"/>
        <v>animation</v>
      </c>
    </row>
    <row r="521" spans="1:18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0">
        <f t="shared" si="32"/>
        <v>41218.058113425926</v>
      </c>
      <c r="J521" s="10">
        <f t="shared" si="33"/>
        <v>41248.058113425926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t="str">
        <f t="shared" si="34"/>
        <v>film &amp; video</v>
      </c>
      <c r="R521" t="str">
        <f t="shared" si="35"/>
        <v>animation</v>
      </c>
    </row>
    <row r="522" spans="1:18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0">
        <f t="shared" si="32"/>
        <v>42318.368761574071</v>
      </c>
      <c r="J522" s="10">
        <f t="shared" si="33"/>
        <v>42348.368761574071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t="str">
        <f t="shared" si="34"/>
        <v>theater</v>
      </c>
      <c r="R522" t="str">
        <f t="shared" si="35"/>
        <v>plays</v>
      </c>
    </row>
    <row r="523" spans="1:18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0">
        <f t="shared" si="32"/>
        <v>42645.759479166663</v>
      </c>
      <c r="J523" s="10">
        <f t="shared" si="33"/>
        <v>42674.874305555553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t="str">
        <f t="shared" si="34"/>
        <v>theater</v>
      </c>
      <c r="R523" t="str">
        <f t="shared" si="35"/>
        <v>plays</v>
      </c>
    </row>
    <row r="524" spans="1:18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0">
        <f t="shared" si="32"/>
        <v>42429.707465277774</v>
      </c>
      <c r="J524" s="10">
        <f t="shared" si="33"/>
        <v>42449.665798611109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t="str">
        <f t="shared" si="34"/>
        <v>theater</v>
      </c>
      <c r="R524" t="str">
        <f t="shared" si="35"/>
        <v>plays</v>
      </c>
    </row>
    <row r="525" spans="1:18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0">
        <f t="shared" si="32"/>
        <v>42237.799490740734</v>
      </c>
      <c r="J525" s="10">
        <f t="shared" si="33"/>
        <v>42267.799490740734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t="str">
        <f t="shared" si="34"/>
        <v>theater</v>
      </c>
      <c r="R525" t="str">
        <f t="shared" si="35"/>
        <v>plays</v>
      </c>
    </row>
    <row r="526" spans="1:18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0">
        <f t="shared" si="32"/>
        <v>42492.383900462963</v>
      </c>
      <c r="J526" s="10">
        <f t="shared" si="33"/>
        <v>42522.383900462963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t="str">
        <f t="shared" si="34"/>
        <v>theater</v>
      </c>
      <c r="R526" t="str">
        <f t="shared" si="35"/>
        <v>plays</v>
      </c>
    </row>
    <row r="527" spans="1:18" ht="43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0">
        <f t="shared" si="32"/>
        <v>41850.067604166667</v>
      </c>
      <c r="J527" s="10">
        <f t="shared" si="33"/>
        <v>41895.067604166667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t="str">
        <f t="shared" si="34"/>
        <v>theater</v>
      </c>
      <c r="R527" t="str">
        <f t="shared" si="35"/>
        <v>plays</v>
      </c>
    </row>
    <row r="528" spans="1:18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0">
        <f t="shared" si="32"/>
        <v>42192.258611111109</v>
      </c>
      <c r="J528" s="10">
        <f t="shared" si="33"/>
        <v>42223.374999999993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t="str">
        <f t="shared" si="34"/>
        <v>theater</v>
      </c>
      <c r="R528" t="str">
        <f t="shared" si="35"/>
        <v>plays</v>
      </c>
    </row>
    <row r="529" spans="1:18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0">
        <f t="shared" si="32"/>
        <v>42752.872291666667</v>
      </c>
      <c r="J529" s="10">
        <f t="shared" si="33"/>
        <v>42783.336805555555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t="str">
        <f t="shared" si="34"/>
        <v>theater</v>
      </c>
      <c r="R529" t="str">
        <f t="shared" si="35"/>
        <v>plays</v>
      </c>
    </row>
    <row r="530" spans="1:18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0">
        <f t="shared" si="32"/>
        <v>42155.58688657407</v>
      </c>
      <c r="J530" s="10">
        <f t="shared" si="33"/>
        <v>42176.555555555555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t="str">
        <f t="shared" si="34"/>
        <v>theater</v>
      </c>
      <c r="R530" t="str">
        <f t="shared" si="35"/>
        <v>plays</v>
      </c>
    </row>
    <row r="531" spans="1:18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0">
        <f t="shared" si="32"/>
        <v>42724.697847222218</v>
      </c>
      <c r="J531" s="10">
        <f t="shared" si="33"/>
        <v>42745.874999999993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t="str">
        <f t="shared" si="34"/>
        <v>theater</v>
      </c>
      <c r="R531" t="str">
        <f t="shared" si="35"/>
        <v>plays</v>
      </c>
    </row>
    <row r="532" spans="1:18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0">
        <f t="shared" si="32"/>
        <v>42157.257731481477</v>
      </c>
      <c r="J532" s="10">
        <f t="shared" si="33"/>
        <v>42178.749999999993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t="str">
        <f t="shared" si="34"/>
        <v>theater</v>
      </c>
      <c r="R532" t="str">
        <f t="shared" si="35"/>
        <v>plays</v>
      </c>
    </row>
    <row r="533" spans="1:18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0">
        <f t="shared" si="32"/>
        <v>42675.731817129628</v>
      </c>
      <c r="J533" s="10">
        <f t="shared" si="33"/>
        <v>42720.957638888889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t="str">
        <f t="shared" si="34"/>
        <v>theater</v>
      </c>
      <c r="R533" t="str">
        <f t="shared" si="35"/>
        <v>plays</v>
      </c>
    </row>
    <row r="534" spans="1:18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0">
        <f t="shared" si="32"/>
        <v>42472.673703703702</v>
      </c>
      <c r="J534" s="10">
        <f t="shared" si="33"/>
        <v>42502.673703703702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t="str">
        <f t="shared" si="34"/>
        <v>theater</v>
      </c>
      <c r="R534" t="str">
        <f t="shared" si="35"/>
        <v>plays</v>
      </c>
    </row>
    <row r="535" spans="1:18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0">
        <f t="shared" si="32"/>
        <v>42482.101446759254</v>
      </c>
      <c r="J535" s="10">
        <f t="shared" si="33"/>
        <v>42506.101446759254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t="str">
        <f t="shared" si="34"/>
        <v>theater</v>
      </c>
      <c r="R535" t="str">
        <f t="shared" si="35"/>
        <v>plays</v>
      </c>
    </row>
    <row r="536" spans="1:18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0">
        <f t="shared" si="32"/>
        <v>42270.477662037032</v>
      </c>
      <c r="J536" s="10">
        <f t="shared" si="33"/>
        <v>42309.624999999993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t="str">
        <f t="shared" si="34"/>
        <v>theater</v>
      </c>
      <c r="R536" t="str">
        <f t="shared" si="35"/>
        <v>plays</v>
      </c>
    </row>
    <row r="537" spans="1:18" ht="28.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0">
        <f t="shared" si="32"/>
        <v>42711.211863425917</v>
      </c>
      <c r="J537" s="10">
        <f t="shared" si="33"/>
        <v>42741.211863425917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t="str">
        <f t="shared" si="34"/>
        <v>theater</v>
      </c>
      <c r="R537" t="str">
        <f t="shared" si="35"/>
        <v>plays</v>
      </c>
    </row>
    <row r="538" spans="1:18" ht="43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0">
        <f t="shared" si="32"/>
        <v>42179.011655092596</v>
      </c>
      <c r="J538" s="10">
        <f t="shared" si="33"/>
        <v>42219.416666666664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t="str">
        <f t="shared" si="34"/>
        <v>theater</v>
      </c>
      <c r="R538" t="str">
        <f t="shared" si="35"/>
        <v>plays</v>
      </c>
    </row>
    <row r="539" spans="1:18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0">
        <f t="shared" si="32"/>
        <v>42282.435081018521</v>
      </c>
      <c r="J539" s="10">
        <f t="shared" si="33"/>
        <v>42312.476747685178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t="str">
        <f t="shared" si="34"/>
        <v>theater</v>
      </c>
      <c r="R539" t="str">
        <f t="shared" si="35"/>
        <v>plays</v>
      </c>
    </row>
    <row r="540" spans="1:18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0">
        <f t="shared" si="32"/>
        <v>42473.461377314808</v>
      </c>
      <c r="J540" s="10">
        <f t="shared" si="33"/>
        <v>42503.461377314808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t="str">
        <f t="shared" si="34"/>
        <v>theater</v>
      </c>
      <c r="R540" t="str">
        <f t="shared" si="35"/>
        <v>plays</v>
      </c>
    </row>
    <row r="541" spans="1:18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0">
        <f t="shared" si="32"/>
        <v>42534.716516203705</v>
      </c>
      <c r="J541" s="10">
        <f t="shared" si="33"/>
        <v>42555.716516203705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t="str">
        <f t="shared" si="34"/>
        <v>theater</v>
      </c>
      <c r="R541" t="str">
        <f t="shared" si="35"/>
        <v>plays</v>
      </c>
    </row>
    <row r="542" spans="1:18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0">
        <f t="shared" si="32"/>
        <v>42009.483865740738</v>
      </c>
      <c r="J542" s="10">
        <f t="shared" si="33"/>
        <v>42039.483865740738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t="str">
        <f t="shared" si="34"/>
        <v>technology</v>
      </c>
      <c r="R542" t="str">
        <f t="shared" si="35"/>
        <v>web</v>
      </c>
    </row>
    <row r="543" spans="1:18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0">
        <f t="shared" si="32"/>
        <v>42275.713356481479</v>
      </c>
      <c r="J543" s="10">
        <f t="shared" si="33"/>
        <v>42305.713356481479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t="str">
        <f t="shared" si="34"/>
        <v>technology</v>
      </c>
      <c r="R543" t="str">
        <f t="shared" si="35"/>
        <v>web</v>
      </c>
    </row>
    <row r="544" spans="1:18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0">
        <f t="shared" si="32"/>
        <v>42433.404120370367</v>
      </c>
      <c r="J544" s="10">
        <f t="shared" si="33"/>
        <v>42493.362453703703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t="str">
        <f t="shared" si="34"/>
        <v>technology</v>
      </c>
      <c r="R544" t="str">
        <f t="shared" si="35"/>
        <v>web</v>
      </c>
    </row>
    <row r="545" spans="1:18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0">
        <f t="shared" si="32"/>
        <v>41913.75881944444</v>
      </c>
      <c r="J545" s="10">
        <f t="shared" si="33"/>
        <v>41943.75881944444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t="str">
        <f t="shared" si="34"/>
        <v>technology</v>
      </c>
      <c r="R545" t="str">
        <f t="shared" si="35"/>
        <v>web</v>
      </c>
    </row>
    <row r="546" spans="1:18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0">
        <f t="shared" si="32"/>
        <v>42525.323611111111</v>
      </c>
      <c r="J546" s="10">
        <f t="shared" si="33"/>
        <v>42555.323611111111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t="str">
        <f t="shared" si="34"/>
        <v>technology</v>
      </c>
      <c r="R546" t="str">
        <f t="shared" si="35"/>
        <v>web</v>
      </c>
    </row>
    <row r="547" spans="1:18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0">
        <f t="shared" si="32"/>
        <v>42283.25913194444</v>
      </c>
      <c r="J547" s="10">
        <f t="shared" si="33"/>
        <v>42323.300798611112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t="str">
        <f t="shared" si="34"/>
        <v>technology</v>
      </c>
      <c r="R547" t="str">
        <f t="shared" si="35"/>
        <v>web</v>
      </c>
    </row>
    <row r="548" spans="1:18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0">
        <f t="shared" si="32"/>
        <v>42249.334664351853</v>
      </c>
      <c r="J548" s="10">
        <f t="shared" si="33"/>
        <v>42294.334664351853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t="str">
        <f t="shared" si="34"/>
        <v>technology</v>
      </c>
      <c r="R548" t="str">
        <f t="shared" si="35"/>
        <v>web</v>
      </c>
    </row>
    <row r="549" spans="1:18" ht="43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0">
        <f t="shared" si="32"/>
        <v>42380.363009259258</v>
      </c>
      <c r="J549" s="10">
        <f t="shared" si="33"/>
        <v>42410.363009259258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t="str">
        <f t="shared" si="34"/>
        <v>technology</v>
      </c>
      <c r="R549" t="str">
        <f t="shared" si="35"/>
        <v>web</v>
      </c>
    </row>
    <row r="550" spans="1:18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0">
        <f t="shared" si="32"/>
        <v>42276.57</v>
      </c>
      <c r="J550" s="10">
        <f t="shared" si="33"/>
        <v>42306.57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t="str">
        <f t="shared" si="34"/>
        <v>technology</v>
      </c>
      <c r="R550" t="str">
        <f t="shared" si="35"/>
        <v>web</v>
      </c>
    </row>
    <row r="551" spans="1:18" ht="43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0">
        <f t="shared" si="32"/>
        <v>42163.303495370368</v>
      </c>
      <c r="J551" s="10">
        <f t="shared" si="33"/>
        <v>42193.303495370368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t="str">
        <f t="shared" si="34"/>
        <v>technology</v>
      </c>
      <c r="R551" t="str">
        <f t="shared" si="35"/>
        <v>web</v>
      </c>
    </row>
    <row r="552" spans="1:18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0">
        <f t="shared" si="32"/>
        <v>42753.34542824074</v>
      </c>
      <c r="J552" s="10">
        <f t="shared" si="33"/>
        <v>42765.874999999993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t="str">
        <f t="shared" si="34"/>
        <v>technology</v>
      </c>
      <c r="R552" t="str">
        <f t="shared" si="35"/>
        <v>web</v>
      </c>
    </row>
    <row r="553" spans="1:18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0">
        <f t="shared" si="32"/>
        <v>42172.942407407405</v>
      </c>
      <c r="J553" s="10">
        <f t="shared" si="33"/>
        <v>42217.411805555552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t="str">
        <f t="shared" si="34"/>
        <v>technology</v>
      </c>
      <c r="R553" t="str">
        <f t="shared" si="35"/>
        <v>web</v>
      </c>
    </row>
    <row r="554" spans="1:18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0">
        <f t="shared" si="32"/>
        <v>42318.283518518518</v>
      </c>
      <c r="J554" s="10">
        <f t="shared" si="33"/>
        <v>42378.283518518518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t="str">
        <f t="shared" si="34"/>
        <v>technology</v>
      </c>
      <c r="R554" t="str">
        <f t="shared" si="35"/>
        <v>web</v>
      </c>
    </row>
    <row r="555" spans="1:18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0">
        <f t="shared" si="32"/>
        <v>41927.386469907404</v>
      </c>
      <c r="J555" s="10">
        <f t="shared" si="33"/>
        <v>41957.428136574068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t="str">
        <f t="shared" si="34"/>
        <v>technology</v>
      </c>
      <c r="R555" t="str">
        <f t="shared" si="35"/>
        <v>web</v>
      </c>
    </row>
    <row r="556" spans="1:18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0">
        <f t="shared" si="32"/>
        <v>41901.351527777777</v>
      </c>
      <c r="J556" s="10">
        <f t="shared" si="33"/>
        <v>41931.351527777777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t="str">
        <f t="shared" si="34"/>
        <v>technology</v>
      </c>
      <c r="R556" t="str">
        <f t="shared" si="35"/>
        <v>web</v>
      </c>
    </row>
    <row r="557" spans="1:18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0">
        <f t="shared" si="32"/>
        <v>42503.020173611112</v>
      </c>
      <c r="J557" s="10">
        <f t="shared" si="33"/>
        <v>42533.020173611112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t="str">
        <f t="shared" si="34"/>
        <v>technology</v>
      </c>
      <c r="R557" t="str">
        <f t="shared" si="35"/>
        <v>web</v>
      </c>
    </row>
    <row r="558" spans="1:18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0">
        <f t="shared" si="32"/>
        <v>42345.526817129627</v>
      </c>
      <c r="J558" s="10">
        <f t="shared" si="33"/>
        <v>42375.526817129627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t="str">
        <f t="shared" si="34"/>
        <v>technology</v>
      </c>
      <c r="R558" t="str">
        <f t="shared" si="35"/>
        <v>web</v>
      </c>
    </row>
    <row r="559" spans="1:18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0">
        <f t="shared" si="32"/>
        <v>42676.608831018515</v>
      </c>
      <c r="J559" s="10">
        <f t="shared" si="33"/>
        <v>42706.650497685179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t="str">
        <f t="shared" si="34"/>
        <v>technology</v>
      </c>
      <c r="R559" t="str">
        <f t="shared" si="35"/>
        <v>web</v>
      </c>
    </row>
    <row r="560" spans="1:18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0">
        <f t="shared" si="32"/>
        <v>42057.549826388888</v>
      </c>
      <c r="J560" s="10">
        <f t="shared" si="33"/>
        <v>42087.508159722223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t="str">
        <f t="shared" si="34"/>
        <v>technology</v>
      </c>
      <c r="R560" t="str">
        <f t="shared" si="35"/>
        <v>web</v>
      </c>
    </row>
    <row r="561" spans="1:18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0">
        <f t="shared" si="32"/>
        <v>42320.949768518512</v>
      </c>
      <c r="J561" s="10">
        <f t="shared" si="33"/>
        <v>42350.949768518512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t="str">
        <f t="shared" si="34"/>
        <v>technology</v>
      </c>
      <c r="R561" t="str">
        <f t="shared" si="35"/>
        <v>web</v>
      </c>
    </row>
    <row r="562" spans="1:18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0">
        <f t="shared" si="32"/>
        <v>41960.438020833331</v>
      </c>
      <c r="J562" s="10">
        <f t="shared" si="33"/>
        <v>41990.438020833331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t="str">
        <f t="shared" si="34"/>
        <v>technology</v>
      </c>
      <c r="R562" t="str">
        <f t="shared" si="35"/>
        <v>web</v>
      </c>
    </row>
    <row r="563" spans="1:18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0">
        <f t="shared" si="32"/>
        <v>42268.325381944444</v>
      </c>
      <c r="J563" s="10">
        <f t="shared" si="33"/>
        <v>42303.325381944444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t="str">
        <f t="shared" si="34"/>
        <v>technology</v>
      </c>
      <c r="R563" t="str">
        <f t="shared" si="35"/>
        <v>web</v>
      </c>
    </row>
    <row r="564" spans="1:18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0">
        <f t="shared" si="32"/>
        <v>42692.05572916667</v>
      </c>
      <c r="J564" s="10">
        <f t="shared" si="33"/>
        <v>42722.05572916667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t="str">
        <f t="shared" si="34"/>
        <v>technology</v>
      </c>
      <c r="R564" t="str">
        <f t="shared" si="35"/>
        <v>web</v>
      </c>
    </row>
    <row r="565" spans="1:18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0">
        <f t="shared" si="32"/>
        <v>42021.736655092587</v>
      </c>
      <c r="J565" s="10">
        <f t="shared" si="33"/>
        <v>42051.736655092587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t="str">
        <f t="shared" si="34"/>
        <v>technology</v>
      </c>
      <c r="R565" t="str">
        <f t="shared" si="35"/>
        <v>web</v>
      </c>
    </row>
    <row r="566" spans="1:18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0">
        <f t="shared" si="32"/>
        <v>42411.609664351847</v>
      </c>
      <c r="J566" s="10">
        <f t="shared" si="33"/>
        <v>42441.609664351847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t="str">
        <f t="shared" si="34"/>
        <v>technology</v>
      </c>
      <c r="R566" t="str">
        <f t="shared" si="35"/>
        <v>web</v>
      </c>
    </row>
    <row r="567" spans="1:18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0">
        <f t="shared" si="32"/>
        <v>42165.451956018522</v>
      </c>
      <c r="J567" s="10">
        <f t="shared" si="33"/>
        <v>42195.451956018522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t="str">
        <f t="shared" si="34"/>
        <v>technology</v>
      </c>
      <c r="R567" t="str">
        <f t="shared" si="35"/>
        <v>web</v>
      </c>
    </row>
    <row r="568" spans="1:18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0">
        <f t="shared" si="32"/>
        <v>42535.351076388884</v>
      </c>
      <c r="J568" s="10">
        <f t="shared" si="33"/>
        <v>42565.351076388884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t="str">
        <f t="shared" si="34"/>
        <v>technology</v>
      </c>
      <c r="R568" t="str">
        <f t="shared" si="35"/>
        <v>web</v>
      </c>
    </row>
    <row r="569" spans="1:18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0">
        <f t="shared" si="32"/>
        <v>41975.509189814817</v>
      </c>
      <c r="J569" s="10">
        <f t="shared" si="33"/>
        <v>42005.509189814817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t="str">
        <f t="shared" si="34"/>
        <v>technology</v>
      </c>
      <c r="R569" t="str">
        <f t="shared" si="35"/>
        <v>web</v>
      </c>
    </row>
    <row r="570" spans="1:18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0">
        <f t="shared" si="32"/>
        <v>42348.588229166664</v>
      </c>
      <c r="J570" s="10">
        <f t="shared" si="33"/>
        <v>42385.124999999993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t="str">
        <f t="shared" si="34"/>
        <v>technology</v>
      </c>
      <c r="R570" t="str">
        <f t="shared" si="35"/>
        <v>web</v>
      </c>
    </row>
    <row r="571" spans="1:18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0">
        <f t="shared" si="32"/>
        <v>42340.514027777775</v>
      </c>
      <c r="J571" s="10">
        <f t="shared" si="33"/>
        <v>42370.514027777775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t="str">
        <f t="shared" si="34"/>
        <v>technology</v>
      </c>
      <c r="R571" t="str">
        <f t="shared" si="35"/>
        <v>web</v>
      </c>
    </row>
    <row r="572" spans="1:18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0">
        <f t="shared" si="32"/>
        <v>42388.464918981481</v>
      </c>
      <c r="J572" s="10">
        <f t="shared" si="33"/>
        <v>42418.464918981481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t="str">
        <f t="shared" si="34"/>
        <v>technology</v>
      </c>
      <c r="R572" t="str">
        <f t="shared" si="35"/>
        <v>web</v>
      </c>
    </row>
    <row r="573" spans="1:18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0">
        <f t="shared" si="32"/>
        <v>42192.482905092591</v>
      </c>
      <c r="J573" s="10">
        <f t="shared" si="33"/>
        <v>42211.832638888889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t="str">
        <f t="shared" si="34"/>
        <v>technology</v>
      </c>
      <c r="R573" t="str">
        <f t="shared" si="35"/>
        <v>web</v>
      </c>
    </row>
    <row r="574" spans="1:18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0">
        <f t="shared" si="32"/>
        <v>42282.382962962954</v>
      </c>
      <c r="J574" s="10">
        <f t="shared" si="33"/>
        <v>42312.424629629626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t="str">
        <f t="shared" si="34"/>
        <v>technology</v>
      </c>
      <c r="R574" t="str">
        <f t="shared" si="35"/>
        <v>web</v>
      </c>
    </row>
    <row r="575" spans="1:18" ht="43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0">
        <f t="shared" si="32"/>
        <v>41962.716793981475</v>
      </c>
      <c r="J575" s="10">
        <f t="shared" si="33"/>
        <v>42021.716666666667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t="str">
        <f t="shared" si="34"/>
        <v>technology</v>
      </c>
      <c r="R575" t="str">
        <f t="shared" si="35"/>
        <v>web</v>
      </c>
    </row>
    <row r="576" spans="1:18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0">
        <f t="shared" si="32"/>
        <v>42632.110034722216</v>
      </c>
      <c r="J576" s="10">
        <f t="shared" si="33"/>
        <v>42662.110034722216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t="str">
        <f t="shared" si="34"/>
        <v>technology</v>
      </c>
      <c r="R576" t="str">
        <f t="shared" si="35"/>
        <v>web</v>
      </c>
    </row>
    <row r="577" spans="1:18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0">
        <f t="shared" si="32"/>
        <v>42138.359293981477</v>
      </c>
      <c r="J577" s="10">
        <f t="shared" si="33"/>
        <v>42168.359293981477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t="str">
        <f t="shared" si="34"/>
        <v>technology</v>
      </c>
      <c r="R577" t="str">
        <f t="shared" si="35"/>
        <v>web</v>
      </c>
    </row>
    <row r="578" spans="1:18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0">
        <f t="shared" si="32"/>
        <v>42031.138333333329</v>
      </c>
      <c r="J578" s="10">
        <f t="shared" si="33"/>
        <v>42091.096666666665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t="str">
        <f t="shared" si="34"/>
        <v>technology</v>
      </c>
      <c r="R578" t="str">
        <f t="shared" si="35"/>
        <v>web</v>
      </c>
    </row>
    <row r="579" spans="1:18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0">
        <f t="shared" ref="I579:I642" si="36">(((L579/60)/60)/24) + DATE(1970,1,1)+(-8/24)</f>
        <v>42450.255810185183</v>
      </c>
      <c r="J579" s="10">
        <f t="shared" ref="J579:J642" si="37">(((K579/60)/60)/24) + DATE(1970,1,1)+(-8/24)</f>
        <v>42510.255810185183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t="str">
        <f t="shared" ref="Q579:Q642" si="38">LEFT(P579, SEARCH("/",P579,1) - 1)</f>
        <v>technology</v>
      </c>
      <c r="R579" t="str">
        <f t="shared" ref="R579:R642" si="39">RIGHT(P579,LEN(P579) - SEARCH("/",P579,1))</f>
        <v>web</v>
      </c>
    </row>
    <row r="580" spans="1:18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0">
        <f t="shared" si="36"/>
        <v>42230.245289351849</v>
      </c>
      <c r="J580" s="10">
        <f t="shared" si="37"/>
        <v>42254.245289351849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t="str">
        <f t="shared" si="38"/>
        <v>technology</v>
      </c>
      <c r="R580" t="str">
        <f t="shared" si="39"/>
        <v>web</v>
      </c>
    </row>
    <row r="581" spans="1:18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0">
        <f t="shared" si="36"/>
        <v>41968.518784722219</v>
      </c>
      <c r="J581" s="10">
        <f t="shared" si="37"/>
        <v>41998.518784722219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t="str">
        <f t="shared" si="38"/>
        <v>technology</v>
      </c>
      <c r="R581" t="str">
        <f t="shared" si="39"/>
        <v>web</v>
      </c>
    </row>
    <row r="582" spans="1:18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0">
        <f t="shared" si="36"/>
        <v>42605.574849537035</v>
      </c>
      <c r="J582" s="10">
        <f t="shared" si="37"/>
        <v>42635.574849537035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t="str">
        <f t="shared" si="38"/>
        <v>technology</v>
      </c>
      <c r="R582" t="str">
        <f t="shared" si="39"/>
        <v>web</v>
      </c>
    </row>
    <row r="583" spans="1:18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0">
        <f t="shared" si="36"/>
        <v>42187.679444444446</v>
      </c>
      <c r="J583" s="10">
        <f t="shared" si="37"/>
        <v>42217.679444444446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t="str">
        <f t="shared" si="38"/>
        <v>technology</v>
      </c>
      <c r="R583" t="str">
        <f t="shared" si="39"/>
        <v>web</v>
      </c>
    </row>
    <row r="584" spans="1:18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0">
        <f t="shared" si="36"/>
        <v>42055.406469907401</v>
      </c>
      <c r="J584" s="10">
        <f t="shared" si="37"/>
        <v>42078.416666666664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t="str">
        <f t="shared" si="38"/>
        <v>technology</v>
      </c>
      <c r="R584" t="str">
        <f t="shared" si="39"/>
        <v>web</v>
      </c>
    </row>
    <row r="585" spans="1:18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0">
        <f t="shared" si="36"/>
        <v>42052.605173611104</v>
      </c>
      <c r="J585" s="10">
        <f t="shared" si="37"/>
        <v>42082.563506944447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t="str">
        <f t="shared" si="38"/>
        <v>technology</v>
      </c>
      <c r="R585" t="str">
        <f t="shared" si="39"/>
        <v>web</v>
      </c>
    </row>
    <row r="586" spans="1:18" ht="28.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0">
        <f t="shared" si="36"/>
        <v>42049.383287037032</v>
      </c>
      <c r="J586" s="10">
        <f t="shared" si="37"/>
        <v>42079.341620370367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t="str">
        <f t="shared" si="38"/>
        <v>technology</v>
      </c>
      <c r="R586" t="str">
        <f t="shared" si="39"/>
        <v>web</v>
      </c>
    </row>
    <row r="587" spans="1:18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0">
        <f t="shared" si="36"/>
        <v>42283.057604166665</v>
      </c>
      <c r="J587" s="10">
        <f t="shared" si="37"/>
        <v>42338.666666666664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t="str">
        <f t="shared" si="38"/>
        <v>technology</v>
      </c>
      <c r="R587" t="str">
        <f t="shared" si="39"/>
        <v>web</v>
      </c>
    </row>
    <row r="588" spans="1:18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0">
        <f t="shared" si="36"/>
        <v>42020.520914351851</v>
      </c>
      <c r="J588" s="10">
        <f t="shared" si="37"/>
        <v>42050.520914351851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t="str">
        <f t="shared" si="38"/>
        <v>technology</v>
      </c>
      <c r="R588" t="str">
        <f t="shared" si="39"/>
        <v>web</v>
      </c>
    </row>
    <row r="589" spans="1:18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0">
        <f t="shared" si="36"/>
        <v>42080.423993055556</v>
      </c>
      <c r="J589" s="10">
        <f t="shared" si="37"/>
        <v>42110.423993055556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t="str">
        <f t="shared" si="38"/>
        <v>technology</v>
      </c>
      <c r="R589" t="str">
        <f t="shared" si="39"/>
        <v>web</v>
      </c>
    </row>
    <row r="590" spans="1:18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0">
        <f t="shared" si="36"/>
        <v>42631.43618055556</v>
      </c>
      <c r="J590" s="10">
        <f t="shared" si="37"/>
        <v>42691.477847222217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t="str">
        <f t="shared" si="38"/>
        <v>technology</v>
      </c>
      <c r="R590" t="str">
        <f t="shared" si="39"/>
        <v>web</v>
      </c>
    </row>
    <row r="591" spans="1:1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0">
        <f t="shared" si="36"/>
        <v>42178.281238425923</v>
      </c>
      <c r="J591" s="10">
        <f t="shared" si="37"/>
        <v>42193.281238425923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t="str">
        <f t="shared" si="38"/>
        <v>technology</v>
      </c>
      <c r="R591" t="str">
        <f t="shared" si="39"/>
        <v>web</v>
      </c>
    </row>
    <row r="592" spans="1:18" ht="43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0">
        <f t="shared" si="36"/>
        <v>42377.22142361111</v>
      </c>
      <c r="J592" s="10">
        <f t="shared" si="37"/>
        <v>42408.209027777775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t="str">
        <f t="shared" si="38"/>
        <v>technology</v>
      </c>
      <c r="R592" t="str">
        <f t="shared" si="39"/>
        <v>web</v>
      </c>
    </row>
    <row r="593" spans="1:18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0">
        <f t="shared" si="36"/>
        <v>42177.209837962961</v>
      </c>
      <c r="J593" s="10">
        <f t="shared" si="37"/>
        <v>42207.209837962961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t="str">
        <f t="shared" si="38"/>
        <v>technology</v>
      </c>
      <c r="R593" t="str">
        <f t="shared" si="39"/>
        <v>web</v>
      </c>
    </row>
    <row r="594" spans="1:18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0">
        <f t="shared" si="36"/>
        <v>41945.898842592593</v>
      </c>
      <c r="J594" s="10">
        <f t="shared" si="37"/>
        <v>41975.898842592585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t="str">
        <f t="shared" si="38"/>
        <v>technology</v>
      </c>
      <c r="R594" t="str">
        <f t="shared" si="39"/>
        <v>web</v>
      </c>
    </row>
    <row r="595" spans="1:18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0">
        <f t="shared" si="36"/>
        <v>42070.344270833331</v>
      </c>
      <c r="J595" s="10">
        <f t="shared" si="37"/>
        <v>42100.302604166667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t="str">
        <f t="shared" si="38"/>
        <v>technology</v>
      </c>
      <c r="R595" t="str">
        <f t="shared" si="39"/>
        <v>web</v>
      </c>
    </row>
    <row r="596" spans="1:18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0">
        <f t="shared" si="36"/>
        <v>42446.446828703702</v>
      </c>
      <c r="J596" s="10">
        <f t="shared" si="37"/>
        <v>42476.446828703702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t="str">
        <f t="shared" si="38"/>
        <v>technology</v>
      </c>
      <c r="R596" t="str">
        <f t="shared" si="39"/>
        <v>web</v>
      </c>
    </row>
    <row r="597" spans="1:18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0">
        <f t="shared" si="36"/>
        <v>42082.736550925918</v>
      </c>
      <c r="J597" s="10">
        <f t="shared" si="37"/>
        <v>42127.736550925918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t="str">
        <f t="shared" si="38"/>
        <v>technology</v>
      </c>
      <c r="R597" t="str">
        <f t="shared" si="39"/>
        <v>web</v>
      </c>
    </row>
    <row r="598" spans="1:18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0">
        <f t="shared" si="36"/>
        <v>42646.563564814809</v>
      </c>
      <c r="J598" s="10">
        <f t="shared" si="37"/>
        <v>42676.563564814809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t="str">
        <f t="shared" si="38"/>
        <v>technology</v>
      </c>
      <c r="R598" t="str">
        <f t="shared" si="39"/>
        <v>web</v>
      </c>
    </row>
    <row r="599" spans="1:18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0">
        <f t="shared" si="36"/>
        <v>42545.371932870366</v>
      </c>
      <c r="J599" s="10">
        <f t="shared" si="37"/>
        <v>42582.333333333336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t="str">
        <f t="shared" si="38"/>
        <v>technology</v>
      </c>
      <c r="R599" t="str">
        <f t="shared" si="39"/>
        <v>web</v>
      </c>
    </row>
    <row r="600" spans="1:18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0">
        <f t="shared" si="36"/>
        <v>41947.668761574074</v>
      </c>
      <c r="J600" s="10">
        <f t="shared" si="37"/>
        <v>41977.668761574074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t="str">
        <f t="shared" si="38"/>
        <v>technology</v>
      </c>
      <c r="R600" t="str">
        <f t="shared" si="39"/>
        <v>web</v>
      </c>
    </row>
    <row r="601" spans="1:18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0">
        <f t="shared" si="36"/>
        <v>42047.479189814818</v>
      </c>
      <c r="J601" s="10">
        <f t="shared" si="37"/>
        <v>42071.302777777775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t="str">
        <f t="shared" si="38"/>
        <v>technology</v>
      </c>
      <c r="R601" t="str">
        <f t="shared" si="39"/>
        <v>web</v>
      </c>
    </row>
    <row r="602" spans="1:18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0">
        <f t="shared" si="36"/>
        <v>42073.464837962958</v>
      </c>
      <c r="J602" s="10">
        <f t="shared" si="37"/>
        <v>42133.464837962958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t="str">
        <f t="shared" si="38"/>
        <v>technology</v>
      </c>
      <c r="R602" t="str">
        <f t="shared" si="39"/>
        <v>web</v>
      </c>
    </row>
    <row r="603" spans="1:18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0">
        <f t="shared" si="36"/>
        <v>41969.52475694444</v>
      </c>
      <c r="J603" s="10">
        <f t="shared" si="37"/>
        <v>41999.52475694444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t="str">
        <f t="shared" si="38"/>
        <v>technology</v>
      </c>
      <c r="R603" t="str">
        <f t="shared" si="39"/>
        <v>web</v>
      </c>
    </row>
    <row r="604" spans="1:18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0">
        <f t="shared" si="36"/>
        <v>42143.460821759254</v>
      </c>
      <c r="J604" s="10">
        <f t="shared" si="37"/>
        <v>42173.460821759254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t="str">
        <f t="shared" si="38"/>
        <v>technology</v>
      </c>
      <c r="R604" t="str">
        <f t="shared" si="39"/>
        <v>web</v>
      </c>
    </row>
    <row r="605" spans="1:18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0">
        <f t="shared" si="36"/>
        <v>41835.305821759255</v>
      </c>
      <c r="J605" s="10">
        <f t="shared" si="37"/>
        <v>41865.305821759255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t="str">
        <f t="shared" si="38"/>
        <v>technology</v>
      </c>
      <c r="R605" t="str">
        <f t="shared" si="39"/>
        <v>web</v>
      </c>
    </row>
    <row r="606" spans="1:18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0">
        <f t="shared" si="36"/>
        <v>41848.702037037037</v>
      </c>
      <c r="J606" s="10">
        <f t="shared" si="37"/>
        <v>41878.702037037037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t="str">
        <f t="shared" si="38"/>
        <v>technology</v>
      </c>
      <c r="R606" t="str">
        <f t="shared" si="39"/>
        <v>web</v>
      </c>
    </row>
    <row r="607" spans="1:18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0">
        <f t="shared" si="36"/>
        <v>42194.02439814814</v>
      </c>
      <c r="J607" s="10">
        <f t="shared" si="37"/>
        <v>42239.02439814814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t="str">
        <f t="shared" si="38"/>
        <v>technology</v>
      </c>
      <c r="R607" t="str">
        <f t="shared" si="39"/>
        <v>web</v>
      </c>
    </row>
    <row r="608" spans="1:18" ht="43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0">
        <f t="shared" si="36"/>
        <v>42102.317233796297</v>
      </c>
      <c r="J608" s="10">
        <f t="shared" si="37"/>
        <v>42148.291666666664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t="str">
        <f t="shared" si="38"/>
        <v>technology</v>
      </c>
      <c r="R608" t="str">
        <f t="shared" si="39"/>
        <v>web</v>
      </c>
    </row>
    <row r="609" spans="1:18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0">
        <f t="shared" si="36"/>
        <v>42300.492314814815</v>
      </c>
      <c r="J609" s="10">
        <f t="shared" si="37"/>
        <v>42330.53398148148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t="str">
        <f t="shared" si="38"/>
        <v>technology</v>
      </c>
      <c r="R609" t="str">
        <f t="shared" si="39"/>
        <v>web</v>
      </c>
    </row>
    <row r="610" spans="1:18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0">
        <f t="shared" si="36"/>
        <v>42140.587731481479</v>
      </c>
      <c r="J610" s="10">
        <f t="shared" si="37"/>
        <v>42170.587731481479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t="str">
        <f t="shared" si="38"/>
        <v>technology</v>
      </c>
      <c r="R610" t="str">
        <f t="shared" si="39"/>
        <v>web</v>
      </c>
    </row>
    <row r="611" spans="1:18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0">
        <f t="shared" si="36"/>
        <v>42306.700740740744</v>
      </c>
      <c r="J611" s="10">
        <f t="shared" si="37"/>
        <v>42336.742407407401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t="str">
        <f t="shared" si="38"/>
        <v>technology</v>
      </c>
      <c r="R611" t="str">
        <f t="shared" si="39"/>
        <v>web</v>
      </c>
    </row>
    <row r="612" spans="1:18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0">
        <f t="shared" si="36"/>
        <v>42086.497523148144</v>
      </c>
      <c r="J612" s="10">
        <f t="shared" si="37"/>
        <v>42116.497523148144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t="str">
        <f t="shared" si="38"/>
        <v>technology</v>
      </c>
      <c r="R612" t="str">
        <f t="shared" si="39"/>
        <v>web</v>
      </c>
    </row>
    <row r="613" spans="1:18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0">
        <f t="shared" si="36"/>
        <v>42328.227280092593</v>
      </c>
      <c r="J613" s="10">
        <f t="shared" si="37"/>
        <v>42388.227280092593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t="str">
        <f t="shared" si="38"/>
        <v>technology</v>
      </c>
      <c r="R613" t="str">
        <f t="shared" si="39"/>
        <v>web</v>
      </c>
    </row>
    <row r="614" spans="1:18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0">
        <f t="shared" si="36"/>
        <v>42584.698449074065</v>
      </c>
      <c r="J614" s="10">
        <f t="shared" si="37"/>
        <v>42614.698449074065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t="str">
        <f t="shared" si="38"/>
        <v>technology</v>
      </c>
      <c r="R614" t="str">
        <f t="shared" si="39"/>
        <v>web</v>
      </c>
    </row>
    <row r="615" spans="1:18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0">
        <f t="shared" si="36"/>
        <v>42247.163425925923</v>
      </c>
      <c r="J615" s="10">
        <f t="shared" si="37"/>
        <v>42277.874305555553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t="str">
        <f t="shared" si="38"/>
        <v>technology</v>
      </c>
      <c r="R615" t="str">
        <f t="shared" si="39"/>
        <v>web</v>
      </c>
    </row>
    <row r="616" spans="1:18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0">
        <f t="shared" si="36"/>
        <v>42514.728472222218</v>
      </c>
      <c r="J616" s="10">
        <f t="shared" si="37"/>
        <v>42544.728472222218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t="str">
        <f t="shared" si="38"/>
        <v>technology</v>
      </c>
      <c r="R616" t="str">
        <f t="shared" si="39"/>
        <v>web</v>
      </c>
    </row>
    <row r="617" spans="1:18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0">
        <f t="shared" si="36"/>
        <v>42241.788877314808</v>
      </c>
      <c r="J617" s="10">
        <f t="shared" si="37"/>
        <v>42271.788877314808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t="str">
        <f t="shared" si="38"/>
        <v>technology</v>
      </c>
      <c r="R617" t="str">
        <f t="shared" si="39"/>
        <v>web</v>
      </c>
    </row>
    <row r="618" spans="1:18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0">
        <f t="shared" si="36"/>
        <v>42761.042905092596</v>
      </c>
      <c r="J618" s="10">
        <f t="shared" si="37"/>
        <v>42791.042905092596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t="str">
        <f t="shared" si="38"/>
        <v>technology</v>
      </c>
      <c r="R618" t="str">
        <f t="shared" si="39"/>
        <v>web</v>
      </c>
    </row>
    <row r="619" spans="1:18" ht="43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0">
        <f t="shared" si="36"/>
        <v>42087.009756944441</v>
      </c>
      <c r="J619" s="10">
        <f t="shared" si="37"/>
        <v>42132.009756944441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t="str">
        <f t="shared" si="38"/>
        <v>technology</v>
      </c>
      <c r="R619" t="str">
        <f t="shared" si="39"/>
        <v>web</v>
      </c>
    </row>
    <row r="620" spans="1:18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0">
        <f t="shared" si="36"/>
        <v>42317.47688657407</v>
      </c>
      <c r="J620" s="10">
        <f t="shared" si="37"/>
        <v>42347.47688657407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t="str">
        <f t="shared" si="38"/>
        <v>technology</v>
      </c>
      <c r="R620" t="str">
        <f t="shared" si="39"/>
        <v>web</v>
      </c>
    </row>
    <row r="621" spans="1:18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0">
        <f t="shared" si="36"/>
        <v>41908.317013888889</v>
      </c>
      <c r="J621" s="10">
        <f t="shared" si="37"/>
        <v>41968.358680555553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t="str">
        <f t="shared" si="38"/>
        <v>technology</v>
      </c>
      <c r="R621" t="str">
        <f t="shared" si="39"/>
        <v>web</v>
      </c>
    </row>
    <row r="622" spans="1:18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0">
        <f t="shared" si="36"/>
        <v>41831.383541666662</v>
      </c>
      <c r="J622" s="10">
        <f t="shared" si="37"/>
        <v>41876.383541666662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t="str">
        <f t="shared" si="38"/>
        <v>technology</v>
      </c>
      <c r="R622" t="str">
        <f t="shared" si="39"/>
        <v>web</v>
      </c>
    </row>
    <row r="623" spans="1:18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0">
        <f t="shared" si="36"/>
        <v>42528.654363425921</v>
      </c>
      <c r="J623" s="10">
        <f t="shared" si="37"/>
        <v>42558.654363425921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t="str">
        <f t="shared" si="38"/>
        <v>technology</v>
      </c>
      <c r="R623" t="str">
        <f t="shared" si="39"/>
        <v>web</v>
      </c>
    </row>
    <row r="624" spans="1:18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0">
        <f t="shared" si="36"/>
        <v>42532.441412037035</v>
      </c>
      <c r="J624" s="10">
        <f t="shared" si="37"/>
        <v>42552.441412037035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t="str">
        <f t="shared" si="38"/>
        <v>technology</v>
      </c>
      <c r="R624" t="str">
        <f t="shared" si="39"/>
        <v>web</v>
      </c>
    </row>
    <row r="625" spans="1:18" ht="43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0">
        <f t="shared" si="36"/>
        <v>42121.675891203697</v>
      </c>
      <c r="J625" s="10">
        <f t="shared" si="37"/>
        <v>42151.675891203697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t="str">
        <f t="shared" si="38"/>
        <v>technology</v>
      </c>
      <c r="R625" t="str">
        <f t="shared" si="39"/>
        <v>web</v>
      </c>
    </row>
    <row r="626" spans="1:18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0">
        <f t="shared" si="36"/>
        <v>42108.65556712963</v>
      </c>
      <c r="J626" s="10">
        <f t="shared" si="37"/>
        <v>42138.65556712963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t="str">
        <f t="shared" si="38"/>
        <v>technology</v>
      </c>
      <c r="R626" t="str">
        <f t="shared" si="39"/>
        <v>web</v>
      </c>
    </row>
    <row r="627" spans="1:18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0">
        <f t="shared" si="36"/>
        <v>42790.562233796292</v>
      </c>
      <c r="J627" s="10">
        <f t="shared" si="37"/>
        <v>42820.520567129628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t="str">
        <f t="shared" si="38"/>
        <v>technology</v>
      </c>
      <c r="R627" t="str">
        <f t="shared" si="39"/>
        <v>web</v>
      </c>
    </row>
    <row r="628" spans="1:18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0">
        <f t="shared" si="36"/>
        <v>42198.226145833331</v>
      </c>
      <c r="J628" s="10">
        <f t="shared" si="37"/>
        <v>42231.223611111105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t="str">
        <f t="shared" si="38"/>
        <v>technology</v>
      </c>
      <c r="R628" t="str">
        <f t="shared" si="39"/>
        <v>web</v>
      </c>
    </row>
    <row r="629" spans="1:18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0">
        <f t="shared" si="36"/>
        <v>42383.973506944443</v>
      </c>
      <c r="J629" s="10">
        <f t="shared" si="37"/>
        <v>42443.624999999993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t="str">
        <f t="shared" si="38"/>
        <v>technology</v>
      </c>
      <c r="R629" t="str">
        <f t="shared" si="39"/>
        <v>web</v>
      </c>
    </row>
    <row r="630" spans="1:18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0">
        <f t="shared" si="36"/>
        <v>41803.359456018516</v>
      </c>
      <c r="J630" s="10">
        <f t="shared" si="37"/>
        <v>41833.359456018516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t="str">
        <f t="shared" si="38"/>
        <v>technology</v>
      </c>
      <c r="R630" t="str">
        <f t="shared" si="39"/>
        <v>web</v>
      </c>
    </row>
    <row r="631" spans="1:18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0">
        <f t="shared" si="36"/>
        <v>42474.304490740738</v>
      </c>
      <c r="J631" s="10">
        <f t="shared" si="37"/>
        <v>42504.304490740738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t="str">
        <f t="shared" si="38"/>
        <v>technology</v>
      </c>
      <c r="R631" t="str">
        <f t="shared" si="39"/>
        <v>web</v>
      </c>
    </row>
    <row r="632" spans="1:18" ht="43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0">
        <f t="shared" si="36"/>
        <v>42223.286122685182</v>
      </c>
      <c r="J632" s="10">
        <f t="shared" si="37"/>
        <v>42252.881944444445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t="str">
        <f t="shared" si="38"/>
        <v>technology</v>
      </c>
      <c r="R632" t="str">
        <f t="shared" si="39"/>
        <v>web</v>
      </c>
    </row>
    <row r="633" spans="1:18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0">
        <f t="shared" si="36"/>
        <v>42489.438993055555</v>
      </c>
      <c r="J633" s="10">
        <f t="shared" si="37"/>
        <v>42518.438993055555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t="str">
        <f t="shared" si="38"/>
        <v>technology</v>
      </c>
      <c r="R633" t="str">
        <f t="shared" si="39"/>
        <v>web</v>
      </c>
    </row>
    <row r="634" spans="1:18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0">
        <f t="shared" si="36"/>
        <v>42303.325983796291</v>
      </c>
      <c r="J634" s="10">
        <f t="shared" si="37"/>
        <v>42333.367650462962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t="str">
        <f t="shared" si="38"/>
        <v>technology</v>
      </c>
      <c r="R634" t="str">
        <f t="shared" si="39"/>
        <v>web</v>
      </c>
    </row>
    <row r="635" spans="1:18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0">
        <f t="shared" si="36"/>
        <v>42506.965995370374</v>
      </c>
      <c r="J635" s="10">
        <f t="shared" si="37"/>
        <v>42538.624999999993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t="str">
        <f t="shared" si="38"/>
        <v>technology</v>
      </c>
      <c r="R635" t="str">
        <f t="shared" si="39"/>
        <v>web</v>
      </c>
    </row>
    <row r="636" spans="1:18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0">
        <f t="shared" si="36"/>
        <v>42031.595243055555</v>
      </c>
      <c r="J636" s="10">
        <f t="shared" si="37"/>
        <v>42061.595243055555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t="str">
        <f t="shared" si="38"/>
        <v>technology</v>
      </c>
      <c r="R636" t="str">
        <f t="shared" si="39"/>
        <v>web</v>
      </c>
    </row>
    <row r="637" spans="1:18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0">
        <f t="shared" si="36"/>
        <v>42075.758819444447</v>
      </c>
      <c r="J637" s="10">
        <f t="shared" si="37"/>
        <v>42105.758819444447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t="str">
        <f t="shared" si="38"/>
        <v>technology</v>
      </c>
      <c r="R637" t="str">
        <f t="shared" si="39"/>
        <v>web</v>
      </c>
    </row>
    <row r="638" spans="1:18" ht="28.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0">
        <f t="shared" si="36"/>
        <v>42131.122106481482</v>
      </c>
      <c r="J638" s="10">
        <f t="shared" si="37"/>
        <v>42161.115972222215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t="str">
        <f t="shared" si="38"/>
        <v>technology</v>
      </c>
      <c r="R638" t="str">
        <f t="shared" si="39"/>
        <v>web</v>
      </c>
    </row>
    <row r="639" spans="1:18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0">
        <f t="shared" si="36"/>
        <v>42762.62868055555</v>
      </c>
      <c r="J639" s="10">
        <f t="shared" si="37"/>
        <v>42791.62777777778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t="str">
        <f t="shared" si="38"/>
        <v>technology</v>
      </c>
      <c r="R639" t="str">
        <f t="shared" si="39"/>
        <v>web</v>
      </c>
    </row>
    <row r="640" spans="1:1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0">
        <f t="shared" si="36"/>
        <v>42759.259976851848</v>
      </c>
      <c r="J640" s="10">
        <f t="shared" si="37"/>
        <v>42819.218310185184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t="str">
        <f t="shared" si="38"/>
        <v>technology</v>
      </c>
      <c r="R640" t="str">
        <f t="shared" si="39"/>
        <v>web</v>
      </c>
    </row>
    <row r="641" spans="1:18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0">
        <f t="shared" si="36"/>
        <v>41865.249942129631</v>
      </c>
      <c r="J641" s="10">
        <f t="shared" si="37"/>
        <v>41925.249942129631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t="str">
        <f t="shared" si="38"/>
        <v>technology</v>
      </c>
      <c r="R641" t="str">
        <f t="shared" si="39"/>
        <v>web</v>
      </c>
    </row>
    <row r="642" spans="1:18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0">
        <f t="shared" si="36"/>
        <v>42683.08697916667</v>
      </c>
      <c r="J642" s="10">
        <f t="shared" si="37"/>
        <v>42698.624999999993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t="str">
        <f t="shared" si="38"/>
        <v>technology</v>
      </c>
      <c r="R642" t="str">
        <f t="shared" si="39"/>
        <v>wearables</v>
      </c>
    </row>
    <row r="643" spans="1:18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0">
        <f t="shared" ref="I643:I706" si="40">(((L643/60)/60)/24) + DATE(1970,1,1)+(-8/24)</f>
        <v>42199.236666666664</v>
      </c>
      <c r="J643" s="10">
        <f t="shared" ref="J643:J706" si="41">(((K643/60)/60)/24) + DATE(1970,1,1)+(-8/24)</f>
        <v>42229.236666666664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t="str">
        <f t="shared" ref="Q643:Q706" si="42">LEFT(P643, SEARCH("/",P643,1) - 1)</f>
        <v>technology</v>
      </c>
      <c r="R643" t="str">
        <f t="shared" ref="R643:R706" si="43">RIGHT(P643,LEN(P643) - SEARCH("/",P643,1))</f>
        <v>wearables</v>
      </c>
    </row>
    <row r="644" spans="1:18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0">
        <f t="shared" si="40"/>
        <v>42199.317986111106</v>
      </c>
      <c r="J644" s="10">
        <f t="shared" si="41"/>
        <v>42235.317986111106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t="str">
        <f t="shared" si="42"/>
        <v>technology</v>
      </c>
      <c r="R644" t="str">
        <f t="shared" si="43"/>
        <v>wearables</v>
      </c>
    </row>
    <row r="645" spans="1:18" ht="28.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0">
        <f t="shared" si="40"/>
        <v>42100.30873842592</v>
      </c>
      <c r="J645" s="10">
        <f t="shared" si="41"/>
        <v>42155.30873842592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t="str">
        <f t="shared" si="42"/>
        <v>technology</v>
      </c>
      <c r="R645" t="str">
        <f t="shared" si="43"/>
        <v>wearables</v>
      </c>
    </row>
    <row r="646" spans="1:18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0">
        <f t="shared" si="40"/>
        <v>41898.332627314812</v>
      </c>
      <c r="J646" s="10">
        <f t="shared" si="41"/>
        <v>41940.708333333328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t="str">
        <f t="shared" si="42"/>
        <v>technology</v>
      </c>
      <c r="R646" t="str">
        <f t="shared" si="43"/>
        <v>wearables</v>
      </c>
    </row>
    <row r="647" spans="1:18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0">
        <f t="shared" si="40"/>
        <v>42563.692986111106</v>
      </c>
      <c r="J647" s="10">
        <f t="shared" si="41"/>
        <v>42593.692986111106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t="str">
        <f t="shared" si="42"/>
        <v>technology</v>
      </c>
      <c r="R647" t="str">
        <f t="shared" si="43"/>
        <v>wearables</v>
      </c>
    </row>
    <row r="648" spans="1:18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0">
        <f t="shared" si="40"/>
        <v>41832.519293981481</v>
      </c>
      <c r="J648" s="10">
        <f t="shared" si="41"/>
        <v>41862.519293981481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t="str">
        <f t="shared" si="42"/>
        <v>technology</v>
      </c>
      <c r="R648" t="str">
        <f t="shared" si="43"/>
        <v>wearables</v>
      </c>
    </row>
    <row r="649" spans="1:18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0">
        <f t="shared" si="40"/>
        <v>42416.434594907405</v>
      </c>
      <c r="J649" s="10">
        <f t="shared" si="41"/>
        <v>42446.392928240741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t="str">
        <f t="shared" si="42"/>
        <v>technology</v>
      </c>
      <c r="R649" t="str">
        <f t="shared" si="43"/>
        <v>wearables</v>
      </c>
    </row>
    <row r="650" spans="1:18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0">
        <f t="shared" si="40"/>
        <v>41891.360046296293</v>
      </c>
      <c r="J650" s="10">
        <f t="shared" si="41"/>
        <v>41926.360046296293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t="str">
        <f t="shared" si="42"/>
        <v>technology</v>
      </c>
      <c r="R650" t="str">
        <f t="shared" si="43"/>
        <v>wearables</v>
      </c>
    </row>
    <row r="651" spans="1:18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0">
        <f t="shared" si="40"/>
        <v>41877.578854166662</v>
      </c>
      <c r="J651" s="10">
        <f t="shared" si="41"/>
        <v>41898.578854166662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t="str">
        <f t="shared" si="42"/>
        <v>technology</v>
      </c>
      <c r="R651" t="str">
        <f t="shared" si="43"/>
        <v>wearables</v>
      </c>
    </row>
    <row r="652" spans="1:18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0">
        <f t="shared" si="40"/>
        <v>41931.703518518516</v>
      </c>
      <c r="J652" s="10">
        <f t="shared" si="41"/>
        <v>41991.745185185187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t="str">
        <f t="shared" si="42"/>
        <v>technology</v>
      </c>
      <c r="R652" t="str">
        <f t="shared" si="43"/>
        <v>wearables</v>
      </c>
    </row>
    <row r="653" spans="1:18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0">
        <f t="shared" si="40"/>
        <v>41955.684155092589</v>
      </c>
      <c r="J653" s="10">
        <f t="shared" si="41"/>
        <v>41985.684155092589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t="str">
        <f t="shared" si="42"/>
        <v>technology</v>
      </c>
      <c r="R653" t="str">
        <f t="shared" si="43"/>
        <v>wearables</v>
      </c>
    </row>
    <row r="654" spans="1:18" ht="43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0">
        <f t="shared" si="40"/>
        <v>42675.357060185182</v>
      </c>
      <c r="J654" s="10">
        <f t="shared" si="41"/>
        <v>42705.398726851847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t="str">
        <f t="shared" si="42"/>
        <v>technology</v>
      </c>
      <c r="R654" t="str">
        <f t="shared" si="43"/>
        <v>wearables</v>
      </c>
    </row>
    <row r="655" spans="1:18" ht="43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0">
        <f t="shared" si="40"/>
        <v>42199.285185185181</v>
      </c>
      <c r="J655" s="10">
        <f t="shared" si="41"/>
        <v>42236.285185185181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t="str">
        <f t="shared" si="42"/>
        <v>technology</v>
      </c>
      <c r="R655" t="str">
        <f t="shared" si="43"/>
        <v>wearables</v>
      </c>
    </row>
    <row r="656" spans="1:18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0">
        <f t="shared" si="40"/>
        <v>42163.623993055553</v>
      </c>
      <c r="J656" s="10">
        <f t="shared" si="41"/>
        <v>42193.623993055553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t="str">
        <f t="shared" si="42"/>
        <v>technology</v>
      </c>
      <c r="R656" t="str">
        <f t="shared" si="43"/>
        <v>wearables</v>
      </c>
    </row>
    <row r="657" spans="1:18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0">
        <f t="shared" si="40"/>
        <v>42045.623981481483</v>
      </c>
      <c r="J657" s="10">
        <f t="shared" si="41"/>
        <v>42075.582314814812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t="str">
        <f t="shared" si="42"/>
        <v>technology</v>
      </c>
      <c r="R657" t="str">
        <f t="shared" si="43"/>
        <v>wearables</v>
      </c>
    </row>
    <row r="658" spans="1:18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0">
        <f t="shared" si="40"/>
        <v>42417.471284722218</v>
      </c>
      <c r="J658" s="10">
        <f t="shared" si="41"/>
        <v>42477.429618055547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t="str">
        <f t="shared" si="42"/>
        <v>technology</v>
      </c>
      <c r="R658" t="str">
        <f t="shared" si="43"/>
        <v>wearables</v>
      </c>
    </row>
    <row r="659" spans="1:18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0">
        <f t="shared" si="40"/>
        <v>42331.512407407405</v>
      </c>
      <c r="J659" s="10">
        <f t="shared" si="41"/>
        <v>42361.512407407405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t="str">
        <f t="shared" si="42"/>
        <v>technology</v>
      </c>
      <c r="R659" t="str">
        <f t="shared" si="43"/>
        <v>wearables</v>
      </c>
    </row>
    <row r="660" spans="1:18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0">
        <f t="shared" si="40"/>
        <v>42178.827418981477</v>
      </c>
      <c r="J660" s="10">
        <f t="shared" si="41"/>
        <v>42211.416666666664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t="str">
        <f t="shared" si="42"/>
        <v>technology</v>
      </c>
      <c r="R660" t="str">
        <f t="shared" si="43"/>
        <v>wearables</v>
      </c>
    </row>
    <row r="661" spans="1:1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0">
        <f t="shared" si="40"/>
        <v>42209.260358796295</v>
      </c>
      <c r="J661" s="10">
        <f t="shared" si="41"/>
        <v>42239.260358796295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t="str">
        <f t="shared" si="42"/>
        <v>technology</v>
      </c>
      <c r="R661" t="str">
        <f t="shared" si="43"/>
        <v>wearables</v>
      </c>
    </row>
    <row r="662" spans="1:18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0">
        <f t="shared" si="40"/>
        <v>41922.408321759256</v>
      </c>
      <c r="J662" s="10">
        <f t="shared" si="41"/>
        <v>41952.449988425928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t="str">
        <f t="shared" si="42"/>
        <v>technology</v>
      </c>
      <c r="R662" t="str">
        <f t="shared" si="43"/>
        <v>wearables</v>
      </c>
    </row>
    <row r="663" spans="1:18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0">
        <f t="shared" si="40"/>
        <v>42636.312025462961</v>
      </c>
      <c r="J663" s="10">
        <f t="shared" si="41"/>
        <v>42666.312025462961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t="str">
        <f t="shared" si="42"/>
        <v>technology</v>
      </c>
      <c r="R663" t="str">
        <f t="shared" si="43"/>
        <v>wearables</v>
      </c>
    </row>
    <row r="664" spans="1:18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0">
        <f t="shared" si="40"/>
        <v>41990.104710648149</v>
      </c>
      <c r="J664" s="10">
        <f t="shared" si="41"/>
        <v>42020.104710648149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t="str">
        <f t="shared" si="42"/>
        <v>technology</v>
      </c>
      <c r="R664" t="str">
        <f t="shared" si="43"/>
        <v>wearables</v>
      </c>
    </row>
    <row r="665" spans="1:18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0">
        <f t="shared" si="40"/>
        <v>42173.509907407402</v>
      </c>
      <c r="J665" s="10">
        <f t="shared" si="41"/>
        <v>42203.509907407402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t="str">
        <f t="shared" si="42"/>
        <v>technology</v>
      </c>
      <c r="R665" t="str">
        <f t="shared" si="43"/>
        <v>wearables</v>
      </c>
    </row>
    <row r="666" spans="1:18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0">
        <f t="shared" si="40"/>
        <v>42077.333043981482</v>
      </c>
      <c r="J666" s="10">
        <f t="shared" si="41"/>
        <v>42107.333043981482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t="str">
        <f t="shared" si="42"/>
        <v>technology</v>
      </c>
      <c r="R666" t="str">
        <f t="shared" si="43"/>
        <v>wearables</v>
      </c>
    </row>
    <row r="667" spans="1:18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0">
        <f t="shared" si="40"/>
        <v>42688.378020833326</v>
      </c>
      <c r="J667" s="10">
        <f t="shared" si="41"/>
        <v>42748.378020833326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t="str">
        <f t="shared" si="42"/>
        <v>technology</v>
      </c>
      <c r="R667" t="str">
        <f t="shared" si="43"/>
        <v>wearables</v>
      </c>
    </row>
    <row r="668" spans="1:18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0">
        <f t="shared" si="40"/>
        <v>41838.498819444445</v>
      </c>
      <c r="J668" s="10">
        <f t="shared" si="41"/>
        <v>41868.498819444445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t="str">
        <f t="shared" si="42"/>
        <v>technology</v>
      </c>
      <c r="R668" t="str">
        <f t="shared" si="43"/>
        <v>wearables</v>
      </c>
    </row>
    <row r="669" spans="1:18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0">
        <f t="shared" si="40"/>
        <v>42632.040081018517</v>
      </c>
      <c r="J669" s="10">
        <f t="shared" si="41"/>
        <v>42672.040081018517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t="str">
        <f t="shared" si="42"/>
        <v>technology</v>
      </c>
      <c r="R669" t="str">
        <f t="shared" si="43"/>
        <v>wearables</v>
      </c>
    </row>
    <row r="670" spans="1:18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0">
        <f t="shared" si="40"/>
        <v>42090.497939814813</v>
      </c>
      <c r="J670" s="10">
        <f t="shared" si="41"/>
        <v>42135.497939814813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t="str">
        <f t="shared" si="42"/>
        <v>technology</v>
      </c>
      <c r="R670" t="str">
        <f t="shared" si="43"/>
        <v>wearables</v>
      </c>
    </row>
    <row r="671" spans="1:18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0">
        <f t="shared" si="40"/>
        <v>42527.292337962957</v>
      </c>
      <c r="J671" s="10">
        <f t="shared" si="41"/>
        <v>42557.292337962957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t="str">
        <f t="shared" si="42"/>
        <v>technology</v>
      </c>
      <c r="R671" t="str">
        <f t="shared" si="43"/>
        <v>wearables</v>
      </c>
    </row>
    <row r="672" spans="1:18" ht="43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0">
        <f t="shared" si="40"/>
        <v>42506.376388888886</v>
      </c>
      <c r="J672" s="10">
        <f t="shared" si="41"/>
        <v>42540.006944444445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t="str">
        <f t="shared" si="42"/>
        <v>technology</v>
      </c>
      <c r="R672" t="str">
        <f t="shared" si="43"/>
        <v>wearables</v>
      </c>
    </row>
    <row r="673" spans="1:18" ht="43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0">
        <f t="shared" si="40"/>
        <v>41984.359398148146</v>
      </c>
      <c r="J673" s="10">
        <f t="shared" si="41"/>
        <v>42017.833333333336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t="str">
        <f t="shared" si="42"/>
        <v>technology</v>
      </c>
      <c r="R673" t="str">
        <f t="shared" si="43"/>
        <v>wearables</v>
      </c>
    </row>
    <row r="674" spans="1:18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0">
        <f t="shared" si="40"/>
        <v>41973.886157407404</v>
      </c>
      <c r="J674" s="10">
        <f t="shared" si="41"/>
        <v>42004.874305555553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t="str">
        <f t="shared" si="42"/>
        <v>technology</v>
      </c>
      <c r="R674" t="str">
        <f t="shared" si="43"/>
        <v>wearables</v>
      </c>
    </row>
    <row r="675" spans="1:18" ht="43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0">
        <f t="shared" si="40"/>
        <v>41838.5071412037</v>
      </c>
      <c r="J675" s="10">
        <f t="shared" si="41"/>
        <v>41883.5071412037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t="str">
        <f t="shared" si="42"/>
        <v>technology</v>
      </c>
      <c r="R675" t="str">
        <f t="shared" si="43"/>
        <v>wearables</v>
      </c>
    </row>
    <row r="676" spans="1:18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0">
        <f t="shared" si="40"/>
        <v>41802.782719907402</v>
      </c>
      <c r="J676" s="10">
        <f t="shared" si="41"/>
        <v>41862.782719907402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t="str">
        <f t="shared" si="42"/>
        <v>technology</v>
      </c>
      <c r="R676" t="str">
        <f t="shared" si="43"/>
        <v>wearables</v>
      </c>
    </row>
    <row r="677" spans="1:18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0">
        <f t="shared" si="40"/>
        <v>41975.597268518519</v>
      </c>
      <c r="J677" s="10">
        <f t="shared" si="41"/>
        <v>42004.957638888889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t="str">
        <f t="shared" si="42"/>
        <v>technology</v>
      </c>
      <c r="R677" t="str">
        <f t="shared" si="43"/>
        <v>wearables</v>
      </c>
    </row>
    <row r="678" spans="1:18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0">
        <f t="shared" si="40"/>
        <v>42012.434965277782</v>
      </c>
      <c r="J678" s="10">
        <f t="shared" si="41"/>
        <v>42042.434965277782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t="str">
        <f t="shared" si="42"/>
        <v>technology</v>
      </c>
      <c r="R678" t="str">
        <f t="shared" si="43"/>
        <v>wearables</v>
      </c>
    </row>
    <row r="679" spans="1:18" ht="43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0">
        <f t="shared" si="40"/>
        <v>42504.070543981477</v>
      </c>
      <c r="J679" s="10">
        <f t="shared" si="41"/>
        <v>42549.070543981477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t="str">
        <f t="shared" si="42"/>
        <v>technology</v>
      </c>
      <c r="R679" t="str">
        <f t="shared" si="43"/>
        <v>wearables</v>
      </c>
    </row>
    <row r="680" spans="1:18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0">
        <f t="shared" si="40"/>
        <v>42481.043263888881</v>
      </c>
      <c r="J680" s="10">
        <f t="shared" si="41"/>
        <v>42511.043263888881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t="str">
        <f t="shared" si="42"/>
        <v>technology</v>
      </c>
      <c r="R680" t="str">
        <f t="shared" si="43"/>
        <v>wearables</v>
      </c>
    </row>
    <row r="681" spans="1:18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0">
        <f t="shared" si="40"/>
        <v>42556.362372685187</v>
      </c>
      <c r="J681" s="10">
        <f t="shared" si="41"/>
        <v>42616.362372685187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t="str">
        <f t="shared" si="42"/>
        <v>technology</v>
      </c>
      <c r="R681" t="str">
        <f t="shared" si="43"/>
        <v>wearables</v>
      </c>
    </row>
    <row r="682" spans="1:18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0">
        <f t="shared" si="40"/>
        <v>41864.168182870366</v>
      </c>
      <c r="J682" s="10">
        <f t="shared" si="41"/>
        <v>41899.168182870366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t="str">
        <f t="shared" si="42"/>
        <v>technology</v>
      </c>
      <c r="R682" t="str">
        <f t="shared" si="43"/>
        <v>wearables</v>
      </c>
    </row>
    <row r="683" spans="1:18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0">
        <f t="shared" si="40"/>
        <v>42639.472268518519</v>
      </c>
      <c r="J683" s="10">
        <f t="shared" si="41"/>
        <v>42669.472268518519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t="str">
        <f t="shared" si="42"/>
        <v>technology</v>
      </c>
      <c r="R683" t="str">
        <f t="shared" si="43"/>
        <v>wearables</v>
      </c>
    </row>
    <row r="684" spans="1:18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0">
        <f t="shared" si="40"/>
        <v>42778.431967592587</v>
      </c>
      <c r="J684" s="10">
        <f t="shared" si="41"/>
        <v>42808.39030092593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t="str">
        <f t="shared" si="42"/>
        <v>technology</v>
      </c>
      <c r="R684" t="str">
        <f t="shared" si="43"/>
        <v>wearables</v>
      </c>
    </row>
    <row r="685" spans="1:18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0">
        <f t="shared" si="40"/>
        <v>42634.566712962966</v>
      </c>
      <c r="J685" s="10">
        <f t="shared" si="41"/>
        <v>42674.566712962966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t="str">
        <f t="shared" si="42"/>
        <v>technology</v>
      </c>
      <c r="R685" t="str">
        <f t="shared" si="43"/>
        <v>wearables</v>
      </c>
    </row>
    <row r="686" spans="1:18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0">
        <f t="shared" si="40"/>
        <v>41809.13994212963</v>
      </c>
      <c r="J686" s="10">
        <f t="shared" si="41"/>
        <v>41844.791666666664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t="str">
        <f t="shared" si="42"/>
        <v>technology</v>
      </c>
      <c r="R686" t="str">
        <f t="shared" si="43"/>
        <v>wearables</v>
      </c>
    </row>
    <row r="687" spans="1:18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0">
        <f t="shared" si="40"/>
        <v>41971.533240740733</v>
      </c>
      <c r="J687" s="10">
        <f t="shared" si="41"/>
        <v>42016.533240740733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t="str">
        <f t="shared" si="42"/>
        <v>technology</v>
      </c>
      <c r="R687" t="str">
        <f t="shared" si="43"/>
        <v>wearables</v>
      </c>
    </row>
    <row r="688" spans="1:18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0">
        <f t="shared" si="40"/>
        <v>42189.339930555558</v>
      </c>
      <c r="J688" s="10">
        <f t="shared" si="41"/>
        <v>42219.339930555558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t="str">
        <f t="shared" si="42"/>
        <v>technology</v>
      </c>
      <c r="R688" t="str">
        <f t="shared" si="43"/>
        <v>wearables</v>
      </c>
    </row>
    <row r="689" spans="1:18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0">
        <f t="shared" si="40"/>
        <v>42711.417280092595</v>
      </c>
      <c r="J689" s="10">
        <f t="shared" si="41"/>
        <v>42771.417280092595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t="str">
        <f t="shared" si="42"/>
        <v>technology</v>
      </c>
      <c r="R689" t="str">
        <f t="shared" si="43"/>
        <v>wearables</v>
      </c>
    </row>
    <row r="690" spans="1:18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0">
        <f t="shared" si="40"/>
        <v>42261.771446759252</v>
      </c>
      <c r="J690" s="10">
        <f t="shared" si="41"/>
        <v>42291.771446759252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t="str">
        <f t="shared" si="42"/>
        <v>technology</v>
      </c>
      <c r="R690" t="str">
        <f t="shared" si="43"/>
        <v>wearables</v>
      </c>
    </row>
    <row r="691" spans="1:18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0">
        <f t="shared" si="40"/>
        <v>42675.334456018514</v>
      </c>
      <c r="J691" s="10">
        <f t="shared" si="41"/>
        <v>42711.874305555553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t="str">
        <f t="shared" si="42"/>
        <v>technology</v>
      </c>
      <c r="R691" t="str">
        <f t="shared" si="43"/>
        <v>wearables</v>
      </c>
    </row>
    <row r="692" spans="1:18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0">
        <f t="shared" si="40"/>
        <v>42579.301400462959</v>
      </c>
      <c r="J692" s="10">
        <f t="shared" si="41"/>
        <v>42621.916666666664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t="str">
        <f t="shared" si="42"/>
        <v>technology</v>
      </c>
      <c r="R692" t="str">
        <f t="shared" si="43"/>
        <v>wearables</v>
      </c>
    </row>
    <row r="693" spans="1:18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0">
        <f t="shared" si="40"/>
        <v>42157.694976851846</v>
      </c>
      <c r="J693" s="10">
        <f t="shared" si="41"/>
        <v>42185.694976851846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t="str">
        <f t="shared" si="42"/>
        <v>technology</v>
      </c>
      <c r="R693" t="str">
        <f t="shared" si="43"/>
        <v>wearables</v>
      </c>
    </row>
    <row r="694" spans="1:18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0">
        <f t="shared" si="40"/>
        <v>42696.042395833334</v>
      </c>
      <c r="J694" s="10">
        <f t="shared" si="41"/>
        <v>42726.042395833334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t="str">
        <f t="shared" si="42"/>
        <v>technology</v>
      </c>
      <c r="R694" t="str">
        <f t="shared" si="43"/>
        <v>wearables</v>
      </c>
    </row>
    <row r="695" spans="1:18" ht="28.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0">
        <f t="shared" si="40"/>
        <v>42094.474849537037</v>
      </c>
      <c r="J695" s="10">
        <f t="shared" si="41"/>
        <v>42124.474849537037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t="str">
        <f t="shared" si="42"/>
        <v>technology</v>
      </c>
      <c r="R695" t="str">
        <f t="shared" si="43"/>
        <v>wearables</v>
      </c>
    </row>
    <row r="696" spans="1:18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0">
        <f t="shared" si="40"/>
        <v>42737.330543981479</v>
      </c>
      <c r="J696" s="10">
        <f t="shared" si="41"/>
        <v>42767.330543981479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t="str">
        <f t="shared" si="42"/>
        <v>technology</v>
      </c>
      <c r="R696" t="str">
        <f t="shared" si="43"/>
        <v>wearables</v>
      </c>
    </row>
    <row r="697" spans="1:18" ht="43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0">
        <f t="shared" si="40"/>
        <v>41913.187731481477</v>
      </c>
      <c r="J697" s="10">
        <f t="shared" si="41"/>
        <v>41943.187731481477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t="str">
        <f t="shared" si="42"/>
        <v>technology</v>
      </c>
      <c r="R697" t="str">
        <f t="shared" si="43"/>
        <v>wearables</v>
      </c>
    </row>
    <row r="698" spans="1:18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0">
        <f t="shared" si="40"/>
        <v>41815.593773148146</v>
      </c>
      <c r="J698" s="10">
        <f t="shared" si="41"/>
        <v>41845.593773148146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t="str">
        <f t="shared" si="42"/>
        <v>technology</v>
      </c>
      <c r="R698" t="str">
        <f t="shared" si="43"/>
        <v>wearables</v>
      </c>
    </row>
    <row r="699" spans="1:18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0">
        <f t="shared" si="40"/>
        <v>42388.189687500002</v>
      </c>
      <c r="J699" s="10">
        <f t="shared" si="41"/>
        <v>42403.189687500002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t="str">
        <f t="shared" si="42"/>
        <v>technology</v>
      </c>
      <c r="R699" t="str">
        <f t="shared" si="43"/>
        <v>wearables</v>
      </c>
    </row>
    <row r="700" spans="1:18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0">
        <f t="shared" si="40"/>
        <v>41866.59774305555</v>
      </c>
      <c r="J700" s="10">
        <f t="shared" si="41"/>
        <v>41899.75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t="str">
        <f t="shared" si="42"/>
        <v>technology</v>
      </c>
      <c r="R700" t="str">
        <f t="shared" si="43"/>
        <v>wearables</v>
      </c>
    </row>
    <row r="701" spans="1:18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0">
        <f t="shared" si="40"/>
        <v>41563.152175925927</v>
      </c>
      <c r="J701" s="10">
        <f t="shared" si="41"/>
        <v>41600.333333333328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t="str">
        <f t="shared" si="42"/>
        <v>technology</v>
      </c>
      <c r="R701" t="str">
        <f t="shared" si="43"/>
        <v>wearables</v>
      </c>
    </row>
    <row r="702" spans="1:18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0">
        <f t="shared" si="40"/>
        <v>42715.355104166665</v>
      </c>
      <c r="J702" s="10">
        <f t="shared" si="41"/>
        <v>42745.355104166665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t="str">
        <f t="shared" si="42"/>
        <v>technology</v>
      </c>
      <c r="R702" t="str">
        <f t="shared" si="43"/>
        <v>wearables</v>
      </c>
    </row>
    <row r="703" spans="1:18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0">
        <f t="shared" si="40"/>
        <v>41813.329629629625</v>
      </c>
      <c r="J703" s="10">
        <f t="shared" si="41"/>
        <v>41843.329629629625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t="str">
        <f t="shared" si="42"/>
        <v>technology</v>
      </c>
      <c r="R703" t="str">
        <f t="shared" si="43"/>
        <v>wearables</v>
      </c>
    </row>
    <row r="704" spans="1:18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0">
        <f t="shared" si="40"/>
        <v>42668.393368055556</v>
      </c>
      <c r="J704" s="10">
        <f t="shared" si="41"/>
        <v>42698.435034722213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t="str">
        <f t="shared" si="42"/>
        <v>technology</v>
      </c>
      <c r="R704" t="str">
        <f t="shared" si="43"/>
        <v>wearables</v>
      </c>
    </row>
    <row r="705" spans="1:18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0">
        <f t="shared" si="40"/>
        <v>42711.617465277777</v>
      </c>
      <c r="J705" s="10">
        <f t="shared" si="41"/>
        <v>42766.647222222215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t="str">
        <f t="shared" si="42"/>
        <v>technology</v>
      </c>
      <c r="R705" t="str">
        <f t="shared" si="43"/>
        <v>wearables</v>
      </c>
    </row>
    <row r="706" spans="1:18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0">
        <f t="shared" si="40"/>
        <v>42725.859583333331</v>
      </c>
      <c r="J706" s="10">
        <f t="shared" si="41"/>
        <v>42785.859583333331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t="str">
        <f t="shared" si="42"/>
        <v>technology</v>
      </c>
      <c r="R706" t="str">
        <f t="shared" si="43"/>
        <v>wearables</v>
      </c>
    </row>
    <row r="707" spans="1:18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0">
        <f t="shared" ref="I707:I770" si="44">(((L707/60)/60)/24) + DATE(1970,1,1)+(-8/24)</f>
        <v>42726.158310185179</v>
      </c>
      <c r="J707" s="10">
        <f t="shared" ref="J707:J770" si="45">(((K707/60)/60)/24) + DATE(1970,1,1)+(-8/24)</f>
        <v>42756.158310185179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t="str">
        <f t="shared" ref="Q707:Q770" si="46">LEFT(P707, SEARCH("/",P707,1) - 1)</f>
        <v>technology</v>
      </c>
      <c r="R707" t="str">
        <f t="shared" ref="R707:R770" si="47">RIGHT(P707,LEN(P707) - SEARCH("/",P707,1))</f>
        <v>wearables</v>
      </c>
    </row>
    <row r="708" spans="1:18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0">
        <f t="shared" si="44"/>
        <v>42676.661840277775</v>
      </c>
      <c r="J708" s="10">
        <f t="shared" si="45"/>
        <v>42718.443749999999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t="str">
        <f t="shared" si="46"/>
        <v>technology</v>
      </c>
      <c r="R708" t="str">
        <f t="shared" si="47"/>
        <v>wearables</v>
      </c>
    </row>
    <row r="709" spans="1:18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0">
        <f t="shared" si="44"/>
        <v>42696.33017361111</v>
      </c>
      <c r="J709" s="10">
        <f t="shared" si="45"/>
        <v>42736.33017361111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t="str">
        <f t="shared" si="46"/>
        <v>technology</v>
      </c>
      <c r="R709" t="str">
        <f t="shared" si="47"/>
        <v>wearables</v>
      </c>
    </row>
    <row r="710" spans="1:18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0">
        <f t="shared" si="44"/>
        <v>41835.247685185182</v>
      </c>
      <c r="J710" s="10">
        <f t="shared" si="45"/>
        <v>41895.247685185182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t="str">
        <f t="shared" si="46"/>
        <v>technology</v>
      </c>
      <c r="R710" t="str">
        <f t="shared" si="47"/>
        <v>wearables</v>
      </c>
    </row>
    <row r="711" spans="1:18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0">
        <f t="shared" si="44"/>
        <v>41947.707858796297</v>
      </c>
      <c r="J711" s="10">
        <f t="shared" si="45"/>
        <v>41977.707858796297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t="str">
        <f t="shared" si="46"/>
        <v>technology</v>
      </c>
      <c r="R711" t="str">
        <f t="shared" si="47"/>
        <v>wearables</v>
      </c>
    </row>
    <row r="712" spans="1:18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0">
        <f t="shared" si="44"/>
        <v>41837.651643518519</v>
      </c>
      <c r="J712" s="10">
        <f t="shared" si="45"/>
        <v>41870.697222222218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t="str">
        <f t="shared" si="46"/>
        <v>technology</v>
      </c>
      <c r="R712" t="str">
        <f t="shared" si="47"/>
        <v>wearables</v>
      </c>
    </row>
    <row r="713" spans="1:18" ht="43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0">
        <f t="shared" si="44"/>
        <v>42678.125787037039</v>
      </c>
      <c r="J713" s="10">
        <f t="shared" si="45"/>
        <v>42718.167453703696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t="str">
        <f t="shared" si="46"/>
        <v>technology</v>
      </c>
      <c r="R713" t="str">
        <f t="shared" si="47"/>
        <v>wearables</v>
      </c>
    </row>
    <row r="714" spans="1:18" ht="43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0">
        <f t="shared" si="44"/>
        <v>42384.347592592596</v>
      </c>
      <c r="J714" s="10">
        <f t="shared" si="45"/>
        <v>42414.347592592596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t="str">
        <f t="shared" si="46"/>
        <v>technology</v>
      </c>
      <c r="R714" t="str">
        <f t="shared" si="47"/>
        <v>wearables</v>
      </c>
    </row>
    <row r="715" spans="1:18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0">
        <f t="shared" si="44"/>
        <v>42496.195972222216</v>
      </c>
      <c r="J715" s="10">
        <f t="shared" si="45"/>
        <v>42526.195972222216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t="str">
        <f t="shared" si="46"/>
        <v>technology</v>
      </c>
      <c r="R715" t="str">
        <f t="shared" si="47"/>
        <v>wearables</v>
      </c>
    </row>
    <row r="716" spans="1:18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0">
        <f t="shared" si="44"/>
        <v>42734.454652777778</v>
      </c>
      <c r="J716" s="10">
        <f t="shared" si="45"/>
        <v>42794.454652777778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t="str">
        <f t="shared" si="46"/>
        <v>technology</v>
      </c>
      <c r="R716" t="str">
        <f t="shared" si="47"/>
        <v>wearables</v>
      </c>
    </row>
    <row r="717" spans="1:18" ht="43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0">
        <f t="shared" si="44"/>
        <v>42272.7574074074</v>
      </c>
      <c r="J717" s="10">
        <f t="shared" si="45"/>
        <v>42312.799074074072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t="str">
        <f t="shared" si="46"/>
        <v>technology</v>
      </c>
      <c r="R717" t="str">
        <f t="shared" si="47"/>
        <v>wearables</v>
      </c>
    </row>
    <row r="718" spans="1:18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0">
        <f t="shared" si="44"/>
        <v>41940.325312499997</v>
      </c>
      <c r="J718" s="10">
        <f t="shared" si="45"/>
        <v>41973.666666666664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t="str">
        <f t="shared" si="46"/>
        <v>technology</v>
      </c>
      <c r="R718" t="str">
        <f t="shared" si="47"/>
        <v>wearables</v>
      </c>
    </row>
    <row r="719" spans="1:1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0">
        <f t="shared" si="44"/>
        <v>41857.520856481482</v>
      </c>
      <c r="J719" s="10">
        <f t="shared" si="45"/>
        <v>41887.520856481482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t="str">
        <f t="shared" si="46"/>
        <v>technology</v>
      </c>
      <c r="R719" t="str">
        <f t="shared" si="47"/>
        <v>wearables</v>
      </c>
    </row>
    <row r="720" spans="1:18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0">
        <f t="shared" si="44"/>
        <v>42752.512118055551</v>
      </c>
      <c r="J720" s="10">
        <f t="shared" si="45"/>
        <v>42783.915972222218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t="str">
        <f t="shared" si="46"/>
        <v>technology</v>
      </c>
      <c r="R720" t="str">
        <f t="shared" si="47"/>
        <v>wearables</v>
      </c>
    </row>
    <row r="721" spans="1:18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0">
        <f t="shared" si="44"/>
        <v>42408.70689814815</v>
      </c>
      <c r="J721" s="10">
        <f t="shared" si="45"/>
        <v>42422.70689814815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t="str">
        <f t="shared" si="46"/>
        <v>technology</v>
      </c>
      <c r="R721" t="str">
        <f t="shared" si="47"/>
        <v>wearables</v>
      </c>
    </row>
    <row r="722" spans="1:18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0">
        <f t="shared" si="44"/>
        <v>40909.315868055557</v>
      </c>
      <c r="J722" s="10">
        <f t="shared" si="45"/>
        <v>40937.315868055557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t="str">
        <f t="shared" si="46"/>
        <v>publishing</v>
      </c>
      <c r="R722" t="str">
        <f t="shared" si="47"/>
        <v>nonfiction</v>
      </c>
    </row>
    <row r="723" spans="1:18" ht="43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0">
        <f t="shared" si="44"/>
        <v>41807.238506944443</v>
      </c>
      <c r="J723" s="10">
        <f t="shared" si="45"/>
        <v>41852.238506944443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t="str">
        <f t="shared" si="46"/>
        <v>publishing</v>
      </c>
      <c r="R723" t="str">
        <f t="shared" si="47"/>
        <v>nonfiction</v>
      </c>
    </row>
    <row r="724" spans="1:18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0">
        <f t="shared" si="44"/>
        <v>40977.471967592588</v>
      </c>
      <c r="J724" s="10">
        <f t="shared" si="45"/>
        <v>41007.430300925924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t="str">
        <f t="shared" si="46"/>
        <v>publishing</v>
      </c>
      <c r="R724" t="str">
        <f t="shared" si="47"/>
        <v>nonfiction</v>
      </c>
    </row>
    <row r="725" spans="1:18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0">
        <f t="shared" si="44"/>
        <v>42184.483206018522</v>
      </c>
      <c r="J725" s="10">
        <f t="shared" si="45"/>
        <v>42214.832638888889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t="str">
        <f t="shared" si="46"/>
        <v>publishing</v>
      </c>
      <c r="R725" t="str">
        <f t="shared" si="47"/>
        <v>nonfiction</v>
      </c>
    </row>
    <row r="726" spans="1:18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0">
        <f t="shared" si="44"/>
        <v>40694.305127314808</v>
      </c>
      <c r="J726" s="10">
        <f t="shared" si="45"/>
        <v>40724.305127314808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t="str">
        <f t="shared" si="46"/>
        <v>publishing</v>
      </c>
      <c r="R726" t="str">
        <f t="shared" si="47"/>
        <v>nonfiction</v>
      </c>
    </row>
    <row r="727" spans="1:18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0">
        <f t="shared" si="44"/>
        <v>42321.292962962958</v>
      </c>
      <c r="J727" s="10">
        <f t="shared" si="45"/>
        <v>42351.292962962958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t="str">
        <f t="shared" si="46"/>
        <v>publishing</v>
      </c>
      <c r="R727" t="str">
        <f t="shared" si="47"/>
        <v>nonfiction</v>
      </c>
    </row>
    <row r="728" spans="1:18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0">
        <f t="shared" si="44"/>
        <v>41345.709340277775</v>
      </c>
      <c r="J728" s="10">
        <f t="shared" si="45"/>
        <v>41375.709340277775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t="str">
        <f t="shared" si="46"/>
        <v>publishing</v>
      </c>
      <c r="R728" t="str">
        <f t="shared" si="47"/>
        <v>nonfiction</v>
      </c>
    </row>
    <row r="729" spans="1:18" ht="43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0">
        <f t="shared" si="44"/>
        <v>41246.686909722215</v>
      </c>
      <c r="J729" s="10">
        <f t="shared" si="45"/>
        <v>41288.555555555555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t="str">
        <f t="shared" si="46"/>
        <v>publishing</v>
      </c>
      <c r="R729" t="str">
        <f t="shared" si="47"/>
        <v>nonfiction</v>
      </c>
    </row>
    <row r="730" spans="1:18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0">
        <f t="shared" si="44"/>
        <v>40731.504131944443</v>
      </c>
      <c r="J730" s="10">
        <f t="shared" si="45"/>
        <v>40776.504131944443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t="str">
        <f t="shared" si="46"/>
        <v>publishing</v>
      </c>
      <c r="R730" t="str">
        <f t="shared" si="47"/>
        <v>nonfiction</v>
      </c>
    </row>
    <row r="731" spans="1:18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0">
        <f t="shared" si="44"/>
        <v>41110.85255787037</v>
      </c>
      <c r="J731" s="10">
        <f t="shared" si="45"/>
        <v>41170.85255787037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t="str">
        <f t="shared" si="46"/>
        <v>publishing</v>
      </c>
      <c r="R731" t="str">
        <f t="shared" si="47"/>
        <v>nonfiction</v>
      </c>
    </row>
    <row r="732" spans="1:18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0">
        <f t="shared" si="44"/>
        <v>40854.411932870367</v>
      </c>
      <c r="J732" s="10">
        <f t="shared" si="45"/>
        <v>40884.411932870367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t="str">
        <f t="shared" si="46"/>
        <v>publishing</v>
      </c>
      <c r="R732" t="str">
        <f t="shared" si="47"/>
        <v>nonfiction</v>
      </c>
    </row>
    <row r="733" spans="1:18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0">
        <f t="shared" si="44"/>
        <v>40879.462349537032</v>
      </c>
      <c r="J733" s="10">
        <f t="shared" si="45"/>
        <v>40929.916666666664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t="str">
        <f t="shared" si="46"/>
        <v>publishing</v>
      </c>
      <c r="R733" t="str">
        <f t="shared" si="47"/>
        <v>nonfiction</v>
      </c>
    </row>
    <row r="734" spans="1:18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0">
        <f t="shared" si="44"/>
        <v>41486.09098379629</v>
      </c>
      <c r="J734" s="10">
        <f t="shared" si="45"/>
        <v>41546.09098379629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t="str">
        <f t="shared" si="46"/>
        <v>publishing</v>
      </c>
      <c r="R734" t="str">
        <f t="shared" si="47"/>
        <v>nonfiction</v>
      </c>
    </row>
    <row r="735" spans="1:18" ht="43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0">
        <f t="shared" si="44"/>
        <v>41598.086712962962</v>
      </c>
      <c r="J735" s="10">
        <f t="shared" si="45"/>
        <v>41628.086712962962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t="str">
        <f t="shared" si="46"/>
        <v>publishing</v>
      </c>
      <c r="R735" t="str">
        <f t="shared" si="47"/>
        <v>nonfiction</v>
      </c>
    </row>
    <row r="736" spans="1:18" ht="28.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0">
        <f t="shared" si="44"/>
        <v>42101.831249999996</v>
      </c>
      <c r="J736" s="10">
        <f t="shared" si="45"/>
        <v>42132.874999999993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t="str">
        <f t="shared" si="46"/>
        <v>publishing</v>
      </c>
      <c r="R736" t="str">
        <f t="shared" si="47"/>
        <v>nonfiction</v>
      </c>
    </row>
    <row r="737" spans="1:18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0">
        <f t="shared" si="44"/>
        <v>41945.696134259255</v>
      </c>
      <c r="J737" s="10">
        <f t="shared" si="45"/>
        <v>41976.693749999999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t="str">
        <f t="shared" si="46"/>
        <v>publishing</v>
      </c>
      <c r="R737" t="str">
        <f t="shared" si="47"/>
        <v>nonfiction</v>
      </c>
    </row>
    <row r="738" spans="1:18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0">
        <f t="shared" si="44"/>
        <v>41579.400925925926</v>
      </c>
      <c r="J738" s="10">
        <f t="shared" si="45"/>
        <v>41598.874305555553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t="str">
        <f t="shared" si="46"/>
        <v>publishing</v>
      </c>
      <c r="R738" t="str">
        <f t="shared" si="47"/>
        <v>nonfiction</v>
      </c>
    </row>
    <row r="739" spans="1:18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0">
        <f t="shared" si="44"/>
        <v>41666.941979166666</v>
      </c>
      <c r="J739" s="10">
        <f t="shared" si="45"/>
        <v>41684.5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t="str">
        <f t="shared" si="46"/>
        <v>publishing</v>
      </c>
      <c r="R739" t="str">
        <f t="shared" si="47"/>
        <v>nonfiction</v>
      </c>
    </row>
    <row r="740" spans="1:18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0">
        <f t="shared" si="44"/>
        <v>41943.270763888882</v>
      </c>
      <c r="J740" s="10">
        <f t="shared" si="45"/>
        <v>41973.874305555553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t="str">
        <f t="shared" si="46"/>
        <v>publishing</v>
      </c>
      <c r="R740" t="str">
        <f t="shared" si="47"/>
        <v>nonfiction</v>
      </c>
    </row>
    <row r="741" spans="1:18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0">
        <f t="shared" si="44"/>
        <v>41829.169317129628</v>
      </c>
      <c r="J741" s="10">
        <f t="shared" si="45"/>
        <v>41862.169317129628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t="str">
        <f t="shared" si="46"/>
        <v>publishing</v>
      </c>
      <c r="R741" t="str">
        <f t="shared" si="47"/>
        <v>nonfiction</v>
      </c>
    </row>
    <row r="742" spans="1:18" ht="43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0">
        <f t="shared" si="44"/>
        <v>42161.81344907407</v>
      </c>
      <c r="J742" s="10">
        <f t="shared" si="45"/>
        <v>42175.81344907407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t="str">
        <f t="shared" si="46"/>
        <v>publishing</v>
      </c>
      <c r="R742" t="str">
        <f t="shared" si="47"/>
        <v>nonfiction</v>
      </c>
    </row>
    <row r="743" spans="1:18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0">
        <f t="shared" si="44"/>
        <v>41401.314884259256</v>
      </c>
      <c r="J743" s="10">
        <f t="shared" si="45"/>
        <v>41436.314884259256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t="str">
        <f t="shared" si="46"/>
        <v>publishing</v>
      </c>
      <c r="R743" t="str">
        <f t="shared" si="47"/>
        <v>nonfiction</v>
      </c>
    </row>
    <row r="744" spans="1:18" ht="43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0">
        <f t="shared" si="44"/>
        <v>41689.584629629629</v>
      </c>
      <c r="J744" s="10">
        <f t="shared" si="45"/>
        <v>41719.542962962958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t="str">
        <f t="shared" si="46"/>
        <v>publishing</v>
      </c>
      <c r="R744" t="str">
        <f t="shared" si="47"/>
        <v>nonfiction</v>
      </c>
    </row>
    <row r="745" spans="1:18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0">
        <f t="shared" si="44"/>
        <v>40990.375983796293</v>
      </c>
      <c r="J745" s="10">
        <f t="shared" si="45"/>
        <v>41015.541666666664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t="str">
        <f t="shared" si="46"/>
        <v>publishing</v>
      </c>
      <c r="R745" t="str">
        <f t="shared" si="47"/>
        <v>nonfiction</v>
      </c>
    </row>
    <row r="746" spans="1:18" ht="28.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0">
        <f t="shared" si="44"/>
        <v>41226.623877314814</v>
      </c>
      <c r="J746" s="10">
        <f t="shared" si="45"/>
        <v>41256.623877314814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t="str">
        <f t="shared" si="46"/>
        <v>publishing</v>
      </c>
      <c r="R746" t="str">
        <f t="shared" si="47"/>
        <v>nonfiction</v>
      </c>
    </row>
    <row r="747" spans="1:18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0">
        <f t="shared" si="44"/>
        <v>41367.238946759258</v>
      </c>
      <c r="J747" s="10">
        <f t="shared" si="45"/>
        <v>41397.238946759258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t="str">
        <f t="shared" si="46"/>
        <v>publishing</v>
      </c>
      <c r="R747" t="str">
        <f t="shared" si="47"/>
        <v>nonfiction</v>
      </c>
    </row>
    <row r="748" spans="1:1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0">
        <f t="shared" si="44"/>
        <v>41156.709594907406</v>
      </c>
      <c r="J748" s="10">
        <f t="shared" si="45"/>
        <v>41174.832638888889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t="str">
        <f t="shared" si="46"/>
        <v>publishing</v>
      </c>
      <c r="R748" t="str">
        <f t="shared" si="47"/>
        <v>nonfiction</v>
      </c>
    </row>
    <row r="749" spans="1:18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0">
        <f t="shared" si="44"/>
        <v>41988.215497685182</v>
      </c>
      <c r="J749" s="10">
        <f t="shared" si="45"/>
        <v>42019.120833333327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t="str">
        <f t="shared" si="46"/>
        <v>publishing</v>
      </c>
      <c r="R749" t="str">
        <f t="shared" si="47"/>
        <v>nonfiction</v>
      </c>
    </row>
    <row r="750" spans="1:18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0">
        <f t="shared" si="44"/>
        <v>41831.513495370367</v>
      </c>
      <c r="J750" s="10">
        <f t="shared" si="45"/>
        <v>41861.513495370367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t="str">
        <f t="shared" si="46"/>
        <v>publishing</v>
      </c>
      <c r="R750" t="str">
        <f t="shared" si="47"/>
        <v>nonfiction</v>
      </c>
    </row>
    <row r="751" spans="1:18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0">
        <f t="shared" si="44"/>
        <v>42733.607986111114</v>
      </c>
      <c r="J751" s="10">
        <f t="shared" si="45"/>
        <v>42763.607986111114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t="str">
        <f t="shared" si="46"/>
        <v>publishing</v>
      </c>
      <c r="R751" t="str">
        <f t="shared" si="47"/>
        <v>nonfiction</v>
      </c>
    </row>
    <row r="752" spans="1:18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0">
        <f t="shared" si="44"/>
        <v>41299.544814814813</v>
      </c>
      <c r="J752" s="10">
        <f t="shared" si="45"/>
        <v>41329.544814814813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t="str">
        <f t="shared" si="46"/>
        <v>publishing</v>
      </c>
      <c r="R752" t="str">
        <f t="shared" si="47"/>
        <v>nonfiction</v>
      </c>
    </row>
    <row r="753" spans="1:18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0">
        <f t="shared" si="44"/>
        <v>40713.297164351847</v>
      </c>
      <c r="J753" s="10">
        <f t="shared" si="45"/>
        <v>40759.297164351847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t="str">
        <f t="shared" si="46"/>
        <v>publishing</v>
      </c>
      <c r="R753" t="str">
        <f t="shared" si="47"/>
        <v>nonfiction</v>
      </c>
    </row>
    <row r="754" spans="1:18" ht="43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0">
        <f t="shared" si="44"/>
        <v>42639.088159722225</v>
      </c>
      <c r="J754" s="10">
        <f t="shared" si="45"/>
        <v>42659.124999999993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t="str">
        <f t="shared" si="46"/>
        <v>publishing</v>
      </c>
      <c r="R754" t="str">
        <f t="shared" si="47"/>
        <v>nonfiction</v>
      </c>
    </row>
    <row r="755" spans="1:18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0">
        <f t="shared" si="44"/>
        <v>42019.256840277776</v>
      </c>
      <c r="J755" s="10">
        <f t="shared" si="45"/>
        <v>42049.256840277776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t="str">
        <f t="shared" si="46"/>
        <v>publishing</v>
      </c>
      <c r="R755" t="str">
        <f t="shared" si="47"/>
        <v>nonfiction</v>
      </c>
    </row>
    <row r="756" spans="1:18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0">
        <f t="shared" si="44"/>
        <v>41249.41575231481</v>
      </c>
      <c r="J756" s="10">
        <f t="shared" si="45"/>
        <v>41279.41575231481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t="str">
        <f t="shared" si="46"/>
        <v>publishing</v>
      </c>
      <c r="R756" t="str">
        <f t="shared" si="47"/>
        <v>nonfiction</v>
      </c>
    </row>
    <row r="757" spans="1:18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0">
        <f t="shared" si="44"/>
        <v>41383.271724537037</v>
      </c>
      <c r="J757" s="10">
        <f t="shared" si="45"/>
        <v>41413.695138888885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t="str">
        <f t="shared" si="46"/>
        <v>publishing</v>
      </c>
      <c r="R757" t="str">
        <f t="shared" si="47"/>
        <v>nonfiction</v>
      </c>
    </row>
    <row r="758" spans="1:18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0">
        <f t="shared" si="44"/>
        <v>40590.433553240735</v>
      </c>
      <c r="J758" s="10">
        <f t="shared" si="45"/>
        <v>40651.391886574071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t="str">
        <f t="shared" si="46"/>
        <v>publishing</v>
      </c>
      <c r="R758" t="str">
        <f t="shared" si="47"/>
        <v>nonfiction</v>
      </c>
    </row>
    <row r="759" spans="1:18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0">
        <f t="shared" si="44"/>
        <v>41234.721226851849</v>
      </c>
      <c r="J759" s="10">
        <f t="shared" si="45"/>
        <v>41248.721226851849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t="str">
        <f t="shared" si="46"/>
        <v>publishing</v>
      </c>
      <c r="R759" t="str">
        <f t="shared" si="47"/>
        <v>nonfiction</v>
      </c>
    </row>
    <row r="760" spans="1:18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0">
        <f t="shared" si="44"/>
        <v>40429.503101851849</v>
      </c>
      <c r="J760" s="10">
        <f t="shared" si="45"/>
        <v>40459.503101851849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t="str">
        <f t="shared" si="46"/>
        <v>publishing</v>
      </c>
      <c r="R760" t="str">
        <f t="shared" si="47"/>
        <v>nonfiction</v>
      </c>
    </row>
    <row r="761" spans="1:18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0">
        <f t="shared" si="44"/>
        <v>41788.996979166666</v>
      </c>
      <c r="J761" s="10">
        <f t="shared" si="45"/>
        <v>41828.996979166666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t="str">
        <f t="shared" si="46"/>
        <v>publishing</v>
      </c>
      <c r="R761" t="str">
        <f t="shared" si="47"/>
        <v>nonfiction</v>
      </c>
    </row>
    <row r="762" spans="1:18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0">
        <f t="shared" si="44"/>
        <v>42670.430706018517</v>
      </c>
      <c r="J762" s="10">
        <f t="shared" si="45"/>
        <v>42700.472372685181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t="str">
        <f t="shared" si="46"/>
        <v>publishing</v>
      </c>
      <c r="R762" t="str">
        <f t="shared" si="47"/>
        <v>fiction</v>
      </c>
    </row>
    <row r="763" spans="1:18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0">
        <f t="shared" si="44"/>
        <v>41642.418124999997</v>
      </c>
      <c r="J763" s="10">
        <f t="shared" si="45"/>
        <v>41672.418124999997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t="str">
        <f t="shared" si="46"/>
        <v>publishing</v>
      </c>
      <c r="R763" t="str">
        <f t="shared" si="47"/>
        <v>fiction</v>
      </c>
    </row>
    <row r="764" spans="1:18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0">
        <f t="shared" si="44"/>
        <v>42690.52511574074</v>
      </c>
      <c r="J764" s="10">
        <f t="shared" si="45"/>
        <v>42707.916666666664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t="str">
        <f t="shared" si="46"/>
        <v>publishing</v>
      </c>
      <c r="R764" t="str">
        <f t="shared" si="47"/>
        <v>fiction</v>
      </c>
    </row>
    <row r="765" spans="1:18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0">
        <f t="shared" si="44"/>
        <v>41471.113518518512</v>
      </c>
      <c r="J765" s="10">
        <f t="shared" si="45"/>
        <v>41501.113518518512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t="str">
        <f t="shared" si="46"/>
        <v>publishing</v>
      </c>
      <c r="R765" t="str">
        <f t="shared" si="47"/>
        <v>fiction</v>
      </c>
    </row>
    <row r="766" spans="1:18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0">
        <f t="shared" si="44"/>
        <v>42226.839826388888</v>
      </c>
      <c r="J766" s="10">
        <f t="shared" si="45"/>
        <v>42256.839826388888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t="str">
        <f t="shared" si="46"/>
        <v>publishing</v>
      </c>
      <c r="R766" t="str">
        <f t="shared" si="47"/>
        <v>fiction</v>
      </c>
    </row>
    <row r="767" spans="1:18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0">
        <f t="shared" si="44"/>
        <v>41901.209305555552</v>
      </c>
      <c r="J767" s="10">
        <f t="shared" si="45"/>
        <v>41931.209305555552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t="str">
        <f t="shared" si="46"/>
        <v>publishing</v>
      </c>
      <c r="R767" t="str">
        <f t="shared" si="47"/>
        <v>fiction</v>
      </c>
    </row>
    <row r="768" spans="1:18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0">
        <f t="shared" si="44"/>
        <v>42021.45003472222</v>
      </c>
      <c r="J768" s="10">
        <f t="shared" si="45"/>
        <v>42051.45003472222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t="str">
        <f t="shared" si="46"/>
        <v>publishing</v>
      </c>
      <c r="R768" t="str">
        <f t="shared" si="47"/>
        <v>fiction</v>
      </c>
    </row>
    <row r="769" spans="1:18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0">
        <f t="shared" si="44"/>
        <v>42114.810300925928</v>
      </c>
      <c r="J769" s="10">
        <f t="shared" si="45"/>
        <v>42144.810300925928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t="str">
        <f t="shared" si="46"/>
        <v>publishing</v>
      </c>
      <c r="R769" t="str">
        <f t="shared" si="47"/>
        <v>fiction</v>
      </c>
    </row>
    <row r="770" spans="1:18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0">
        <f t="shared" si="44"/>
        <v>41593.873726851853</v>
      </c>
      <c r="J770" s="10">
        <f t="shared" si="45"/>
        <v>41623.873726851853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t="str">
        <f t="shared" si="46"/>
        <v>publishing</v>
      </c>
      <c r="R770" t="str">
        <f t="shared" si="47"/>
        <v>fiction</v>
      </c>
    </row>
    <row r="771" spans="1:18" ht="43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0">
        <f t="shared" ref="I771:I834" si="48">(((L771/60)/60)/24) + DATE(1970,1,1)+(-8/24)</f>
        <v>41604.663124999999</v>
      </c>
      <c r="J771" s="10">
        <f t="shared" ref="J771:J834" si="49">(((K771/60)/60)/24) + DATE(1970,1,1)+(-8/24)</f>
        <v>41634.663124999999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t="str">
        <f t="shared" ref="Q771:Q834" si="50">LEFT(P771, SEARCH("/",P771,1) - 1)</f>
        <v>publishing</v>
      </c>
      <c r="R771" t="str">
        <f t="shared" ref="R771:R834" si="51">RIGHT(P771,LEN(P771) - SEARCH("/",P771,1))</f>
        <v>fiction</v>
      </c>
    </row>
    <row r="772" spans="1:18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0">
        <f t="shared" si="48"/>
        <v>41289.666307870371</v>
      </c>
      <c r="J772" s="10">
        <f t="shared" si="49"/>
        <v>41329.666307870371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t="str">
        <f t="shared" si="50"/>
        <v>publishing</v>
      </c>
      <c r="R772" t="str">
        <f t="shared" si="51"/>
        <v>fiction</v>
      </c>
    </row>
    <row r="773" spans="1:18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0">
        <f t="shared" si="48"/>
        <v>42349.490763888891</v>
      </c>
      <c r="J773" s="10">
        <f t="shared" si="49"/>
        <v>42399.490763888891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t="str">
        <f t="shared" si="50"/>
        <v>publishing</v>
      </c>
      <c r="R773" t="str">
        <f t="shared" si="51"/>
        <v>fiction</v>
      </c>
    </row>
    <row r="774" spans="1:18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0">
        <f t="shared" si="48"/>
        <v>40067.723599537036</v>
      </c>
      <c r="J774" s="10">
        <f t="shared" si="49"/>
        <v>40117.832638888889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t="str">
        <f t="shared" si="50"/>
        <v>publishing</v>
      </c>
      <c r="R774" t="str">
        <f t="shared" si="51"/>
        <v>fiction</v>
      </c>
    </row>
    <row r="775" spans="1:18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0">
        <f t="shared" si="48"/>
        <v>42100.402604166658</v>
      </c>
      <c r="J775" s="10">
        <f t="shared" si="49"/>
        <v>42134.625694444439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t="str">
        <f t="shared" si="50"/>
        <v>publishing</v>
      </c>
      <c r="R775" t="str">
        <f t="shared" si="51"/>
        <v>fiction</v>
      </c>
    </row>
    <row r="776" spans="1:18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0">
        <f t="shared" si="48"/>
        <v>41663.446967592587</v>
      </c>
      <c r="J776" s="10">
        <f t="shared" si="49"/>
        <v>41693.446967592587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t="str">
        <f t="shared" si="50"/>
        <v>publishing</v>
      </c>
      <c r="R776" t="str">
        <f t="shared" si="51"/>
        <v>fiction</v>
      </c>
    </row>
    <row r="777" spans="1:18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0">
        <f t="shared" si="48"/>
        <v>40862.726793981477</v>
      </c>
      <c r="J777" s="10">
        <f t="shared" si="49"/>
        <v>40892.726793981477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t="str">
        <f t="shared" si="50"/>
        <v>publishing</v>
      </c>
      <c r="R777" t="str">
        <f t="shared" si="51"/>
        <v>fiction</v>
      </c>
    </row>
    <row r="778" spans="1:18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0">
        <f t="shared" si="48"/>
        <v>42250.352372685178</v>
      </c>
      <c r="J778" s="10">
        <f t="shared" si="49"/>
        <v>42287.874999999993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t="str">
        <f t="shared" si="50"/>
        <v>publishing</v>
      </c>
      <c r="R778" t="str">
        <f t="shared" si="51"/>
        <v>fiction</v>
      </c>
    </row>
    <row r="779" spans="1:18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0">
        <f t="shared" si="48"/>
        <v>41456.647881944438</v>
      </c>
      <c r="J779" s="10">
        <f t="shared" si="49"/>
        <v>41486.647881944438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t="str">
        <f t="shared" si="50"/>
        <v>publishing</v>
      </c>
      <c r="R779" t="str">
        <f t="shared" si="51"/>
        <v>fiction</v>
      </c>
    </row>
    <row r="780" spans="1:18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0">
        <f t="shared" si="48"/>
        <v>41729.368981481479</v>
      </c>
      <c r="J780" s="10">
        <f t="shared" si="49"/>
        <v>41759.368981481479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t="str">
        <f t="shared" si="50"/>
        <v>publishing</v>
      </c>
      <c r="R780" t="str">
        <f t="shared" si="51"/>
        <v>fiction</v>
      </c>
    </row>
    <row r="781" spans="1:18" ht="43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0">
        <f t="shared" si="48"/>
        <v>40436.350752314815</v>
      </c>
      <c r="J781" s="10">
        <f t="shared" si="49"/>
        <v>40465.833333333328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t="str">
        <f t="shared" si="50"/>
        <v>publishing</v>
      </c>
      <c r="R781" t="str">
        <f t="shared" si="51"/>
        <v>fiction</v>
      </c>
    </row>
    <row r="782" spans="1:18" ht="28.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0">
        <f t="shared" si="48"/>
        <v>40636.340567129628</v>
      </c>
      <c r="J782" s="10">
        <f t="shared" si="49"/>
        <v>40666.340567129628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t="str">
        <f t="shared" si="50"/>
        <v>music</v>
      </c>
      <c r="R782" t="str">
        <f t="shared" si="51"/>
        <v>rock</v>
      </c>
    </row>
    <row r="783" spans="1:18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0">
        <f t="shared" si="48"/>
        <v>41402.667523148149</v>
      </c>
      <c r="J783" s="10">
        <f t="shared" si="49"/>
        <v>41432.667523148149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t="str">
        <f t="shared" si="50"/>
        <v>music</v>
      </c>
      <c r="R783" t="str">
        <f t="shared" si="51"/>
        <v>rock</v>
      </c>
    </row>
    <row r="784" spans="1:18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0">
        <f t="shared" si="48"/>
        <v>41116.424791666665</v>
      </c>
      <c r="J784" s="10">
        <f t="shared" si="49"/>
        <v>41146.424791666665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t="str">
        <f t="shared" si="50"/>
        <v>music</v>
      </c>
      <c r="R784" t="str">
        <f t="shared" si="51"/>
        <v>rock</v>
      </c>
    </row>
    <row r="785" spans="1:18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0">
        <f t="shared" si="48"/>
        <v>40987.440381944441</v>
      </c>
      <c r="J785" s="10">
        <f t="shared" si="49"/>
        <v>41026.583333333328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t="str">
        <f t="shared" si="50"/>
        <v>music</v>
      </c>
      <c r="R785" t="str">
        <f t="shared" si="51"/>
        <v>rock</v>
      </c>
    </row>
    <row r="786" spans="1:18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0">
        <f t="shared" si="48"/>
        <v>41674.816192129627</v>
      </c>
      <c r="J786" s="10">
        <f t="shared" si="49"/>
        <v>41714.774525462963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t="str">
        <f t="shared" si="50"/>
        <v>music</v>
      </c>
      <c r="R786" t="str">
        <f t="shared" si="51"/>
        <v>rock</v>
      </c>
    </row>
    <row r="787" spans="1:18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0">
        <f t="shared" si="48"/>
        <v>41303.260590277772</v>
      </c>
      <c r="J787" s="10">
        <f t="shared" si="49"/>
        <v>41333.260590277772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t="str">
        <f t="shared" si="50"/>
        <v>music</v>
      </c>
      <c r="R787" t="str">
        <f t="shared" si="51"/>
        <v>rock</v>
      </c>
    </row>
    <row r="788" spans="1:18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0">
        <f t="shared" si="48"/>
        <v>40982.722615740735</v>
      </c>
      <c r="J788" s="10">
        <f t="shared" si="49"/>
        <v>41040.32430555555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t="str">
        <f t="shared" si="50"/>
        <v>music</v>
      </c>
      <c r="R788" t="str">
        <f t="shared" si="51"/>
        <v>rock</v>
      </c>
    </row>
    <row r="789" spans="1:18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0">
        <f t="shared" si="48"/>
        <v>41549.294282407405</v>
      </c>
      <c r="J789" s="10">
        <f t="shared" si="49"/>
        <v>41579.294282407405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t="str">
        <f t="shared" si="50"/>
        <v>music</v>
      </c>
      <c r="R789" t="str">
        <f t="shared" si="51"/>
        <v>rock</v>
      </c>
    </row>
    <row r="790" spans="1:18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0">
        <f t="shared" si="48"/>
        <v>41058.673472222217</v>
      </c>
      <c r="J790" s="10">
        <f t="shared" si="49"/>
        <v>41096.832638888889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t="str">
        <f t="shared" si="50"/>
        <v>music</v>
      </c>
      <c r="R790" t="str">
        <f t="shared" si="51"/>
        <v>rock</v>
      </c>
    </row>
    <row r="791" spans="1:18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0">
        <f t="shared" si="48"/>
        <v>41276.852777777778</v>
      </c>
      <c r="J791" s="10">
        <f t="shared" si="49"/>
        <v>41294.999305555553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t="str">
        <f t="shared" si="50"/>
        <v>music</v>
      </c>
      <c r="R791" t="str">
        <f t="shared" si="51"/>
        <v>rock</v>
      </c>
    </row>
    <row r="792" spans="1:18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0">
        <f t="shared" si="48"/>
        <v>41275.714571759258</v>
      </c>
      <c r="J792" s="10">
        <f t="shared" si="49"/>
        <v>41305.714571759258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t="str">
        <f t="shared" si="50"/>
        <v>music</v>
      </c>
      <c r="R792" t="str">
        <f t="shared" si="51"/>
        <v>rock</v>
      </c>
    </row>
    <row r="793" spans="1:18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0">
        <f t="shared" si="48"/>
        <v>41557.447291666664</v>
      </c>
      <c r="J793" s="10">
        <f t="shared" si="49"/>
        <v>41590.915972222218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t="str">
        <f t="shared" si="50"/>
        <v>music</v>
      </c>
      <c r="R793" t="str">
        <f t="shared" si="51"/>
        <v>rock</v>
      </c>
    </row>
    <row r="794" spans="1:18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0">
        <f t="shared" si="48"/>
        <v>41555.540312500001</v>
      </c>
      <c r="J794" s="10">
        <f t="shared" si="49"/>
        <v>41585.581979166665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t="str">
        <f t="shared" si="50"/>
        <v>music</v>
      </c>
      <c r="R794" t="str">
        <f t="shared" si="51"/>
        <v>rock</v>
      </c>
    </row>
    <row r="795" spans="1:18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0">
        <f t="shared" si="48"/>
        <v>41442.407916666663</v>
      </c>
      <c r="J795" s="10">
        <f t="shared" si="49"/>
        <v>41457.874305555553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t="str">
        <f t="shared" si="50"/>
        <v>music</v>
      </c>
      <c r="R795" t="str">
        <f t="shared" si="51"/>
        <v>rock</v>
      </c>
    </row>
    <row r="796" spans="1:18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0">
        <f t="shared" si="48"/>
        <v>40735.781678240739</v>
      </c>
      <c r="J796" s="10">
        <f t="shared" si="49"/>
        <v>40791.379166666666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t="str">
        <f t="shared" si="50"/>
        <v>music</v>
      </c>
      <c r="R796" t="str">
        <f t="shared" si="51"/>
        <v>rock</v>
      </c>
    </row>
    <row r="797" spans="1:18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0">
        <f t="shared" si="48"/>
        <v>40963.279699074068</v>
      </c>
      <c r="J797" s="10">
        <f t="shared" si="49"/>
        <v>41005.874305555553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t="str">
        <f t="shared" si="50"/>
        <v>music</v>
      </c>
      <c r="R797" t="str">
        <f t="shared" si="51"/>
        <v>rock</v>
      </c>
    </row>
    <row r="798" spans="1:18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0">
        <f t="shared" si="48"/>
        <v>41502.549594907403</v>
      </c>
      <c r="J798" s="10">
        <f t="shared" si="49"/>
        <v>41532.548611111109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t="str">
        <f t="shared" si="50"/>
        <v>music</v>
      </c>
      <c r="R798" t="str">
        <f t="shared" si="51"/>
        <v>rock</v>
      </c>
    </row>
    <row r="799" spans="1:18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0">
        <f t="shared" si="48"/>
        <v>40996.660740740735</v>
      </c>
      <c r="J799" s="10">
        <f t="shared" si="49"/>
        <v>41027.833333333328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t="str">
        <f t="shared" si="50"/>
        <v>music</v>
      </c>
      <c r="R799" t="str">
        <f t="shared" si="51"/>
        <v>rock</v>
      </c>
    </row>
    <row r="800" spans="1:18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0">
        <f t="shared" si="48"/>
        <v>41882.256793981483</v>
      </c>
      <c r="J800" s="10">
        <f t="shared" si="49"/>
        <v>41912.256793981483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t="str">
        <f t="shared" si="50"/>
        <v>music</v>
      </c>
      <c r="R800" t="str">
        <f t="shared" si="51"/>
        <v>rock</v>
      </c>
    </row>
    <row r="801" spans="1:18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0">
        <f t="shared" si="48"/>
        <v>40996.333865740737</v>
      </c>
      <c r="J801" s="10">
        <f t="shared" si="49"/>
        <v>41026.333865740737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t="str">
        <f t="shared" si="50"/>
        <v>music</v>
      </c>
      <c r="R801" t="str">
        <f t="shared" si="51"/>
        <v>rock</v>
      </c>
    </row>
    <row r="802" spans="1:18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0">
        <f t="shared" si="48"/>
        <v>41863.100162037037</v>
      </c>
      <c r="J802" s="10">
        <f t="shared" si="49"/>
        <v>41893.100162037037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t="str">
        <f t="shared" si="50"/>
        <v>music</v>
      </c>
      <c r="R802" t="str">
        <f t="shared" si="51"/>
        <v>rock</v>
      </c>
    </row>
    <row r="803" spans="1:18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0">
        <f t="shared" si="48"/>
        <v>40695.462037037032</v>
      </c>
      <c r="J803" s="10">
        <f t="shared" si="49"/>
        <v>40725.462037037032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t="str">
        <f t="shared" si="50"/>
        <v>music</v>
      </c>
      <c r="R803" t="str">
        <f t="shared" si="51"/>
        <v>rock</v>
      </c>
    </row>
    <row r="804" spans="1:18" ht="43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0">
        <f t="shared" si="48"/>
        <v>41122.688935185186</v>
      </c>
      <c r="J804" s="10">
        <f t="shared" si="49"/>
        <v>41168.836805555555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t="str">
        <f t="shared" si="50"/>
        <v>music</v>
      </c>
      <c r="R804" t="str">
        <f t="shared" si="51"/>
        <v>rock</v>
      </c>
    </row>
    <row r="805" spans="1:18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0">
        <f t="shared" si="48"/>
        <v>40665.616643518515</v>
      </c>
      <c r="J805" s="10">
        <f t="shared" si="49"/>
        <v>40691.708333333328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t="str">
        <f t="shared" si="50"/>
        <v>music</v>
      </c>
      <c r="R805" t="str">
        <f t="shared" si="51"/>
        <v>rock</v>
      </c>
    </row>
    <row r="806" spans="1:18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0">
        <f t="shared" si="48"/>
        <v>40729.772291666668</v>
      </c>
      <c r="J806" s="10">
        <f t="shared" si="49"/>
        <v>40746.832638888889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t="str">
        <f t="shared" si="50"/>
        <v>music</v>
      </c>
      <c r="R806" t="str">
        <f t="shared" si="51"/>
        <v>rock</v>
      </c>
    </row>
    <row r="807" spans="1:18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0">
        <f t="shared" si="48"/>
        <v>40690.489722222221</v>
      </c>
      <c r="J807" s="10">
        <f t="shared" si="49"/>
        <v>40740.625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t="str">
        <f t="shared" si="50"/>
        <v>music</v>
      </c>
      <c r="R807" t="str">
        <f t="shared" si="51"/>
        <v>rock</v>
      </c>
    </row>
    <row r="808" spans="1:1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0">
        <f t="shared" si="48"/>
        <v>40763.358090277776</v>
      </c>
      <c r="J808" s="10">
        <f t="shared" si="49"/>
        <v>40793.358090277776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t="str">
        <f t="shared" si="50"/>
        <v>music</v>
      </c>
      <c r="R808" t="str">
        <f t="shared" si="51"/>
        <v>rock</v>
      </c>
    </row>
    <row r="809" spans="1:18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0">
        <f t="shared" si="48"/>
        <v>42759.295266203706</v>
      </c>
      <c r="J809" s="10">
        <f t="shared" si="49"/>
        <v>42794.749999999993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t="str">
        <f t="shared" si="50"/>
        <v>music</v>
      </c>
      <c r="R809" t="str">
        <f t="shared" si="51"/>
        <v>rock</v>
      </c>
    </row>
    <row r="810" spans="1:18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0">
        <f t="shared" si="48"/>
        <v>41961.767199074071</v>
      </c>
      <c r="J810" s="10">
        <f t="shared" si="49"/>
        <v>41994.874305555553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t="str">
        <f t="shared" si="50"/>
        <v>music</v>
      </c>
      <c r="R810" t="str">
        <f t="shared" si="51"/>
        <v>rock</v>
      </c>
    </row>
    <row r="811" spans="1:18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0">
        <f t="shared" si="48"/>
        <v>41628.500347222223</v>
      </c>
      <c r="J811" s="10">
        <f t="shared" si="49"/>
        <v>41658.500347222223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t="str">
        <f t="shared" si="50"/>
        <v>music</v>
      </c>
      <c r="R811" t="str">
        <f t="shared" si="51"/>
        <v>rock</v>
      </c>
    </row>
    <row r="812" spans="1:18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0">
        <f t="shared" si="48"/>
        <v>41122.722939814812</v>
      </c>
      <c r="J812" s="10">
        <f t="shared" si="49"/>
        <v>41152.722939814812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t="str">
        <f t="shared" si="50"/>
        <v>music</v>
      </c>
      <c r="R812" t="str">
        <f t="shared" si="51"/>
        <v>rock</v>
      </c>
    </row>
    <row r="813" spans="1:18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0">
        <f t="shared" si="48"/>
        <v>41443.310208333329</v>
      </c>
      <c r="J813" s="10">
        <f t="shared" si="49"/>
        <v>41465.369444444441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t="str">
        <f t="shared" si="50"/>
        <v>music</v>
      </c>
      <c r="R813" t="str">
        <f t="shared" si="51"/>
        <v>rock</v>
      </c>
    </row>
    <row r="814" spans="1:18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0">
        <f t="shared" si="48"/>
        <v>41281.684629629628</v>
      </c>
      <c r="J814" s="10">
        <f t="shared" si="49"/>
        <v>41334.248611111107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t="str">
        <f t="shared" si="50"/>
        <v>music</v>
      </c>
      <c r="R814" t="str">
        <f t="shared" si="51"/>
        <v>rock</v>
      </c>
    </row>
    <row r="815" spans="1:18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0">
        <f t="shared" si="48"/>
        <v>41080.626909722218</v>
      </c>
      <c r="J815" s="10">
        <f t="shared" si="49"/>
        <v>41110.626909722218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t="str">
        <f t="shared" si="50"/>
        <v>music</v>
      </c>
      <c r="R815" t="str">
        <f t="shared" si="51"/>
        <v>rock</v>
      </c>
    </row>
    <row r="816" spans="1:18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0">
        <f t="shared" si="48"/>
        <v>40679.409733796296</v>
      </c>
      <c r="J816" s="10">
        <f t="shared" si="49"/>
        <v>40694.419444444444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t="str">
        <f t="shared" si="50"/>
        <v>music</v>
      </c>
      <c r="R816" t="str">
        <f t="shared" si="51"/>
        <v>rock</v>
      </c>
    </row>
    <row r="817" spans="1:18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0">
        <f t="shared" si="48"/>
        <v>41914.58452546296</v>
      </c>
      <c r="J817" s="10">
        <f t="shared" si="49"/>
        <v>41944.58452546296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t="str">
        <f t="shared" si="50"/>
        <v>music</v>
      </c>
      <c r="R817" t="str">
        <f t="shared" si="51"/>
        <v>rock</v>
      </c>
    </row>
    <row r="818" spans="1:18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0">
        <f t="shared" si="48"/>
        <v>41341.537534722222</v>
      </c>
      <c r="J818" s="10">
        <f t="shared" si="49"/>
        <v>41372.9375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t="str">
        <f t="shared" si="50"/>
        <v>music</v>
      </c>
      <c r="R818" t="str">
        <f t="shared" si="51"/>
        <v>rock</v>
      </c>
    </row>
    <row r="819" spans="1:18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0">
        <f t="shared" si="48"/>
        <v>40925.266331018516</v>
      </c>
      <c r="J819" s="10">
        <f t="shared" si="49"/>
        <v>40978.874305555553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t="str">
        <f t="shared" si="50"/>
        <v>music</v>
      </c>
      <c r="R819" t="str">
        <f t="shared" si="51"/>
        <v>rock</v>
      </c>
    </row>
    <row r="820" spans="1:18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0">
        <f t="shared" si="48"/>
        <v>41120.54954861111</v>
      </c>
      <c r="J820" s="10">
        <f t="shared" si="49"/>
        <v>41128.375694444439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t="str">
        <f t="shared" si="50"/>
        <v>music</v>
      </c>
      <c r="R820" t="str">
        <f t="shared" si="51"/>
        <v>rock</v>
      </c>
    </row>
    <row r="821" spans="1:18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0">
        <f t="shared" si="48"/>
        <v>41619.664976851847</v>
      </c>
      <c r="J821" s="10">
        <f t="shared" si="49"/>
        <v>41628.863888888889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t="str">
        <f t="shared" si="50"/>
        <v>music</v>
      </c>
      <c r="R821" t="str">
        <f t="shared" si="51"/>
        <v>rock</v>
      </c>
    </row>
    <row r="822" spans="1:18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0">
        <f t="shared" si="48"/>
        <v>41768.508587962962</v>
      </c>
      <c r="J822" s="10">
        <f t="shared" si="49"/>
        <v>41798.875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t="str">
        <f t="shared" si="50"/>
        <v>music</v>
      </c>
      <c r="R822" t="str">
        <f t="shared" si="51"/>
        <v>rock</v>
      </c>
    </row>
    <row r="823" spans="1:18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0">
        <f t="shared" si="48"/>
        <v>42093.58871527778</v>
      </c>
      <c r="J823" s="10">
        <f t="shared" si="49"/>
        <v>42127.834027777775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t="str">
        <f t="shared" si="50"/>
        <v>music</v>
      </c>
      <c r="R823" t="str">
        <f t="shared" si="51"/>
        <v>rock</v>
      </c>
    </row>
    <row r="824" spans="1:18" ht="28.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0">
        <f t="shared" si="48"/>
        <v>41157.614004629628</v>
      </c>
      <c r="J824" s="10">
        <f t="shared" si="49"/>
        <v>41187.614004629628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t="str">
        <f t="shared" si="50"/>
        <v>music</v>
      </c>
      <c r="R824" t="str">
        <f t="shared" si="51"/>
        <v>rock</v>
      </c>
    </row>
    <row r="825" spans="1:18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0">
        <f t="shared" si="48"/>
        <v>42055.639490740738</v>
      </c>
      <c r="J825" s="10">
        <f t="shared" si="49"/>
        <v>42085.597824074073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t="str">
        <f t="shared" si="50"/>
        <v>music</v>
      </c>
      <c r="R825" t="str">
        <f t="shared" si="51"/>
        <v>rock</v>
      </c>
    </row>
    <row r="826" spans="1:18" ht="43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0">
        <f t="shared" si="48"/>
        <v>40249.908773148149</v>
      </c>
      <c r="J826" s="10">
        <f t="shared" si="49"/>
        <v>40285.957638888889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t="str">
        <f t="shared" si="50"/>
        <v>music</v>
      </c>
      <c r="R826" t="str">
        <f t="shared" si="51"/>
        <v>rock</v>
      </c>
    </row>
    <row r="827" spans="1:18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0">
        <f t="shared" si="48"/>
        <v>41185.973194444443</v>
      </c>
      <c r="J827" s="10">
        <f t="shared" si="49"/>
        <v>41210.973194444443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t="str">
        <f t="shared" si="50"/>
        <v>music</v>
      </c>
      <c r="R827" t="str">
        <f t="shared" si="51"/>
        <v>rock</v>
      </c>
    </row>
    <row r="828" spans="1:18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0">
        <f t="shared" si="48"/>
        <v>40972.705208333333</v>
      </c>
      <c r="J828" s="10">
        <f t="shared" si="49"/>
        <v>40993.663541666661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t="str">
        <f t="shared" si="50"/>
        <v>music</v>
      </c>
      <c r="R828" t="str">
        <f t="shared" si="51"/>
        <v>rock</v>
      </c>
    </row>
    <row r="829" spans="1:18" ht="43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0">
        <f t="shared" si="48"/>
        <v>40927.140127314815</v>
      </c>
      <c r="J829" s="10">
        <f t="shared" si="49"/>
        <v>40953.492361111108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t="str">
        <f t="shared" si="50"/>
        <v>music</v>
      </c>
      <c r="R829" t="str">
        <f t="shared" si="51"/>
        <v>rock</v>
      </c>
    </row>
    <row r="830" spans="1:18" ht="43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0">
        <f t="shared" si="48"/>
        <v>41072.71738425926</v>
      </c>
      <c r="J830" s="10">
        <f t="shared" si="49"/>
        <v>41085.35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t="str">
        <f t="shared" si="50"/>
        <v>music</v>
      </c>
      <c r="R830" t="str">
        <f t="shared" si="51"/>
        <v>rock</v>
      </c>
    </row>
    <row r="831" spans="1:18" ht="43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0">
        <f t="shared" si="48"/>
        <v>42504.468055555553</v>
      </c>
      <c r="J831" s="10">
        <f t="shared" si="49"/>
        <v>42564.468055555553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t="str">
        <f t="shared" si="50"/>
        <v>music</v>
      </c>
      <c r="R831" t="str">
        <f t="shared" si="51"/>
        <v>rock</v>
      </c>
    </row>
    <row r="832" spans="1:18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0">
        <f t="shared" si="48"/>
        <v>41325.192418981482</v>
      </c>
      <c r="J832" s="10">
        <f t="shared" si="49"/>
        <v>41355.15075231481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t="str">
        <f t="shared" si="50"/>
        <v>music</v>
      </c>
      <c r="R832" t="str">
        <f t="shared" si="51"/>
        <v>rock</v>
      </c>
    </row>
    <row r="833" spans="1:18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0">
        <f t="shared" si="48"/>
        <v>40996.313587962963</v>
      </c>
      <c r="J833" s="10">
        <f t="shared" si="49"/>
        <v>41026.313587962963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t="str">
        <f t="shared" si="50"/>
        <v>music</v>
      </c>
      <c r="R833" t="str">
        <f t="shared" si="51"/>
        <v>rock</v>
      </c>
    </row>
    <row r="834" spans="1:18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0">
        <f t="shared" si="48"/>
        <v>40869.341840277775</v>
      </c>
      <c r="J834" s="10">
        <f t="shared" si="49"/>
        <v>40929.009027777778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t="str">
        <f t="shared" si="50"/>
        <v>music</v>
      </c>
      <c r="R834" t="str">
        <f t="shared" si="51"/>
        <v>rock</v>
      </c>
    </row>
    <row r="835" spans="1:1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0">
        <f t="shared" ref="I835:I898" si="52">(((L835/60)/60)/24) + DATE(1970,1,1)+(-8/24)</f>
        <v>41718.544849537036</v>
      </c>
      <c r="J835" s="10">
        <f t="shared" ref="J835:J898" si="53">(((K835/60)/60)/24) + DATE(1970,1,1)+(-8/24)</f>
        <v>41748.544849537036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t="str">
        <f t="shared" ref="Q835:Q898" si="54">LEFT(P835, SEARCH("/",P835,1) - 1)</f>
        <v>music</v>
      </c>
      <c r="R835" t="str">
        <f t="shared" ref="R835:R898" si="55">RIGHT(P835,LEN(P835) - SEARCH("/",P835,1))</f>
        <v>rock</v>
      </c>
    </row>
    <row r="836" spans="1:18" ht="43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0">
        <f t="shared" si="52"/>
        <v>41422.489490740736</v>
      </c>
      <c r="J836" s="10">
        <f t="shared" si="53"/>
        <v>41455.832638888889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t="str">
        <f t="shared" si="54"/>
        <v>music</v>
      </c>
      <c r="R836" t="str">
        <f t="shared" si="55"/>
        <v>rock</v>
      </c>
    </row>
    <row r="837" spans="1:18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0">
        <f t="shared" si="52"/>
        <v>41005.124513888884</v>
      </c>
      <c r="J837" s="10">
        <f t="shared" si="53"/>
        <v>41047.791666666664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t="str">
        <f t="shared" si="54"/>
        <v>music</v>
      </c>
      <c r="R837" t="str">
        <f t="shared" si="55"/>
        <v>rock</v>
      </c>
    </row>
    <row r="838" spans="1:1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0">
        <f t="shared" si="52"/>
        <v>41523.723587962959</v>
      </c>
      <c r="J838" s="10">
        <f t="shared" si="53"/>
        <v>41553.723587962959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t="str">
        <f t="shared" si="54"/>
        <v>music</v>
      </c>
      <c r="R838" t="str">
        <f t="shared" si="55"/>
        <v>rock</v>
      </c>
    </row>
    <row r="839" spans="1:18" ht="28.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0">
        <f t="shared" si="52"/>
        <v>41730.66506944444</v>
      </c>
      <c r="J839" s="10">
        <f t="shared" si="53"/>
        <v>41760.66506944444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t="str">
        <f t="shared" si="54"/>
        <v>music</v>
      </c>
      <c r="R839" t="str">
        <f t="shared" si="55"/>
        <v>rock</v>
      </c>
    </row>
    <row r="840" spans="1:18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0">
        <f t="shared" si="52"/>
        <v>40895.564641203702</v>
      </c>
      <c r="J840" s="10">
        <f t="shared" si="53"/>
        <v>40925.564641203702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t="str">
        <f t="shared" si="54"/>
        <v>music</v>
      </c>
      <c r="R840" t="str">
        <f t="shared" si="55"/>
        <v>rock</v>
      </c>
    </row>
    <row r="841" spans="1:18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0">
        <f t="shared" si="52"/>
        <v>41144.430046296293</v>
      </c>
      <c r="J841" s="10">
        <f t="shared" si="53"/>
        <v>41174.430046296293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t="str">
        <f t="shared" si="54"/>
        <v>music</v>
      </c>
      <c r="R841" t="str">
        <f t="shared" si="55"/>
        <v>rock</v>
      </c>
    </row>
    <row r="842" spans="1:18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0">
        <f t="shared" si="52"/>
        <v>42606.893368055556</v>
      </c>
      <c r="J842" s="10">
        <f t="shared" si="53"/>
        <v>42636.893368055556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t="str">
        <f t="shared" si="54"/>
        <v>music</v>
      </c>
      <c r="R842" t="str">
        <f t="shared" si="55"/>
        <v>metal</v>
      </c>
    </row>
    <row r="843" spans="1:18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0">
        <f t="shared" si="52"/>
        <v>41923.50535879629</v>
      </c>
      <c r="J843" s="10">
        <f t="shared" si="53"/>
        <v>41953.547025462954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t="str">
        <f t="shared" si="54"/>
        <v>music</v>
      </c>
      <c r="R843" t="str">
        <f t="shared" si="55"/>
        <v>metal</v>
      </c>
    </row>
    <row r="844" spans="1:18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0">
        <f t="shared" si="52"/>
        <v>41526.259062500001</v>
      </c>
      <c r="J844" s="10">
        <f t="shared" si="53"/>
        <v>41560.832638888889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t="str">
        <f t="shared" si="54"/>
        <v>music</v>
      </c>
      <c r="R844" t="str">
        <f t="shared" si="55"/>
        <v>metal</v>
      </c>
    </row>
    <row r="845" spans="1:18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0">
        <f t="shared" si="52"/>
        <v>42694.924537037034</v>
      </c>
      <c r="J845" s="10">
        <f t="shared" si="53"/>
        <v>42711.999999999993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t="str">
        <f t="shared" si="54"/>
        <v>music</v>
      </c>
      <c r="R845" t="str">
        <f t="shared" si="55"/>
        <v>metal</v>
      </c>
    </row>
    <row r="846" spans="1:18" ht="43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0">
        <f t="shared" si="52"/>
        <v>41905.351296296292</v>
      </c>
      <c r="J846" s="10">
        <f t="shared" si="53"/>
        <v>41943.874305555553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t="str">
        <f t="shared" si="54"/>
        <v>music</v>
      </c>
      <c r="R846" t="str">
        <f t="shared" si="55"/>
        <v>metal</v>
      </c>
    </row>
    <row r="847" spans="1:18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0">
        <f t="shared" si="52"/>
        <v>42577.872638888883</v>
      </c>
      <c r="J847" s="10">
        <f t="shared" si="53"/>
        <v>42617.832638888889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t="str">
        <f t="shared" si="54"/>
        <v>music</v>
      </c>
      <c r="R847" t="str">
        <f t="shared" si="55"/>
        <v>metal</v>
      </c>
    </row>
    <row r="848" spans="1:18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0">
        <f t="shared" si="52"/>
        <v>41694.058506944442</v>
      </c>
      <c r="J848" s="10">
        <f t="shared" si="53"/>
        <v>41708.25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t="str">
        <f t="shared" si="54"/>
        <v>music</v>
      </c>
      <c r="R848" t="str">
        <f t="shared" si="55"/>
        <v>metal</v>
      </c>
    </row>
    <row r="849" spans="1:18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0">
        <f t="shared" si="52"/>
        <v>42165.465000000004</v>
      </c>
      <c r="J849" s="10">
        <f t="shared" si="53"/>
        <v>42195.465000000004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t="str">
        <f t="shared" si="54"/>
        <v>music</v>
      </c>
      <c r="R849" t="str">
        <f t="shared" si="55"/>
        <v>metal</v>
      </c>
    </row>
    <row r="850" spans="1:18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0">
        <f t="shared" si="52"/>
        <v>42078.458715277775</v>
      </c>
      <c r="J850" s="10">
        <f t="shared" si="53"/>
        <v>42108.458715277775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t="str">
        <f t="shared" si="54"/>
        <v>music</v>
      </c>
      <c r="R850" t="str">
        <f t="shared" si="55"/>
        <v>metal</v>
      </c>
    </row>
    <row r="851" spans="1:18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0">
        <f t="shared" si="52"/>
        <v>42050.81555555555</v>
      </c>
      <c r="J851" s="10">
        <f t="shared" si="53"/>
        <v>42078.773888888885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t="str">
        <f t="shared" si="54"/>
        <v>music</v>
      </c>
      <c r="R851" t="str">
        <f t="shared" si="55"/>
        <v>metal</v>
      </c>
    </row>
    <row r="852" spans="1:18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0">
        <f t="shared" si="52"/>
        <v>42452.494409722225</v>
      </c>
      <c r="J852" s="10">
        <f t="shared" si="53"/>
        <v>42484.874305555553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t="str">
        <f t="shared" si="54"/>
        <v>music</v>
      </c>
      <c r="R852" t="str">
        <f t="shared" si="55"/>
        <v>metal</v>
      </c>
    </row>
    <row r="853" spans="1:18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0">
        <f t="shared" si="52"/>
        <v>42522.546909722216</v>
      </c>
      <c r="J853" s="10">
        <f t="shared" si="53"/>
        <v>42582.489583333336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t="str">
        <f t="shared" si="54"/>
        <v>music</v>
      </c>
      <c r="R853" t="str">
        <f t="shared" si="55"/>
        <v>metal</v>
      </c>
    </row>
    <row r="854" spans="1:18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0">
        <f t="shared" si="52"/>
        <v>42656.47216435185</v>
      </c>
      <c r="J854" s="10">
        <f t="shared" si="53"/>
        <v>42667.541666666664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t="str">
        <f t="shared" si="54"/>
        <v>music</v>
      </c>
      <c r="R854" t="str">
        <f t="shared" si="55"/>
        <v>metal</v>
      </c>
    </row>
    <row r="855" spans="1:18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0">
        <f t="shared" si="52"/>
        <v>42021.49894675926</v>
      </c>
      <c r="J855" s="10">
        <f t="shared" si="53"/>
        <v>42051.49894675926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t="str">
        <f t="shared" si="54"/>
        <v>music</v>
      </c>
      <c r="R855" t="str">
        <f t="shared" si="55"/>
        <v>metal</v>
      </c>
    </row>
    <row r="856" spans="1:18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0">
        <f t="shared" si="52"/>
        <v>42701.879004629627</v>
      </c>
      <c r="J856" s="10">
        <f t="shared" si="53"/>
        <v>42731.879004629627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t="str">
        <f t="shared" si="54"/>
        <v>music</v>
      </c>
      <c r="R856" t="str">
        <f t="shared" si="55"/>
        <v>metal</v>
      </c>
    </row>
    <row r="857" spans="1:18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0">
        <f t="shared" si="52"/>
        <v>42544.791863425926</v>
      </c>
      <c r="J857" s="10">
        <f t="shared" si="53"/>
        <v>42574.791863425926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t="str">
        <f t="shared" si="54"/>
        <v>music</v>
      </c>
      <c r="R857" t="str">
        <f t="shared" si="55"/>
        <v>metal</v>
      </c>
    </row>
    <row r="858" spans="1:18" ht="43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0">
        <f t="shared" si="52"/>
        <v>42608.978657407402</v>
      </c>
      <c r="J858" s="10">
        <f t="shared" si="53"/>
        <v>42668.458333333336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t="str">
        <f t="shared" si="54"/>
        <v>music</v>
      </c>
      <c r="R858" t="str">
        <f t="shared" si="55"/>
        <v>metal</v>
      </c>
    </row>
    <row r="859" spans="1:18" ht="28.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0">
        <f t="shared" si="52"/>
        <v>42291.248043981475</v>
      </c>
      <c r="J859" s="10">
        <f t="shared" si="53"/>
        <v>42333.289710648147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t="str">
        <f t="shared" si="54"/>
        <v>music</v>
      </c>
      <c r="R859" t="str">
        <f t="shared" si="55"/>
        <v>metal</v>
      </c>
    </row>
    <row r="860" spans="1:18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0">
        <f t="shared" si="52"/>
        <v>42079.412245370368</v>
      </c>
      <c r="J860" s="10">
        <f t="shared" si="53"/>
        <v>42109.624305555553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t="str">
        <f t="shared" si="54"/>
        <v>music</v>
      </c>
      <c r="R860" t="str">
        <f t="shared" si="55"/>
        <v>metal</v>
      </c>
    </row>
    <row r="861" spans="1:18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0">
        <f t="shared" si="52"/>
        <v>42128.486898148149</v>
      </c>
      <c r="J861" s="10">
        <f t="shared" si="53"/>
        <v>42158.666666666664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t="str">
        <f t="shared" si="54"/>
        <v>music</v>
      </c>
      <c r="R861" t="str">
        <f t="shared" si="55"/>
        <v>metal</v>
      </c>
    </row>
    <row r="862" spans="1:18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0">
        <f t="shared" si="52"/>
        <v>41570.149456018517</v>
      </c>
      <c r="J862" s="10">
        <f t="shared" si="53"/>
        <v>41600.191122685181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t="str">
        <f t="shared" si="54"/>
        <v>music</v>
      </c>
      <c r="R862" t="str">
        <f t="shared" si="55"/>
        <v>jazz</v>
      </c>
    </row>
    <row r="863" spans="1:18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0">
        <f t="shared" si="52"/>
        <v>42599.631990740738</v>
      </c>
      <c r="J863" s="10">
        <f t="shared" si="53"/>
        <v>42629.631990740738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t="str">
        <f t="shared" si="54"/>
        <v>music</v>
      </c>
      <c r="R863" t="str">
        <f t="shared" si="55"/>
        <v>jazz</v>
      </c>
    </row>
    <row r="864" spans="1:18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0">
        <f t="shared" si="52"/>
        <v>41559.221620370365</v>
      </c>
      <c r="J864" s="10">
        <f t="shared" si="53"/>
        <v>41589.263287037036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t="str">
        <f t="shared" si="54"/>
        <v>music</v>
      </c>
      <c r="R864" t="str">
        <f t="shared" si="55"/>
        <v>jazz</v>
      </c>
    </row>
    <row r="865" spans="1:18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0">
        <f t="shared" si="52"/>
        <v>40920.784328703703</v>
      </c>
      <c r="J865" s="10">
        <f t="shared" si="53"/>
        <v>40950.784328703703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t="str">
        <f t="shared" si="54"/>
        <v>music</v>
      </c>
      <c r="R865" t="str">
        <f t="shared" si="55"/>
        <v>jazz</v>
      </c>
    </row>
    <row r="866" spans="1:18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0">
        <f t="shared" si="52"/>
        <v>41540.773587962962</v>
      </c>
      <c r="J866" s="10">
        <f t="shared" si="53"/>
        <v>41563.082638888889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t="str">
        <f t="shared" si="54"/>
        <v>music</v>
      </c>
      <c r="R866" t="str">
        <f t="shared" si="55"/>
        <v>jazz</v>
      </c>
    </row>
    <row r="867" spans="1:18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0">
        <f t="shared" si="52"/>
        <v>41230.439780092594</v>
      </c>
      <c r="J867" s="10">
        <f t="shared" si="53"/>
        <v>41290.439780092594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t="str">
        <f t="shared" si="54"/>
        <v>music</v>
      </c>
      <c r="R867" t="str">
        <f t="shared" si="55"/>
        <v>jazz</v>
      </c>
    </row>
    <row r="868" spans="1:18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0">
        <f t="shared" si="52"/>
        <v>42025.304606481477</v>
      </c>
      <c r="J868" s="10">
        <f t="shared" si="53"/>
        <v>42063.298611111109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t="str">
        <f t="shared" si="54"/>
        <v>music</v>
      </c>
      <c r="R868" t="str">
        <f t="shared" si="55"/>
        <v>jazz</v>
      </c>
    </row>
    <row r="869" spans="1:18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0">
        <f t="shared" si="52"/>
        <v>40087.772060185183</v>
      </c>
      <c r="J869" s="10">
        <f t="shared" si="53"/>
        <v>40147.874305555553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t="str">
        <f t="shared" si="54"/>
        <v>music</v>
      </c>
      <c r="R869" t="str">
        <f t="shared" si="55"/>
        <v>jazz</v>
      </c>
    </row>
    <row r="870" spans="1:18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0">
        <f t="shared" si="52"/>
        <v>41615.694421296292</v>
      </c>
      <c r="J870" s="10">
        <f t="shared" si="53"/>
        <v>41645.694421296292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t="str">
        <f t="shared" si="54"/>
        <v>music</v>
      </c>
      <c r="R870" t="str">
        <f t="shared" si="55"/>
        <v>jazz</v>
      </c>
    </row>
    <row r="871" spans="1:18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0">
        <f t="shared" si="52"/>
        <v>41342.512233796297</v>
      </c>
      <c r="J871" s="10">
        <f t="shared" si="53"/>
        <v>41372.470567129625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t="str">
        <f t="shared" si="54"/>
        <v>music</v>
      </c>
      <c r="R871" t="str">
        <f t="shared" si="55"/>
        <v>jazz</v>
      </c>
    </row>
    <row r="872" spans="1:18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0">
        <f t="shared" si="52"/>
        <v>41487.688923611109</v>
      </c>
      <c r="J872" s="10">
        <f t="shared" si="53"/>
        <v>41517.688923611109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t="str">
        <f t="shared" si="54"/>
        <v>music</v>
      </c>
      <c r="R872" t="str">
        <f t="shared" si="55"/>
        <v>jazz</v>
      </c>
    </row>
    <row r="873" spans="1:18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0">
        <f t="shared" si="52"/>
        <v>41577.227951388886</v>
      </c>
      <c r="J873" s="10">
        <f t="shared" si="53"/>
        <v>41607.26961805555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t="str">
        <f t="shared" si="54"/>
        <v>music</v>
      </c>
      <c r="R873" t="str">
        <f t="shared" si="55"/>
        <v>jazz</v>
      </c>
    </row>
    <row r="874" spans="1:18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0">
        <f t="shared" si="52"/>
        <v>40567.492210648146</v>
      </c>
      <c r="J874" s="10">
        <f t="shared" si="53"/>
        <v>40612.492210648146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t="str">
        <f t="shared" si="54"/>
        <v>music</v>
      </c>
      <c r="R874" t="str">
        <f t="shared" si="55"/>
        <v>jazz</v>
      </c>
    </row>
    <row r="875" spans="1:18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0">
        <f t="shared" si="52"/>
        <v>41183.833796296298</v>
      </c>
      <c r="J875" s="10">
        <f t="shared" si="53"/>
        <v>41223.875462962962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t="str">
        <f t="shared" si="54"/>
        <v>music</v>
      </c>
      <c r="R875" t="str">
        <f t="shared" si="55"/>
        <v>jazz</v>
      </c>
    </row>
    <row r="876" spans="1:18" ht="43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0">
        <f t="shared" si="52"/>
        <v>41368.250393518516</v>
      </c>
      <c r="J876" s="10">
        <f t="shared" si="53"/>
        <v>41398.250393518516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t="str">
        <f t="shared" si="54"/>
        <v>music</v>
      </c>
      <c r="R876" t="str">
        <f t="shared" si="55"/>
        <v>jazz</v>
      </c>
    </row>
    <row r="877" spans="1:18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0">
        <f t="shared" si="52"/>
        <v>42248.390405092585</v>
      </c>
      <c r="J877" s="10">
        <f t="shared" si="53"/>
        <v>42268.390405092585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t="str">
        <f t="shared" si="54"/>
        <v>music</v>
      </c>
      <c r="R877" t="str">
        <f t="shared" si="55"/>
        <v>jazz</v>
      </c>
    </row>
    <row r="878" spans="1:18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0">
        <f t="shared" si="52"/>
        <v>41276.163506944438</v>
      </c>
      <c r="J878" s="10">
        <f t="shared" si="53"/>
        <v>41309.163506944438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t="str">
        <f t="shared" si="54"/>
        <v>music</v>
      </c>
      <c r="R878" t="str">
        <f t="shared" si="55"/>
        <v>jazz</v>
      </c>
    </row>
    <row r="879" spans="1:18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0">
        <f t="shared" si="52"/>
        <v>41597.455555555556</v>
      </c>
      <c r="J879" s="10">
        <f t="shared" si="53"/>
        <v>41627.455555555556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t="str">
        <f t="shared" si="54"/>
        <v>music</v>
      </c>
      <c r="R879" t="str">
        <f t="shared" si="55"/>
        <v>jazz</v>
      </c>
    </row>
    <row r="880" spans="1:18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0">
        <f t="shared" si="52"/>
        <v>40504.899583333332</v>
      </c>
      <c r="J880" s="10">
        <f t="shared" si="53"/>
        <v>40534.899583333332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t="str">
        <f t="shared" si="54"/>
        <v>music</v>
      </c>
      <c r="R880" t="str">
        <f t="shared" si="55"/>
        <v>jazz</v>
      </c>
    </row>
    <row r="881" spans="1:18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0">
        <f t="shared" si="52"/>
        <v>41037.496585648143</v>
      </c>
      <c r="J881" s="10">
        <f t="shared" si="53"/>
        <v>41058.496585648143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t="str">
        <f t="shared" si="54"/>
        <v>music</v>
      </c>
      <c r="R881" t="str">
        <f t="shared" si="55"/>
        <v>jazz</v>
      </c>
    </row>
    <row r="882" spans="1:18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0">
        <f t="shared" si="52"/>
        <v>41178.987708333334</v>
      </c>
      <c r="J882" s="10">
        <f t="shared" si="53"/>
        <v>41211.987708333334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t="str">
        <f t="shared" si="54"/>
        <v>music</v>
      </c>
      <c r="R882" t="str">
        <f t="shared" si="55"/>
        <v>indie rock</v>
      </c>
    </row>
    <row r="883" spans="1:18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0">
        <f t="shared" si="52"/>
        <v>40876.917662037034</v>
      </c>
      <c r="J883" s="10">
        <f t="shared" si="53"/>
        <v>40921.917662037034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t="str">
        <f t="shared" si="54"/>
        <v>music</v>
      </c>
      <c r="R883" t="str">
        <f t="shared" si="55"/>
        <v>indie rock</v>
      </c>
    </row>
    <row r="884" spans="1:18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0">
        <f t="shared" si="52"/>
        <v>40759.527199074073</v>
      </c>
      <c r="J884" s="10">
        <f t="shared" si="53"/>
        <v>40792.527199074073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t="str">
        <f t="shared" si="54"/>
        <v>music</v>
      </c>
      <c r="R884" t="str">
        <f t="shared" si="55"/>
        <v>indie rock</v>
      </c>
    </row>
    <row r="885" spans="1:18" ht="43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0">
        <f t="shared" si="52"/>
        <v>42371.602256944439</v>
      </c>
      <c r="J885" s="10">
        <f t="shared" si="53"/>
        <v>42431.602256944439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t="str">
        <f t="shared" si="54"/>
        <v>music</v>
      </c>
      <c r="R885" t="str">
        <f t="shared" si="55"/>
        <v>indie rock</v>
      </c>
    </row>
    <row r="886" spans="1:18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0">
        <f t="shared" si="52"/>
        <v>40981.469282407401</v>
      </c>
      <c r="J886" s="10">
        <f t="shared" si="53"/>
        <v>41040.771527777775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t="str">
        <f t="shared" si="54"/>
        <v>music</v>
      </c>
      <c r="R886" t="str">
        <f t="shared" si="55"/>
        <v>indie rock</v>
      </c>
    </row>
    <row r="887" spans="1:18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0">
        <f t="shared" si="52"/>
        <v>42713.607766203706</v>
      </c>
      <c r="J887" s="10">
        <f t="shared" si="53"/>
        <v>42734.607766203706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t="str">
        <f t="shared" si="54"/>
        <v>music</v>
      </c>
      <c r="R887" t="str">
        <f t="shared" si="55"/>
        <v>indie rock</v>
      </c>
    </row>
    <row r="888" spans="1:18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0">
        <f t="shared" si="52"/>
        <v>42603.537187499998</v>
      </c>
      <c r="J888" s="10">
        <f t="shared" si="53"/>
        <v>42628.537187499998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t="str">
        <f t="shared" si="54"/>
        <v>music</v>
      </c>
      <c r="R888" t="str">
        <f t="shared" si="55"/>
        <v>indie rock</v>
      </c>
    </row>
    <row r="889" spans="1:18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0">
        <f t="shared" si="52"/>
        <v>41026.62563657407</v>
      </c>
      <c r="J889" s="10">
        <f t="shared" si="53"/>
        <v>41056.62563657407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t="str">
        <f t="shared" si="54"/>
        <v>music</v>
      </c>
      <c r="R889" t="str">
        <f t="shared" si="55"/>
        <v>indie rock</v>
      </c>
    </row>
    <row r="890" spans="1:18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0">
        <f t="shared" si="52"/>
        <v>40751.419965277775</v>
      </c>
      <c r="J890" s="10">
        <f t="shared" si="53"/>
        <v>40786.916666666664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t="str">
        <f t="shared" si="54"/>
        <v>music</v>
      </c>
      <c r="R890" t="str">
        <f t="shared" si="55"/>
        <v>indie rock</v>
      </c>
    </row>
    <row r="891" spans="1:18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0">
        <f t="shared" si="52"/>
        <v>41887.450729166667</v>
      </c>
      <c r="J891" s="10">
        <f t="shared" si="53"/>
        <v>41917.450729166667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t="str">
        <f t="shared" si="54"/>
        <v>music</v>
      </c>
      <c r="R891" t="str">
        <f t="shared" si="55"/>
        <v>indie rock</v>
      </c>
    </row>
    <row r="892" spans="1:18" ht="43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0">
        <f t="shared" si="52"/>
        <v>41569.365497685183</v>
      </c>
      <c r="J892" s="10">
        <f t="shared" si="53"/>
        <v>41599.407164351847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t="str">
        <f t="shared" si="54"/>
        <v>music</v>
      </c>
      <c r="R892" t="str">
        <f t="shared" si="55"/>
        <v>indie rock</v>
      </c>
    </row>
    <row r="893" spans="1:18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0">
        <f t="shared" si="52"/>
        <v>41841.698263888888</v>
      </c>
      <c r="J893" s="10">
        <f t="shared" si="53"/>
        <v>41871.698263888888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t="str">
        <f t="shared" si="54"/>
        <v>music</v>
      </c>
      <c r="R893" t="str">
        <f t="shared" si="55"/>
        <v>indie rock</v>
      </c>
    </row>
    <row r="894" spans="1:18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0">
        <f t="shared" si="52"/>
        <v>40303.866701388884</v>
      </c>
      <c r="J894" s="10">
        <f t="shared" si="53"/>
        <v>40390.833333333328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t="str">
        <f t="shared" si="54"/>
        <v>music</v>
      </c>
      <c r="R894" t="str">
        <f t="shared" si="55"/>
        <v>indie rock</v>
      </c>
    </row>
    <row r="895" spans="1:18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0">
        <f t="shared" si="52"/>
        <v>42065.564386574071</v>
      </c>
      <c r="J895" s="10">
        <f t="shared" si="53"/>
        <v>42095.522719907407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t="str">
        <f t="shared" si="54"/>
        <v>music</v>
      </c>
      <c r="R895" t="str">
        <f t="shared" si="55"/>
        <v>indie rock</v>
      </c>
    </row>
    <row r="896" spans="1:18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0">
        <f t="shared" si="52"/>
        <v>42496.648263888892</v>
      </c>
      <c r="J896" s="10">
        <f t="shared" si="53"/>
        <v>42526.648263888892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t="str">
        <f t="shared" si="54"/>
        <v>music</v>
      </c>
      <c r="R896" t="str">
        <f t="shared" si="55"/>
        <v>indie rock</v>
      </c>
    </row>
    <row r="897" spans="1:18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0">
        <f t="shared" si="52"/>
        <v>40430.794317129628</v>
      </c>
      <c r="J897" s="10">
        <f t="shared" si="53"/>
        <v>40475.794317129628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t="str">
        <f t="shared" si="54"/>
        <v>music</v>
      </c>
      <c r="R897" t="str">
        <f t="shared" si="55"/>
        <v>indie rock</v>
      </c>
    </row>
    <row r="898" spans="1:18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0">
        <f t="shared" si="52"/>
        <v>42218.539652777778</v>
      </c>
      <c r="J898" s="10">
        <f t="shared" si="53"/>
        <v>42243.833333333336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t="str">
        <f t="shared" si="54"/>
        <v>music</v>
      </c>
      <c r="R898" t="str">
        <f t="shared" si="55"/>
        <v>indie rock</v>
      </c>
    </row>
    <row r="899" spans="1:18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0">
        <f t="shared" ref="I899:I962" si="56">(((L899/60)/60)/24) + DATE(1970,1,1)+(-8/24)</f>
        <v>41211.355416666665</v>
      </c>
      <c r="J899" s="10">
        <f t="shared" ref="J899:J962" si="57">(((K899/60)/60)/24) + DATE(1970,1,1)+(-8/24)</f>
        <v>41241.39708333333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t="str">
        <f t="shared" ref="Q899:Q962" si="58">LEFT(P899, SEARCH("/",P899,1) - 1)</f>
        <v>music</v>
      </c>
      <c r="R899" t="str">
        <f t="shared" ref="R899:R962" si="59">RIGHT(P899,LEN(P899) - SEARCH("/",P899,1))</f>
        <v>indie rock</v>
      </c>
    </row>
    <row r="900" spans="1:18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0">
        <f t="shared" si="56"/>
        <v>40878.424884259257</v>
      </c>
      <c r="J900" s="10">
        <f t="shared" si="57"/>
        <v>40923.424884259257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t="str">
        <f t="shared" si="58"/>
        <v>music</v>
      </c>
      <c r="R900" t="str">
        <f t="shared" si="59"/>
        <v>indie rock</v>
      </c>
    </row>
    <row r="901" spans="1:18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0">
        <f t="shared" si="56"/>
        <v>40645.765763888885</v>
      </c>
      <c r="J901" s="10">
        <f t="shared" si="57"/>
        <v>40690.765763888885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t="str">
        <f t="shared" si="58"/>
        <v>music</v>
      </c>
      <c r="R901" t="str">
        <f t="shared" si="59"/>
        <v>indie rock</v>
      </c>
    </row>
    <row r="902" spans="1:18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0">
        <f t="shared" si="56"/>
        <v>42429.516226851854</v>
      </c>
      <c r="J902" s="10">
        <f t="shared" si="57"/>
        <v>42459.474560185183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t="str">
        <f t="shared" si="58"/>
        <v>music</v>
      </c>
      <c r="R902" t="str">
        <f t="shared" si="59"/>
        <v>jazz</v>
      </c>
    </row>
    <row r="903" spans="1:18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0">
        <f t="shared" si="56"/>
        <v>40291.478171296294</v>
      </c>
      <c r="J903" s="10">
        <f t="shared" si="57"/>
        <v>40337.46597222222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t="str">
        <f t="shared" si="58"/>
        <v>music</v>
      </c>
      <c r="R903" t="str">
        <f t="shared" si="59"/>
        <v>jazz</v>
      </c>
    </row>
    <row r="904" spans="1:18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0">
        <f t="shared" si="56"/>
        <v>41829.632199074069</v>
      </c>
      <c r="J904" s="10">
        <f t="shared" si="57"/>
        <v>41881.3125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t="str">
        <f t="shared" si="58"/>
        <v>music</v>
      </c>
      <c r="R904" t="str">
        <f t="shared" si="59"/>
        <v>jazz</v>
      </c>
    </row>
    <row r="905" spans="1:18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0">
        <f t="shared" si="56"/>
        <v>41149.462731481479</v>
      </c>
      <c r="J905" s="10">
        <f t="shared" si="57"/>
        <v>41174.767361111109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t="str">
        <f t="shared" si="58"/>
        <v>music</v>
      </c>
      <c r="R905" t="str">
        <f t="shared" si="59"/>
        <v>jazz</v>
      </c>
    </row>
    <row r="906" spans="1:18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0">
        <f t="shared" si="56"/>
        <v>42341.74695601852</v>
      </c>
      <c r="J906" s="10">
        <f t="shared" si="57"/>
        <v>42371.74695601852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t="str">
        <f t="shared" si="58"/>
        <v>music</v>
      </c>
      <c r="R906" t="str">
        <f t="shared" si="59"/>
        <v>jazz</v>
      </c>
    </row>
    <row r="907" spans="1:18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0">
        <f t="shared" si="56"/>
        <v>40506.906550925924</v>
      </c>
      <c r="J907" s="10">
        <f t="shared" si="57"/>
        <v>40566.906550925924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t="str">
        <f t="shared" si="58"/>
        <v>music</v>
      </c>
      <c r="R907" t="str">
        <f t="shared" si="59"/>
        <v>jazz</v>
      </c>
    </row>
    <row r="908" spans="1:18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0">
        <f t="shared" si="56"/>
        <v>41680.856365740736</v>
      </c>
      <c r="J908" s="10">
        <f t="shared" si="57"/>
        <v>41710.814699074072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t="str">
        <f t="shared" si="58"/>
        <v>music</v>
      </c>
      <c r="R908" t="str">
        <f t="shared" si="59"/>
        <v>jazz</v>
      </c>
    </row>
    <row r="909" spans="1:18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0">
        <f t="shared" si="56"/>
        <v>40766.8590625</v>
      </c>
      <c r="J909" s="10">
        <f t="shared" si="57"/>
        <v>40796.8590625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t="str">
        <f t="shared" si="58"/>
        <v>music</v>
      </c>
      <c r="R909" t="str">
        <f t="shared" si="59"/>
        <v>jazz</v>
      </c>
    </row>
    <row r="910" spans="1:18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0">
        <f t="shared" si="56"/>
        <v>40340.468229166661</v>
      </c>
      <c r="J910" s="10">
        <f t="shared" si="57"/>
        <v>40385.874305555553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t="str">
        <f t="shared" si="58"/>
        <v>music</v>
      </c>
      <c r="R910" t="str">
        <f t="shared" si="59"/>
        <v>jazz</v>
      </c>
    </row>
    <row r="911" spans="1:18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0">
        <f t="shared" si="56"/>
        <v>41081.356944444444</v>
      </c>
      <c r="J911" s="10">
        <f t="shared" si="57"/>
        <v>41112.833333333328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t="str">
        <f t="shared" si="58"/>
        <v>music</v>
      </c>
      <c r="R911" t="str">
        <f t="shared" si="59"/>
        <v>jazz</v>
      </c>
    </row>
    <row r="912" spans="1:18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0">
        <f t="shared" si="56"/>
        <v>42737.212025462963</v>
      </c>
      <c r="J912" s="10">
        <f t="shared" si="57"/>
        <v>42797.212025462963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t="str">
        <f t="shared" si="58"/>
        <v>music</v>
      </c>
      <c r="R912" t="str">
        <f t="shared" si="59"/>
        <v>jazz</v>
      </c>
    </row>
    <row r="913" spans="1:18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0">
        <f t="shared" si="56"/>
        <v>41641.671817129631</v>
      </c>
      <c r="J913" s="10">
        <f t="shared" si="57"/>
        <v>41662.671817129631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t="str">
        <f t="shared" si="58"/>
        <v>music</v>
      </c>
      <c r="R913" t="str">
        <f t="shared" si="59"/>
        <v>jazz</v>
      </c>
    </row>
    <row r="914" spans="1:18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0">
        <f t="shared" si="56"/>
        <v>41193.776006944441</v>
      </c>
      <c r="J914" s="10">
        <f t="shared" si="57"/>
        <v>41253.817673611105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t="str">
        <f t="shared" si="58"/>
        <v>music</v>
      </c>
      <c r="R914" t="str">
        <f t="shared" si="59"/>
        <v>jazz</v>
      </c>
    </row>
    <row r="915" spans="1:18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0">
        <f t="shared" si="56"/>
        <v>41003.805775462963</v>
      </c>
      <c r="J915" s="10">
        <f t="shared" si="57"/>
        <v>41033.805775462963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t="str">
        <f t="shared" si="58"/>
        <v>music</v>
      </c>
      <c r="R915" t="str">
        <f t="shared" si="59"/>
        <v>jazz</v>
      </c>
    </row>
    <row r="916" spans="1:18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0">
        <f t="shared" si="56"/>
        <v>41116.429942129631</v>
      </c>
      <c r="J916" s="10">
        <f t="shared" si="57"/>
        <v>41146.429942129631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t="str">
        <f t="shared" si="58"/>
        <v>music</v>
      </c>
      <c r="R916" t="str">
        <f t="shared" si="59"/>
        <v>jazz</v>
      </c>
    </row>
    <row r="917" spans="1:18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0">
        <f t="shared" si="56"/>
        <v>40937.346226851849</v>
      </c>
      <c r="J917" s="10">
        <f t="shared" si="57"/>
        <v>40968.874305555553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t="str">
        <f t="shared" si="58"/>
        <v>music</v>
      </c>
      <c r="R917" t="str">
        <f t="shared" si="59"/>
        <v>jazz</v>
      </c>
    </row>
    <row r="918" spans="1:18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0">
        <f t="shared" si="56"/>
        <v>40434.520069444443</v>
      </c>
      <c r="J918" s="10">
        <f t="shared" si="57"/>
        <v>40472.875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t="str">
        <f t="shared" si="58"/>
        <v>music</v>
      </c>
      <c r="R918" t="str">
        <f t="shared" si="59"/>
        <v>jazz</v>
      </c>
    </row>
    <row r="919" spans="1:18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0">
        <f t="shared" si="56"/>
        <v>41802.610300925924</v>
      </c>
      <c r="J919" s="10">
        <f t="shared" si="57"/>
        <v>41833.770833333328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t="str">
        <f t="shared" si="58"/>
        <v>music</v>
      </c>
      <c r="R919" t="str">
        <f t="shared" si="59"/>
        <v>jazz</v>
      </c>
    </row>
    <row r="920" spans="1:18" ht="43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0">
        <f t="shared" si="56"/>
        <v>41944.582881944443</v>
      </c>
      <c r="J920" s="10">
        <f t="shared" si="57"/>
        <v>41974.624548611107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t="str">
        <f t="shared" si="58"/>
        <v>music</v>
      </c>
      <c r="R920" t="str">
        <f t="shared" si="59"/>
        <v>jazz</v>
      </c>
    </row>
    <row r="921" spans="1:1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0">
        <f t="shared" si="56"/>
        <v>41227.308391203704</v>
      </c>
      <c r="J921" s="10">
        <f t="shared" si="57"/>
        <v>41262.308391203704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t="str">
        <f t="shared" si="58"/>
        <v>music</v>
      </c>
      <c r="R921" t="str">
        <f t="shared" si="59"/>
        <v>jazz</v>
      </c>
    </row>
    <row r="922" spans="1:18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0">
        <f t="shared" si="56"/>
        <v>41562.338217592594</v>
      </c>
      <c r="J922" s="10">
        <f t="shared" si="57"/>
        <v>41592.379884259259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t="str">
        <f t="shared" si="58"/>
        <v>music</v>
      </c>
      <c r="R922" t="str">
        <f t="shared" si="59"/>
        <v>jazz</v>
      </c>
    </row>
    <row r="923" spans="1:18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0">
        <f t="shared" si="56"/>
        <v>40846.837685185179</v>
      </c>
      <c r="J923" s="10">
        <f t="shared" si="57"/>
        <v>40888.879351851851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t="str">
        <f t="shared" si="58"/>
        <v>music</v>
      </c>
      <c r="R923" t="str">
        <f t="shared" si="59"/>
        <v>jazz</v>
      </c>
    </row>
    <row r="924" spans="1:18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0">
        <f t="shared" si="56"/>
        <v>41878.19667824074</v>
      </c>
      <c r="J924" s="10">
        <f t="shared" si="57"/>
        <v>41913.19667824074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t="str">
        <f t="shared" si="58"/>
        <v>music</v>
      </c>
      <c r="R924" t="str">
        <f t="shared" si="59"/>
        <v>jazz</v>
      </c>
    </row>
    <row r="925" spans="1:18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0">
        <f t="shared" si="56"/>
        <v>41934.626423611109</v>
      </c>
      <c r="J925" s="10">
        <f t="shared" si="57"/>
        <v>41964.668090277781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t="str">
        <f t="shared" si="58"/>
        <v>music</v>
      </c>
      <c r="R925" t="str">
        <f t="shared" si="59"/>
        <v>jazz</v>
      </c>
    </row>
    <row r="926" spans="1:18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0">
        <f t="shared" si="56"/>
        <v>41288.609594907408</v>
      </c>
      <c r="J926" s="10">
        <f t="shared" si="57"/>
        <v>41318.609594907408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t="str">
        <f t="shared" si="58"/>
        <v>music</v>
      </c>
      <c r="R926" t="str">
        <f t="shared" si="59"/>
        <v>jazz</v>
      </c>
    </row>
    <row r="927" spans="1:18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0">
        <f t="shared" si="56"/>
        <v>41575.547581018516</v>
      </c>
      <c r="J927" s="10">
        <f t="shared" si="57"/>
        <v>41605.58924768518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t="str">
        <f t="shared" si="58"/>
        <v>music</v>
      </c>
      <c r="R927" t="str">
        <f t="shared" si="59"/>
        <v>jazz</v>
      </c>
    </row>
    <row r="928" spans="1:18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0">
        <f t="shared" si="56"/>
        <v>40337.686689814815</v>
      </c>
      <c r="J928" s="10">
        <f t="shared" si="57"/>
        <v>40367.611111111109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t="str">
        <f t="shared" si="58"/>
        <v>music</v>
      </c>
      <c r="R928" t="str">
        <f t="shared" si="59"/>
        <v>jazz</v>
      </c>
    </row>
    <row r="929" spans="1:18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0">
        <f t="shared" si="56"/>
        <v>41013.489525462959</v>
      </c>
      <c r="J929" s="10">
        <f t="shared" si="57"/>
        <v>41043.489525462959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t="str">
        <f t="shared" si="58"/>
        <v>music</v>
      </c>
      <c r="R929" t="str">
        <f t="shared" si="59"/>
        <v>jazz</v>
      </c>
    </row>
    <row r="930" spans="1:18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0">
        <f t="shared" si="56"/>
        <v>41180.529085648144</v>
      </c>
      <c r="J930" s="10">
        <f t="shared" si="57"/>
        <v>41230.666666666664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t="str">
        <f t="shared" si="58"/>
        <v>music</v>
      </c>
      <c r="R930" t="str">
        <f t="shared" si="59"/>
        <v>jazz</v>
      </c>
    </row>
    <row r="931" spans="1:18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0">
        <f t="shared" si="56"/>
        <v>40977.904733796291</v>
      </c>
      <c r="J931" s="10">
        <f t="shared" si="57"/>
        <v>41007.863067129627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t="str">
        <f t="shared" si="58"/>
        <v>music</v>
      </c>
      <c r="R931" t="str">
        <f t="shared" si="59"/>
        <v>jazz</v>
      </c>
    </row>
    <row r="932" spans="1:18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0">
        <f t="shared" si="56"/>
        <v>40312.582245370366</v>
      </c>
      <c r="J932" s="10">
        <f t="shared" si="57"/>
        <v>40354.563888888886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t="str">
        <f t="shared" si="58"/>
        <v>music</v>
      </c>
      <c r="R932" t="str">
        <f t="shared" si="59"/>
        <v>jazz</v>
      </c>
    </row>
    <row r="933" spans="1:18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0">
        <f t="shared" si="56"/>
        <v>41680.026643518519</v>
      </c>
      <c r="J933" s="10">
        <f t="shared" si="57"/>
        <v>41714.583333333328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t="str">
        <f t="shared" si="58"/>
        <v>music</v>
      </c>
      <c r="R933" t="str">
        <f t="shared" si="59"/>
        <v>jazz</v>
      </c>
    </row>
    <row r="934" spans="1:18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0">
        <f t="shared" si="56"/>
        <v>41310.635937499996</v>
      </c>
      <c r="J934" s="10">
        <f t="shared" si="57"/>
        <v>41355.594270833331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t="str">
        <f t="shared" si="58"/>
        <v>music</v>
      </c>
      <c r="R934" t="str">
        <f t="shared" si="59"/>
        <v>jazz</v>
      </c>
    </row>
    <row r="935" spans="1:18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0">
        <f t="shared" si="56"/>
        <v>41710.835752314815</v>
      </c>
      <c r="J935" s="10">
        <f t="shared" si="57"/>
        <v>41770.835752314815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t="str">
        <f t="shared" si="58"/>
        <v>music</v>
      </c>
      <c r="R935" t="str">
        <f t="shared" si="59"/>
        <v>jazz</v>
      </c>
    </row>
    <row r="936" spans="1:18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0">
        <f t="shared" si="56"/>
        <v>41733.403749999998</v>
      </c>
      <c r="J936" s="10">
        <f t="shared" si="57"/>
        <v>41762.916666666664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t="str">
        <f t="shared" si="58"/>
        <v>music</v>
      </c>
      <c r="R936" t="str">
        <f t="shared" si="59"/>
        <v>jazz</v>
      </c>
    </row>
    <row r="937" spans="1:18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0">
        <f t="shared" si="56"/>
        <v>42368.000335648147</v>
      </c>
      <c r="J937" s="10">
        <f t="shared" si="57"/>
        <v>42398.000335648147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t="str">
        <f t="shared" si="58"/>
        <v>music</v>
      </c>
      <c r="R937" t="str">
        <f t="shared" si="59"/>
        <v>jazz</v>
      </c>
    </row>
    <row r="938" spans="1:18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0">
        <f t="shared" si="56"/>
        <v>40882.690844907404</v>
      </c>
      <c r="J938" s="10">
        <f t="shared" si="57"/>
        <v>40926.5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t="str">
        <f t="shared" si="58"/>
        <v>music</v>
      </c>
      <c r="R938" t="str">
        <f t="shared" si="59"/>
        <v>jazz</v>
      </c>
    </row>
    <row r="939" spans="1:18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0">
        <f t="shared" si="56"/>
        <v>41551.464780092589</v>
      </c>
      <c r="J939" s="10">
        <f t="shared" si="57"/>
        <v>41581.50644675926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t="str">
        <f t="shared" si="58"/>
        <v>music</v>
      </c>
      <c r="R939" t="str">
        <f t="shared" si="59"/>
        <v>jazz</v>
      </c>
    </row>
    <row r="940" spans="1:18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0">
        <f t="shared" si="56"/>
        <v>41124.14638888889</v>
      </c>
      <c r="J940" s="10">
        <f t="shared" si="57"/>
        <v>41154.14638888889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t="str">
        <f t="shared" si="58"/>
        <v>music</v>
      </c>
      <c r="R940" t="str">
        <f t="shared" si="59"/>
        <v>jazz</v>
      </c>
    </row>
    <row r="941" spans="1:18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0">
        <f t="shared" si="56"/>
        <v>41416.429837962962</v>
      </c>
      <c r="J941" s="10">
        <f t="shared" si="57"/>
        <v>41455.498611111107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t="str">
        <f t="shared" si="58"/>
        <v>music</v>
      </c>
      <c r="R941" t="str">
        <f t="shared" si="59"/>
        <v>jazz</v>
      </c>
    </row>
    <row r="942" spans="1:18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0">
        <f t="shared" si="56"/>
        <v>42181.675069444442</v>
      </c>
      <c r="J942" s="10">
        <f t="shared" si="57"/>
        <v>42226.675069444442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t="str">
        <f t="shared" si="58"/>
        <v>technology</v>
      </c>
      <c r="R942" t="str">
        <f t="shared" si="59"/>
        <v>wearables</v>
      </c>
    </row>
    <row r="943" spans="1:18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0">
        <f t="shared" si="56"/>
        <v>42745.763252314813</v>
      </c>
      <c r="J943" s="10">
        <f t="shared" si="57"/>
        <v>42775.763252314813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t="str">
        <f t="shared" si="58"/>
        <v>technology</v>
      </c>
      <c r="R943" t="str">
        <f t="shared" si="59"/>
        <v>wearables</v>
      </c>
    </row>
    <row r="944" spans="1:18" ht="43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0">
        <f t="shared" si="56"/>
        <v>42382.509953703695</v>
      </c>
      <c r="J944" s="10">
        <f t="shared" si="57"/>
        <v>42418.509953703695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t="str">
        <f t="shared" si="58"/>
        <v>technology</v>
      </c>
      <c r="R944" t="str">
        <f t="shared" si="59"/>
        <v>wearables</v>
      </c>
    </row>
    <row r="945" spans="1:18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0">
        <f t="shared" si="56"/>
        <v>42673.334548611114</v>
      </c>
      <c r="J945" s="10">
        <f t="shared" si="57"/>
        <v>42703.376215277771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t="str">
        <f t="shared" si="58"/>
        <v>technology</v>
      </c>
      <c r="R945" t="str">
        <f t="shared" si="59"/>
        <v>wearables</v>
      </c>
    </row>
    <row r="946" spans="1:18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0">
        <f t="shared" si="56"/>
        <v>42444.250578703701</v>
      </c>
      <c r="J946" s="10">
        <f t="shared" si="57"/>
        <v>42478.249999999993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t="str">
        <f t="shared" si="58"/>
        <v>technology</v>
      </c>
      <c r="R946" t="str">
        <f t="shared" si="59"/>
        <v>wearables</v>
      </c>
    </row>
    <row r="947" spans="1:18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0">
        <f t="shared" si="56"/>
        <v>42732.539652777778</v>
      </c>
      <c r="J947" s="10">
        <f t="shared" si="57"/>
        <v>42784.665972222218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t="str">
        <f t="shared" si="58"/>
        <v>technology</v>
      </c>
      <c r="R947" t="str">
        <f t="shared" si="59"/>
        <v>wearables</v>
      </c>
    </row>
    <row r="948" spans="1:18" ht="28.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0">
        <f t="shared" si="56"/>
        <v>42592.417222222219</v>
      </c>
      <c r="J948" s="10">
        <f t="shared" si="57"/>
        <v>42622.417222222219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t="str">
        <f t="shared" si="58"/>
        <v>technology</v>
      </c>
      <c r="R948" t="str">
        <f t="shared" si="59"/>
        <v>wearables</v>
      </c>
    </row>
    <row r="949" spans="1:18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0">
        <f t="shared" si="56"/>
        <v>42491.44798611111</v>
      </c>
      <c r="J949" s="10">
        <f t="shared" si="57"/>
        <v>42551.44798611111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t="str">
        <f t="shared" si="58"/>
        <v>technology</v>
      </c>
      <c r="R949" t="str">
        <f t="shared" si="59"/>
        <v>wearables</v>
      </c>
    </row>
    <row r="950" spans="1:18" ht="43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0">
        <f t="shared" si="56"/>
        <v>42411.494953703703</v>
      </c>
      <c r="J950" s="10">
        <f t="shared" si="57"/>
        <v>42441.494953703703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t="str">
        <f t="shared" si="58"/>
        <v>technology</v>
      </c>
      <c r="R950" t="str">
        <f t="shared" si="59"/>
        <v>wearables</v>
      </c>
    </row>
    <row r="951" spans="1:18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0">
        <f t="shared" si="56"/>
        <v>42360.710370370369</v>
      </c>
      <c r="J951" s="10">
        <f t="shared" si="57"/>
        <v>42420.710370370369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t="str">
        <f t="shared" si="58"/>
        <v>technology</v>
      </c>
      <c r="R951" t="str">
        <f t="shared" si="59"/>
        <v>wearables</v>
      </c>
    </row>
    <row r="952" spans="1:18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0">
        <f t="shared" si="56"/>
        <v>42356.41737268518</v>
      </c>
      <c r="J952" s="10">
        <f t="shared" si="57"/>
        <v>42386.41737268518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t="str">
        <f t="shared" si="58"/>
        <v>technology</v>
      </c>
      <c r="R952" t="str">
        <f t="shared" si="59"/>
        <v>wearables</v>
      </c>
    </row>
    <row r="953" spans="1:1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0">
        <f t="shared" si="56"/>
        <v>42480.32027777777</v>
      </c>
      <c r="J953" s="10">
        <f t="shared" si="57"/>
        <v>42525.32027777777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t="str">
        <f t="shared" si="58"/>
        <v>technology</v>
      </c>
      <c r="R953" t="str">
        <f t="shared" si="59"/>
        <v>wearables</v>
      </c>
    </row>
    <row r="954" spans="1:18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0">
        <f t="shared" si="56"/>
        <v>42662.280231481483</v>
      </c>
      <c r="J954" s="10">
        <f t="shared" si="57"/>
        <v>42692.321898148148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t="str">
        <f t="shared" si="58"/>
        <v>technology</v>
      </c>
      <c r="R954" t="str">
        <f t="shared" si="59"/>
        <v>wearables</v>
      </c>
    </row>
    <row r="955" spans="1:18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0">
        <f t="shared" si="56"/>
        <v>41998.831006944441</v>
      </c>
      <c r="J955" s="10">
        <f t="shared" si="57"/>
        <v>42028.831006944441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t="str">
        <f t="shared" si="58"/>
        <v>technology</v>
      </c>
      <c r="R955" t="str">
        <f t="shared" si="59"/>
        <v>wearables</v>
      </c>
    </row>
    <row r="956" spans="1:18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0">
        <f t="shared" si="56"/>
        <v>42194.500451388885</v>
      </c>
      <c r="J956" s="10">
        <f t="shared" si="57"/>
        <v>42236.500451388885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t="str">
        <f t="shared" si="58"/>
        <v>technology</v>
      </c>
      <c r="R956" t="str">
        <f t="shared" si="59"/>
        <v>wearables</v>
      </c>
    </row>
    <row r="957" spans="1:18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0">
        <f t="shared" si="56"/>
        <v>42585.961805555555</v>
      </c>
      <c r="J957" s="10">
        <f t="shared" si="57"/>
        <v>42625.961805555555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t="str">
        <f t="shared" si="58"/>
        <v>technology</v>
      </c>
      <c r="R957" t="str">
        <f t="shared" si="59"/>
        <v>wearables</v>
      </c>
    </row>
    <row r="958" spans="1:18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0">
        <f t="shared" si="56"/>
        <v>42060.580543981479</v>
      </c>
      <c r="J958" s="10">
        <f t="shared" si="57"/>
        <v>42120.538877314808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t="str">
        <f t="shared" si="58"/>
        <v>technology</v>
      </c>
      <c r="R958" t="str">
        <f t="shared" si="59"/>
        <v>wearables</v>
      </c>
    </row>
    <row r="959" spans="1:18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0">
        <f t="shared" si="56"/>
        <v>42660.219131944446</v>
      </c>
      <c r="J959" s="10">
        <f t="shared" si="57"/>
        <v>42691.260798611103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t="str">
        <f t="shared" si="58"/>
        <v>technology</v>
      </c>
      <c r="R959" t="str">
        <f t="shared" si="59"/>
        <v>wearables</v>
      </c>
    </row>
    <row r="960" spans="1:18" ht="43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0">
        <f t="shared" si="56"/>
        <v>42082.469479166662</v>
      </c>
      <c r="J960" s="10">
        <f t="shared" si="57"/>
        <v>42103.874305555553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t="str">
        <f t="shared" si="58"/>
        <v>technology</v>
      </c>
      <c r="R960" t="str">
        <f t="shared" si="59"/>
        <v>wearables</v>
      </c>
    </row>
    <row r="961" spans="1:18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0">
        <f t="shared" si="56"/>
        <v>41992.84103009259</v>
      </c>
      <c r="J961" s="10">
        <f t="shared" si="57"/>
        <v>42022.84103009259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t="str">
        <f t="shared" si="58"/>
        <v>technology</v>
      </c>
      <c r="R961" t="str">
        <f t="shared" si="59"/>
        <v>wearables</v>
      </c>
    </row>
    <row r="962" spans="1:18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0">
        <f t="shared" si="56"/>
        <v>42766.29346064815</v>
      </c>
      <c r="J962" s="10">
        <f t="shared" si="57"/>
        <v>42808.251793981479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t="str">
        <f t="shared" si="58"/>
        <v>technology</v>
      </c>
      <c r="R962" t="str">
        <f t="shared" si="59"/>
        <v>wearables</v>
      </c>
    </row>
    <row r="963" spans="1:18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0">
        <f t="shared" ref="I963:I1026" si="60">(((L963/60)/60)/24) + DATE(1970,1,1)+(-8/24)</f>
        <v>42740.360358796293</v>
      </c>
      <c r="J963" s="10">
        <f t="shared" ref="J963:J1026" si="61">(((K963/60)/60)/24) + DATE(1970,1,1)+(-8/24)</f>
        <v>42786.458333333336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t="str">
        <f t="shared" ref="Q963:Q1026" si="62">LEFT(P963, SEARCH("/",P963,1) - 1)</f>
        <v>technology</v>
      </c>
      <c r="R963" t="str">
        <f t="shared" ref="R963:R1026" si="63">RIGHT(P963,LEN(P963) - SEARCH("/",P963,1))</f>
        <v>wearables</v>
      </c>
    </row>
    <row r="964" spans="1:18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0">
        <f t="shared" si="60"/>
        <v>42373.379085648143</v>
      </c>
      <c r="J964" s="10">
        <f t="shared" si="61"/>
        <v>42411.379085648143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t="str">
        <f t="shared" si="62"/>
        <v>technology</v>
      </c>
      <c r="R964" t="str">
        <f t="shared" si="63"/>
        <v>wearables</v>
      </c>
    </row>
    <row r="965" spans="1:18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0">
        <f t="shared" si="60"/>
        <v>42625.302303240744</v>
      </c>
      <c r="J965" s="10">
        <f t="shared" si="61"/>
        <v>42660.302303240744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t="str">
        <f t="shared" si="62"/>
        <v>technology</v>
      </c>
      <c r="R965" t="str">
        <f t="shared" si="63"/>
        <v>wearables</v>
      </c>
    </row>
    <row r="966" spans="1:18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0">
        <f t="shared" si="60"/>
        <v>42208.295358796291</v>
      </c>
      <c r="J966" s="10">
        <f t="shared" si="61"/>
        <v>42248.295358796291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t="str">
        <f t="shared" si="62"/>
        <v>technology</v>
      </c>
      <c r="R966" t="str">
        <f t="shared" si="63"/>
        <v>wearables</v>
      </c>
    </row>
    <row r="967" spans="1:18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0">
        <f t="shared" si="60"/>
        <v>42636.683402777773</v>
      </c>
      <c r="J967" s="10">
        <f t="shared" si="61"/>
        <v>42668.832638888889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t="str">
        <f t="shared" si="62"/>
        <v>technology</v>
      </c>
      <c r="R967" t="str">
        <f t="shared" si="63"/>
        <v>wearables</v>
      </c>
    </row>
    <row r="968" spans="1:18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0">
        <f t="shared" si="60"/>
        <v>42619.302453703705</v>
      </c>
      <c r="J968" s="10">
        <f t="shared" si="61"/>
        <v>42649.302453703705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t="str">
        <f t="shared" si="62"/>
        <v>technology</v>
      </c>
      <c r="R968" t="str">
        <f t="shared" si="63"/>
        <v>wearables</v>
      </c>
    </row>
    <row r="969" spans="1:18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0">
        <f t="shared" si="60"/>
        <v>42421.920995370368</v>
      </c>
      <c r="J969" s="10">
        <f t="shared" si="61"/>
        <v>42481.879328703704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t="str">
        <f t="shared" si="62"/>
        <v>technology</v>
      </c>
      <c r="R969" t="str">
        <f t="shared" si="63"/>
        <v>wearables</v>
      </c>
    </row>
    <row r="970" spans="1:18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0">
        <f t="shared" si="60"/>
        <v>41836.514282407406</v>
      </c>
      <c r="J970" s="10">
        <f t="shared" si="61"/>
        <v>41866.514282407406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t="str">
        <f t="shared" si="62"/>
        <v>technology</v>
      </c>
      <c r="R970" t="str">
        <f t="shared" si="63"/>
        <v>wearables</v>
      </c>
    </row>
    <row r="971" spans="1:18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0">
        <f t="shared" si="60"/>
        <v>42741.969988425924</v>
      </c>
      <c r="J971" s="10">
        <f t="shared" si="61"/>
        <v>42774.969988425924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t="str">
        <f t="shared" si="62"/>
        <v>technology</v>
      </c>
      <c r="R971" t="str">
        <f t="shared" si="63"/>
        <v>wearables</v>
      </c>
    </row>
    <row r="972" spans="1:18" ht="43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0">
        <f t="shared" si="60"/>
        <v>42720.887187499997</v>
      </c>
      <c r="J972" s="10">
        <f t="shared" si="61"/>
        <v>42757.874305555553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t="str">
        <f t="shared" si="62"/>
        <v>technology</v>
      </c>
      <c r="R972" t="str">
        <f t="shared" si="63"/>
        <v>wearables</v>
      </c>
    </row>
    <row r="973" spans="1:18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0">
        <f t="shared" si="60"/>
        <v>42111.375694444439</v>
      </c>
      <c r="J973" s="10">
        <f t="shared" si="61"/>
        <v>42156.375694444439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t="str">
        <f t="shared" si="62"/>
        <v>technology</v>
      </c>
      <c r="R973" t="str">
        <f t="shared" si="63"/>
        <v>wearables</v>
      </c>
    </row>
    <row r="974" spans="1:18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0">
        <f t="shared" si="60"/>
        <v>41856.532384259255</v>
      </c>
      <c r="J974" s="10">
        <f t="shared" si="61"/>
        <v>41885.957638888889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t="str">
        <f t="shared" si="62"/>
        <v>technology</v>
      </c>
      <c r="R974" t="str">
        <f t="shared" si="63"/>
        <v>wearables</v>
      </c>
    </row>
    <row r="975" spans="1:18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0">
        <f t="shared" si="60"/>
        <v>42256.681631944441</v>
      </c>
      <c r="J975" s="10">
        <f t="shared" si="61"/>
        <v>42316.723298611112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t="str">
        <f t="shared" si="62"/>
        <v>technology</v>
      </c>
      <c r="R975" t="str">
        <f t="shared" si="63"/>
        <v>wearables</v>
      </c>
    </row>
    <row r="976" spans="1:18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0">
        <f t="shared" si="60"/>
        <v>42424.416157407402</v>
      </c>
      <c r="J976" s="10">
        <f t="shared" si="61"/>
        <v>42454.374490740738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t="str">
        <f t="shared" si="62"/>
        <v>technology</v>
      </c>
      <c r="R976" t="str">
        <f t="shared" si="63"/>
        <v>wearables</v>
      </c>
    </row>
    <row r="977" spans="1:18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0">
        <f t="shared" si="60"/>
        <v>42489.363252314812</v>
      </c>
      <c r="J977" s="10">
        <f t="shared" si="61"/>
        <v>42549.363252314812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t="str">
        <f t="shared" si="62"/>
        <v>technology</v>
      </c>
      <c r="R977" t="str">
        <f t="shared" si="63"/>
        <v>wearables</v>
      </c>
    </row>
    <row r="978" spans="1:18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0">
        <f t="shared" si="60"/>
        <v>42184.725659722222</v>
      </c>
      <c r="J978" s="10">
        <f t="shared" si="61"/>
        <v>42229.725659722222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t="str">
        <f t="shared" si="62"/>
        <v>technology</v>
      </c>
      <c r="R978" t="str">
        <f t="shared" si="63"/>
        <v>wearables</v>
      </c>
    </row>
    <row r="979" spans="1:18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0">
        <f t="shared" si="60"/>
        <v>42391.608761574076</v>
      </c>
      <c r="J979" s="10">
        <f t="shared" si="61"/>
        <v>42421.608761574076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t="str">
        <f t="shared" si="62"/>
        <v>technology</v>
      </c>
      <c r="R979" t="str">
        <f t="shared" si="63"/>
        <v>wearables</v>
      </c>
    </row>
    <row r="980" spans="1:18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0">
        <f t="shared" si="60"/>
        <v>42394.975706018515</v>
      </c>
      <c r="J980" s="10">
        <f t="shared" si="61"/>
        <v>42424.975706018515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t="str">
        <f t="shared" si="62"/>
        <v>technology</v>
      </c>
      <c r="R980" t="str">
        <f t="shared" si="63"/>
        <v>wearables</v>
      </c>
    </row>
    <row r="981" spans="1:18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0">
        <f t="shared" si="60"/>
        <v>42506.083657407398</v>
      </c>
      <c r="J981" s="10">
        <f t="shared" si="61"/>
        <v>42541.457638888889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t="str">
        <f t="shared" si="62"/>
        <v>technology</v>
      </c>
      <c r="R981" t="str">
        <f t="shared" si="63"/>
        <v>wearables</v>
      </c>
    </row>
    <row r="982" spans="1:18" ht="43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0">
        <f t="shared" si="60"/>
        <v>41928.570856481478</v>
      </c>
      <c r="J982" s="10">
        <f t="shared" si="61"/>
        <v>41973.612523148149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t="str">
        <f t="shared" si="62"/>
        <v>technology</v>
      </c>
      <c r="R982" t="str">
        <f t="shared" si="63"/>
        <v>wearables</v>
      </c>
    </row>
    <row r="983" spans="1:18" ht="43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0">
        <f t="shared" si="60"/>
        <v>41830.613680555551</v>
      </c>
      <c r="J983" s="10">
        <f t="shared" si="61"/>
        <v>41860.613680555551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t="str">
        <f t="shared" si="62"/>
        <v>technology</v>
      </c>
      <c r="R983" t="str">
        <f t="shared" si="63"/>
        <v>wearables</v>
      </c>
    </row>
    <row r="984" spans="1:18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0">
        <f t="shared" si="60"/>
        <v>42615.419976851852</v>
      </c>
      <c r="J984" s="10">
        <f t="shared" si="61"/>
        <v>42645.419976851852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t="str">
        <f t="shared" si="62"/>
        <v>technology</v>
      </c>
      <c r="R984" t="str">
        <f t="shared" si="63"/>
        <v>wearables</v>
      </c>
    </row>
    <row r="985" spans="1:18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0">
        <f t="shared" si="60"/>
        <v>42574.334317129629</v>
      </c>
      <c r="J985" s="10">
        <f t="shared" si="61"/>
        <v>42605.537499999999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t="str">
        <f t="shared" si="62"/>
        <v>technology</v>
      </c>
      <c r="R985" t="str">
        <f t="shared" si="63"/>
        <v>wearables</v>
      </c>
    </row>
    <row r="986" spans="1:18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0">
        <f t="shared" si="60"/>
        <v>42060.782499999994</v>
      </c>
      <c r="J986" s="10">
        <f t="shared" si="61"/>
        <v>42090.740833333337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t="str">
        <f t="shared" si="62"/>
        <v>technology</v>
      </c>
      <c r="R986" t="str">
        <f t="shared" si="63"/>
        <v>wearables</v>
      </c>
    </row>
    <row r="987" spans="1:18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0">
        <f t="shared" si="60"/>
        <v>42339.634375000001</v>
      </c>
      <c r="J987" s="10">
        <f t="shared" si="61"/>
        <v>42369.624999999993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t="str">
        <f t="shared" si="62"/>
        <v>technology</v>
      </c>
      <c r="R987" t="str">
        <f t="shared" si="63"/>
        <v>wearables</v>
      </c>
    </row>
    <row r="988" spans="1:18" ht="43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0">
        <f t="shared" si="60"/>
        <v>42324.434027777774</v>
      </c>
      <c r="J988" s="10">
        <f t="shared" si="61"/>
        <v>42378.666666666664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t="str">
        <f t="shared" si="62"/>
        <v>technology</v>
      </c>
      <c r="R988" t="str">
        <f t="shared" si="63"/>
        <v>wearables</v>
      </c>
    </row>
    <row r="989" spans="1:18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0">
        <f t="shared" si="60"/>
        <v>41772.961226851847</v>
      </c>
      <c r="J989" s="10">
        <f t="shared" si="61"/>
        <v>41812.961226851847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t="str">
        <f t="shared" si="62"/>
        <v>technology</v>
      </c>
      <c r="R989" t="str">
        <f t="shared" si="63"/>
        <v>wearables</v>
      </c>
    </row>
    <row r="990" spans="1:18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0">
        <f t="shared" si="60"/>
        <v>42614.023437499993</v>
      </c>
      <c r="J990" s="10">
        <f t="shared" si="61"/>
        <v>42644.023437499993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t="str">
        <f t="shared" si="62"/>
        <v>technology</v>
      </c>
      <c r="R990" t="str">
        <f t="shared" si="63"/>
        <v>wearables</v>
      </c>
    </row>
    <row r="991" spans="1:1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0">
        <f t="shared" si="60"/>
        <v>42611.600636574069</v>
      </c>
      <c r="J991" s="10">
        <f t="shared" si="61"/>
        <v>42641.600636574069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t="str">
        <f t="shared" si="62"/>
        <v>technology</v>
      </c>
      <c r="R991" t="str">
        <f t="shared" si="63"/>
        <v>wearables</v>
      </c>
    </row>
    <row r="992" spans="1:18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0">
        <f t="shared" si="60"/>
        <v>41855.450972222221</v>
      </c>
      <c r="J992" s="10">
        <f t="shared" si="61"/>
        <v>41885.450972222221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t="str">
        <f t="shared" si="62"/>
        <v>technology</v>
      </c>
      <c r="R992" t="str">
        <f t="shared" si="63"/>
        <v>wearables</v>
      </c>
    </row>
    <row r="993" spans="1:18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0">
        <f t="shared" si="60"/>
        <v>42538.423472222225</v>
      </c>
      <c r="J993" s="10">
        <f t="shared" si="61"/>
        <v>42563.45208333333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t="str">
        <f t="shared" si="62"/>
        <v>technology</v>
      </c>
      <c r="R993" t="str">
        <f t="shared" si="63"/>
        <v>wearables</v>
      </c>
    </row>
    <row r="994" spans="1:18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0">
        <f t="shared" si="60"/>
        <v>42437.59165509259</v>
      </c>
      <c r="J994" s="10">
        <f t="shared" si="61"/>
        <v>42497.549988425926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t="str">
        <f t="shared" si="62"/>
        <v>technology</v>
      </c>
      <c r="R994" t="str">
        <f t="shared" si="63"/>
        <v>wearables</v>
      </c>
    </row>
    <row r="995" spans="1:18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0">
        <f t="shared" si="60"/>
        <v>42652.631574074076</v>
      </c>
      <c r="J995" s="10">
        <f t="shared" si="61"/>
        <v>42685.874999999993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t="str">
        <f t="shared" si="62"/>
        <v>technology</v>
      </c>
      <c r="R995" t="str">
        <f t="shared" si="63"/>
        <v>wearables</v>
      </c>
    </row>
    <row r="996" spans="1:18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0">
        <f t="shared" si="60"/>
        <v>41920.929745370369</v>
      </c>
      <c r="J996" s="10">
        <f t="shared" si="61"/>
        <v>41973.624305555553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t="str">
        <f t="shared" si="62"/>
        <v>technology</v>
      </c>
      <c r="R996" t="str">
        <f t="shared" si="63"/>
        <v>wearables</v>
      </c>
    </row>
    <row r="997" spans="1:18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0">
        <f t="shared" si="60"/>
        <v>41947.607407407406</v>
      </c>
      <c r="J997" s="10">
        <f t="shared" si="61"/>
        <v>41972.333333333336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t="str">
        <f t="shared" si="62"/>
        <v>technology</v>
      </c>
      <c r="R997" t="str">
        <f t="shared" si="63"/>
        <v>wearables</v>
      </c>
    </row>
    <row r="998" spans="1:18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0">
        <f t="shared" si="60"/>
        <v>41817.533101851848</v>
      </c>
      <c r="J998" s="10">
        <f t="shared" si="61"/>
        <v>41847.310416666667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t="str">
        <f t="shared" si="62"/>
        <v>technology</v>
      </c>
      <c r="R998" t="str">
        <f t="shared" si="63"/>
        <v>wearables</v>
      </c>
    </row>
    <row r="999" spans="1:18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0">
        <f t="shared" si="60"/>
        <v>41940.769641203704</v>
      </c>
      <c r="J999" s="10">
        <f t="shared" si="61"/>
        <v>41970.811307870368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t="str">
        <f t="shared" si="62"/>
        <v>technology</v>
      </c>
      <c r="R999" t="str">
        <f t="shared" si="63"/>
        <v>wearables</v>
      </c>
    </row>
    <row r="1000" spans="1:18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0">
        <f t="shared" si="60"/>
        <v>42281.835659722223</v>
      </c>
      <c r="J1000" s="10">
        <f t="shared" si="61"/>
        <v>42326.877326388887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t="str">
        <f t="shared" si="62"/>
        <v>technology</v>
      </c>
      <c r="R1000" t="str">
        <f t="shared" si="63"/>
        <v>wearables</v>
      </c>
    </row>
    <row r="1001" spans="1:18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0">
        <f t="shared" si="60"/>
        <v>41925.966319444444</v>
      </c>
      <c r="J1001" s="10">
        <f t="shared" si="61"/>
        <v>41956.001388888886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t="str">
        <f t="shared" si="62"/>
        <v>technology</v>
      </c>
      <c r="R1001" t="str">
        <f t="shared" si="63"/>
        <v>wearables</v>
      </c>
    </row>
    <row r="1002" spans="1:18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0">
        <f t="shared" si="60"/>
        <v>42748.726388888892</v>
      </c>
      <c r="J1002" s="10">
        <f t="shared" si="61"/>
        <v>42808.68472222222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t="str">
        <f t="shared" si="62"/>
        <v>technology</v>
      </c>
      <c r="R1002" t="str">
        <f t="shared" si="63"/>
        <v>wearables</v>
      </c>
    </row>
    <row r="1003" spans="1:18" ht="43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0">
        <f t="shared" si="60"/>
        <v>42720.386724537035</v>
      </c>
      <c r="J1003" s="10">
        <f t="shared" si="61"/>
        <v>42765.386724537035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t="str">
        <f t="shared" si="62"/>
        <v>technology</v>
      </c>
      <c r="R1003" t="str">
        <f t="shared" si="63"/>
        <v>wearables</v>
      </c>
    </row>
    <row r="1004" spans="1:18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0">
        <f t="shared" si="60"/>
        <v>42325.350856481477</v>
      </c>
      <c r="J1004" s="10">
        <f t="shared" si="61"/>
        <v>42354.915972222218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t="str">
        <f t="shared" si="62"/>
        <v>technology</v>
      </c>
      <c r="R1004" t="str">
        <f t="shared" si="63"/>
        <v>wearables</v>
      </c>
    </row>
    <row r="1005" spans="1:18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0">
        <f t="shared" si="60"/>
        <v>42780.375706018516</v>
      </c>
      <c r="J1005" s="10">
        <f t="shared" si="61"/>
        <v>42810.334039351852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t="str">
        <f t="shared" si="62"/>
        <v>technology</v>
      </c>
      <c r="R1005" t="str">
        <f t="shared" si="63"/>
        <v>wearables</v>
      </c>
    </row>
    <row r="1006" spans="1:18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0">
        <f t="shared" si="60"/>
        <v>42388.3753125</v>
      </c>
      <c r="J1006" s="10">
        <f t="shared" si="61"/>
        <v>42418.3753125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t="str">
        <f t="shared" si="62"/>
        <v>technology</v>
      </c>
      <c r="R1006" t="str">
        <f t="shared" si="63"/>
        <v>wearables</v>
      </c>
    </row>
    <row r="1007" spans="1:18" ht="28.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0">
        <f t="shared" si="60"/>
        <v>42276.291469907403</v>
      </c>
      <c r="J1007" s="10">
        <f t="shared" si="61"/>
        <v>42307.291469907403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t="str">
        <f t="shared" si="62"/>
        <v>technology</v>
      </c>
      <c r="R1007" t="str">
        <f t="shared" si="63"/>
        <v>wearables</v>
      </c>
    </row>
    <row r="1008" spans="1:18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0">
        <f t="shared" si="60"/>
        <v>41976.70685185185</v>
      </c>
      <c r="J1008" s="10">
        <f t="shared" si="61"/>
        <v>41984.96597222222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t="str">
        <f t="shared" si="62"/>
        <v>technology</v>
      </c>
      <c r="R1008" t="str">
        <f t="shared" si="63"/>
        <v>wearables</v>
      </c>
    </row>
    <row r="1009" spans="1:18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0">
        <f t="shared" si="60"/>
        <v>42676.2502662037</v>
      </c>
      <c r="J1009" s="10">
        <f t="shared" si="61"/>
        <v>42718.291932870365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t="str">
        <f t="shared" si="62"/>
        <v>technology</v>
      </c>
      <c r="R1009" t="str">
        <f t="shared" si="63"/>
        <v>wearables</v>
      </c>
    </row>
    <row r="1010" spans="1:18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0">
        <f t="shared" si="60"/>
        <v>42702.475868055553</v>
      </c>
      <c r="J1010" s="10">
        <f t="shared" si="61"/>
        <v>42732.475868055553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t="str">
        <f t="shared" si="62"/>
        <v>technology</v>
      </c>
      <c r="R1010" t="str">
        <f t="shared" si="63"/>
        <v>wearables</v>
      </c>
    </row>
    <row r="1011" spans="1:18" ht="43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0">
        <f t="shared" si="60"/>
        <v>42510.271365740737</v>
      </c>
      <c r="J1011" s="10">
        <f t="shared" si="61"/>
        <v>42540.271365740737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t="str">
        <f t="shared" si="62"/>
        <v>technology</v>
      </c>
      <c r="R1011" t="str">
        <f t="shared" si="63"/>
        <v>wearables</v>
      </c>
    </row>
    <row r="1012" spans="1:18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0">
        <f t="shared" si="60"/>
        <v>42561.496087962958</v>
      </c>
      <c r="J1012" s="10">
        <f t="shared" si="61"/>
        <v>42617.790972222218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t="str">
        <f t="shared" si="62"/>
        <v>technology</v>
      </c>
      <c r="R1012" t="str">
        <f t="shared" si="63"/>
        <v>wearables</v>
      </c>
    </row>
    <row r="1013" spans="1:18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0">
        <f t="shared" si="60"/>
        <v>41946.564756944441</v>
      </c>
      <c r="J1013" s="10">
        <f t="shared" si="61"/>
        <v>41991.564756944441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t="str">
        <f t="shared" si="62"/>
        <v>technology</v>
      </c>
      <c r="R1013" t="str">
        <f t="shared" si="63"/>
        <v>wearables</v>
      </c>
    </row>
    <row r="1014" spans="1:18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0">
        <f t="shared" si="60"/>
        <v>42714.107083333329</v>
      </c>
      <c r="J1014" s="10">
        <f t="shared" si="61"/>
        <v>42759.107083333329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t="str">
        <f t="shared" si="62"/>
        <v>technology</v>
      </c>
      <c r="R1014" t="str">
        <f t="shared" si="63"/>
        <v>wearables</v>
      </c>
    </row>
    <row r="1015" spans="1:18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0">
        <f t="shared" si="60"/>
        <v>42339.500648148147</v>
      </c>
      <c r="J1015" s="10">
        <f t="shared" si="61"/>
        <v>42367.499999999993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t="str">
        <f t="shared" si="62"/>
        <v>technology</v>
      </c>
      <c r="R1015" t="str">
        <f t="shared" si="63"/>
        <v>wearables</v>
      </c>
    </row>
    <row r="1016" spans="1:18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0">
        <f t="shared" si="60"/>
        <v>41954.66915509259</v>
      </c>
      <c r="J1016" s="10">
        <f t="shared" si="61"/>
        <v>42004.66915509259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t="str">
        <f t="shared" si="62"/>
        <v>technology</v>
      </c>
      <c r="R1016" t="str">
        <f t="shared" si="63"/>
        <v>wearables</v>
      </c>
    </row>
    <row r="1017" spans="1:18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0">
        <f t="shared" si="60"/>
        <v>42303.545081018521</v>
      </c>
      <c r="J1017" s="10">
        <f t="shared" si="61"/>
        <v>42333.586747685178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t="str">
        <f t="shared" si="62"/>
        <v>technology</v>
      </c>
      <c r="R1017" t="str">
        <f t="shared" si="63"/>
        <v>wearables</v>
      </c>
    </row>
    <row r="1018" spans="1:18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0">
        <f t="shared" si="60"/>
        <v>42421.773796296293</v>
      </c>
      <c r="J1018" s="10">
        <f t="shared" si="61"/>
        <v>42466.732129629621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t="str">
        <f t="shared" si="62"/>
        <v>technology</v>
      </c>
      <c r="R1018" t="str">
        <f t="shared" si="63"/>
        <v>wearables</v>
      </c>
    </row>
    <row r="1019" spans="1:18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0">
        <f t="shared" si="60"/>
        <v>42289.341840277775</v>
      </c>
      <c r="J1019" s="10">
        <f t="shared" si="61"/>
        <v>42329.383506944439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t="str">
        <f t="shared" si="62"/>
        <v>technology</v>
      </c>
      <c r="R1019" t="str">
        <f t="shared" si="63"/>
        <v>wearables</v>
      </c>
    </row>
    <row r="1020" spans="1:18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0">
        <f t="shared" si="60"/>
        <v>42535.158946759257</v>
      </c>
      <c r="J1020" s="10">
        <f t="shared" si="61"/>
        <v>42565.158946759257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t="str">
        <f t="shared" si="62"/>
        <v>technology</v>
      </c>
      <c r="R1020" t="str">
        <f t="shared" si="63"/>
        <v>wearables</v>
      </c>
    </row>
    <row r="1021" spans="1:18" ht="28.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0">
        <f t="shared" si="60"/>
        <v>42009.640613425923</v>
      </c>
      <c r="J1021" s="10">
        <f t="shared" si="61"/>
        <v>42039.640613425923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t="str">
        <f t="shared" si="62"/>
        <v>technology</v>
      </c>
      <c r="R1021" t="str">
        <f t="shared" si="63"/>
        <v>wearables</v>
      </c>
    </row>
    <row r="1022" spans="1:18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0">
        <f t="shared" si="60"/>
        <v>42126.736215277771</v>
      </c>
      <c r="J1022" s="10">
        <f t="shared" si="61"/>
        <v>42156.699305555558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t="str">
        <f t="shared" si="62"/>
        <v>music</v>
      </c>
      <c r="R1022" t="str">
        <f t="shared" si="63"/>
        <v>electronic music</v>
      </c>
    </row>
    <row r="1023" spans="1:18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0">
        <f t="shared" si="60"/>
        <v>42270.918645833335</v>
      </c>
      <c r="J1023" s="10">
        <f t="shared" si="61"/>
        <v>42293.833333333336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t="str">
        <f t="shared" si="62"/>
        <v>music</v>
      </c>
      <c r="R1023" t="str">
        <f t="shared" si="63"/>
        <v>electronic music</v>
      </c>
    </row>
    <row r="1024" spans="1:18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0">
        <f t="shared" si="60"/>
        <v>42111.313391203708</v>
      </c>
      <c r="J1024" s="10">
        <f t="shared" si="61"/>
        <v>42141.313391203708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t="str">
        <f t="shared" si="62"/>
        <v>music</v>
      </c>
      <c r="R1024" t="str">
        <f t="shared" si="63"/>
        <v>electronic music</v>
      </c>
    </row>
    <row r="1025" spans="1:18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0">
        <f t="shared" si="60"/>
        <v>42145.586354166669</v>
      </c>
      <c r="J1025" s="10">
        <f t="shared" si="61"/>
        <v>42175.586354166669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t="str">
        <f t="shared" si="62"/>
        <v>music</v>
      </c>
      <c r="R1025" t="str">
        <f t="shared" si="63"/>
        <v>electronic music</v>
      </c>
    </row>
    <row r="1026" spans="1:18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0">
        <f t="shared" si="60"/>
        <v>42370.247256944444</v>
      </c>
      <c r="J1026" s="10">
        <f t="shared" si="61"/>
        <v>42400.247256944444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t="str">
        <f t="shared" si="62"/>
        <v>music</v>
      </c>
      <c r="R1026" t="str">
        <f t="shared" si="63"/>
        <v>electronic music</v>
      </c>
    </row>
    <row r="1027" spans="1:18" ht="28.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0">
        <f t="shared" ref="I1027:I1090" si="64">(((L1027/60)/60)/24) + DATE(1970,1,1)+(-8/24)</f>
        <v>42049.500428240739</v>
      </c>
      <c r="J1027" s="10">
        <f t="shared" ref="J1027:J1090" si="65">(((K1027/60)/60)/24) + DATE(1970,1,1)+(-8/24)</f>
        <v>42079.458761574067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t="str">
        <f t="shared" ref="Q1027:Q1090" si="66">LEFT(P1027, SEARCH("/",P1027,1) - 1)</f>
        <v>music</v>
      </c>
      <c r="R1027" t="str">
        <f t="shared" ref="R1027:R1090" si="67">RIGHT(P1027,LEN(P1027) - SEARCH("/",P1027,1))</f>
        <v>electronic music</v>
      </c>
    </row>
    <row r="1028" spans="1:18" ht="43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0">
        <f t="shared" si="64"/>
        <v>42426.074259259258</v>
      </c>
      <c r="J1028" s="10">
        <f t="shared" si="65"/>
        <v>42460.032592592594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t="str">
        <f t="shared" si="66"/>
        <v>music</v>
      </c>
      <c r="R1028" t="str">
        <f t="shared" si="67"/>
        <v>electronic music</v>
      </c>
    </row>
    <row r="1029" spans="1:18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0">
        <f t="shared" si="64"/>
        <v>41904.700775462959</v>
      </c>
      <c r="J1029" s="10">
        <f t="shared" si="65"/>
        <v>41934.700775462959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t="str">
        <f t="shared" si="66"/>
        <v>music</v>
      </c>
      <c r="R1029" t="str">
        <f t="shared" si="67"/>
        <v>electronic music</v>
      </c>
    </row>
    <row r="1030" spans="1:18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0">
        <f t="shared" si="64"/>
        <v>42755.294039351851</v>
      </c>
      <c r="J1030" s="10">
        <f t="shared" si="65"/>
        <v>42800.499999999993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t="str">
        <f t="shared" si="66"/>
        <v>music</v>
      </c>
      <c r="R1030" t="str">
        <f t="shared" si="67"/>
        <v>electronic music</v>
      </c>
    </row>
    <row r="1031" spans="1:18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0">
        <f t="shared" si="64"/>
        <v>42044.378553240742</v>
      </c>
      <c r="J1031" s="10">
        <f t="shared" si="65"/>
        <v>42098.582638888889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t="str">
        <f t="shared" si="66"/>
        <v>music</v>
      </c>
      <c r="R1031" t="str">
        <f t="shared" si="67"/>
        <v>electronic music</v>
      </c>
    </row>
    <row r="1032" spans="1:18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0">
        <f t="shared" si="64"/>
        <v>42611.149872685179</v>
      </c>
      <c r="J1032" s="10">
        <f t="shared" si="65"/>
        <v>42625.149872685179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t="str">
        <f t="shared" si="66"/>
        <v>music</v>
      </c>
      <c r="R1032" t="str">
        <f t="shared" si="67"/>
        <v>electronic music</v>
      </c>
    </row>
    <row r="1033" spans="1:18" ht="43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0">
        <f t="shared" si="64"/>
        <v>42324.430671296293</v>
      </c>
      <c r="J1033" s="10">
        <f t="shared" si="65"/>
        <v>42354.430671296293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t="str">
        <f t="shared" si="66"/>
        <v>music</v>
      </c>
      <c r="R1033" t="str">
        <f t="shared" si="67"/>
        <v>electronic music</v>
      </c>
    </row>
    <row r="1034" spans="1:1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0">
        <f t="shared" si="64"/>
        <v>42514.333622685182</v>
      </c>
      <c r="J1034" s="10">
        <f t="shared" si="65"/>
        <v>42544.333622685182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t="str">
        <f t="shared" si="66"/>
        <v>music</v>
      </c>
      <c r="R1034" t="str">
        <f t="shared" si="67"/>
        <v>electronic music</v>
      </c>
    </row>
    <row r="1035" spans="1:18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0">
        <f t="shared" si="64"/>
        <v>42688.399074074077</v>
      </c>
      <c r="J1035" s="10">
        <f t="shared" si="65"/>
        <v>42716.399074074077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t="str">
        <f t="shared" si="66"/>
        <v>music</v>
      </c>
      <c r="R1035" t="str">
        <f t="shared" si="67"/>
        <v>electronic music</v>
      </c>
    </row>
    <row r="1036" spans="1:18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0">
        <f t="shared" si="64"/>
        <v>42554.833379629628</v>
      </c>
      <c r="J1036" s="10">
        <f t="shared" si="65"/>
        <v>42586.832638888889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t="str">
        <f t="shared" si="66"/>
        <v>music</v>
      </c>
      <c r="R1036" t="str">
        <f t="shared" si="67"/>
        <v>electronic music</v>
      </c>
    </row>
    <row r="1037" spans="1:18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0">
        <f t="shared" si="64"/>
        <v>42016.30810185185</v>
      </c>
      <c r="J1037" s="10">
        <f t="shared" si="65"/>
        <v>42046.30810185185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t="str">
        <f t="shared" si="66"/>
        <v>music</v>
      </c>
      <c r="R1037" t="str">
        <f t="shared" si="67"/>
        <v>electronic music</v>
      </c>
    </row>
    <row r="1038" spans="1:18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0">
        <f t="shared" si="64"/>
        <v>41249.115624999999</v>
      </c>
      <c r="J1038" s="10">
        <f t="shared" si="65"/>
        <v>41281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t="str">
        <f t="shared" si="66"/>
        <v>music</v>
      </c>
      <c r="R1038" t="str">
        <f t="shared" si="67"/>
        <v>electronic music</v>
      </c>
    </row>
    <row r="1039" spans="1:18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0">
        <f t="shared" si="64"/>
        <v>42119.48914351852</v>
      </c>
      <c r="J1039" s="10">
        <f t="shared" si="65"/>
        <v>42141.874999999993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t="str">
        <f t="shared" si="66"/>
        <v>music</v>
      </c>
      <c r="R1039" t="str">
        <f t="shared" si="67"/>
        <v>electronic music</v>
      </c>
    </row>
    <row r="1040" spans="1:18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0">
        <f t="shared" si="64"/>
        <v>42417.898414351854</v>
      </c>
      <c r="J1040" s="10">
        <f t="shared" si="65"/>
        <v>42447.856747685182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t="str">
        <f t="shared" si="66"/>
        <v>music</v>
      </c>
      <c r="R1040" t="str">
        <f t="shared" si="67"/>
        <v>electronic music</v>
      </c>
    </row>
    <row r="1041" spans="1:18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0">
        <f t="shared" si="64"/>
        <v>42691.775995370372</v>
      </c>
      <c r="J1041" s="10">
        <f t="shared" si="65"/>
        <v>42716.999305555553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t="str">
        <f t="shared" si="66"/>
        <v>music</v>
      </c>
      <c r="R1041" t="str">
        <f t="shared" si="67"/>
        <v>electronic music</v>
      </c>
    </row>
    <row r="1042" spans="1:18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0">
        <f t="shared" si="64"/>
        <v>42579.375104166662</v>
      </c>
      <c r="J1042" s="10">
        <f t="shared" si="65"/>
        <v>42609.375104166662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t="str">
        <f t="shared" si="66"/>
        <v>journalism</v>
      </c>
      <c r="R1042" t="str">
        <f t="shared" si="67"/>
        <v>audio</v>
      </c>
    </row>
    <row r="1043" spans="1:18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0">
        <f t="shared" si="64"/>
        <v>41830.726759259262</v>
      </c>
      <c r="J1043" s="10">
        <f t="shared" si="65"/>
        <v>41850.726759259262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t="str">
        <f t="shared" si="66"/>
        <v>journalism</v>
      </c>
      <c r="R1043" t="str">
        <f t="shared" si="67"/>
        <v>audio</v>
      </c>
    </row>
    <row r="1044" spans="1:18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0">
        <f t="shared" si="64"/>
        <v>41851.362824074073</v>
      </c>
      <c r="J1044" s="10">
        <f t="shared" si="65"/>
        <v>41894.083333333328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t="str">
        <f t="shared" si="66"/>
        <v>journalism</v>
      </c>
      <c r="R1044" t="str">
        <f t="shared" si="67"/>
        <v>audio</v>
      </c>
    </row>
    <row r="1045" spans="1:18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0">
        <f t="shared" si="64"/>
        <v>42113.919618055552</v>
      </c>
      <c r="J1045" s="10">
        <f t="shared" si="65"/>
        <v>42143.919618055552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t="str">
        <f t="shared" si="66"/>
        <v>journalism</v>
      </c>
      <c r="R1045" t="str">
        <f t="shared" si="67"/>
        <v>audio</v>
      </c>
    </row>
    <row r="1046" spans="1:18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0">
        <f t="shared" si="64"/>
        <v>42011.592604166661</v>
      </c>
      <c r="J1046" s="10">
        <f t="shared" si="65"/>
        <v>42068.518749999996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t="str">
        <f t="shared" si="66"/>
        <v>journalism</v>
      </c>
      <c r="R1046" t="str">
        <f t="shared" si="67"/>
        <v>audio</v>
      </c>
    </row>
    <row r="1047" spans="1:18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0">
        <f t="shared" si="64"/>
        <v>41844.541087962964</v>
      </c>
      <c r="J1047" s="10">
        <f t="shared" si="65"/>
        <v>41874.541087962964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t="str">
        <f t="shared" si="66"/>
        <v>journalism</v>
      </c>
      <c r="R1047" t="str">
        <f t="shared" si="67"/>
        <v>audio</v>
      </c>
    </row>
    <row r="1048" spans="1:18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0">
        <f t="shared" si="64"/>
        <v>42319.518055555549</v>
      </c>
      <c r="J1048" s="10">
        <f t="shared" si="65"/>
        <v>42364.518055555549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t="str">
        <f t="shared" si="66"/>
        <v>journalism</v>
      </c>
      <c r="R1048" t="str">
        <f t="shared" si="67"/>
        <v>audio</v>
      </c>
    </row>
    <row r="1049" spans="1:18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0">
        <f t="shared" si="64"/>
        <v>41918.485127314809</v>
      </c>
      <c r="J1049" s="10">
        <f t="shared" si="65"/>
        <v>41948.52679398148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t="str">
        <f t="shared" si="66"/>
        <v>journalism</v>
      </c>
      <c r="R1049" t="str">
        <f t="shared" si="67"/>
        <v>audio</v>
      </c>
    </row>
    <row r="1050" spans="1:18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0">
        <f t="shared" si="64"/>
        <v>42597.719780092586</v>
      </c>
      <c r="J1050" s="10">
        <f t="shared" si="65"/>
        <v>42637.719780092586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t="str">
        <f t="shared" si="66"/>
        <v>journalism</v>
      </c>
      <c r="R1050" t="str">
        <f t="shared" si="67"/>
        <v>audio</v>
      </c>
    </row>
    <row r="1051" spans="1:1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0">
        <f t="shared" si="64"/>
        <v>42382.097743055558</v>
      </c>
      <c r="J1051" s="10">
        <f t="shared" si="65"/>
        <v>42412.097743055558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t="str">
        <f t="shared" si="66"/>
        <v>journalism</v>
      </c>
      <c r="R1051" t="str">
        <f t="shared" si="67"/>
        <v>audio</v>
      </c>
    </row>
    <row r="1052" spans="1:18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0">
        <f t="shared" si="64"/>
        <v>42231.463854166665</v>
      </c>
      <c r="J1052" s="10">
        <f t="shared" si="65"/>
        <v>42261.463854166665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t="str">
        <f t="shared" si="66"/>
        <v>journalism</v>
      </c>
      <c r="R1052" t="str">
        <f t="shared" si="67"/>
        <v>audio</v>
      </c>
    </row>
    <row r="1053" spans="1:18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0">
        <f t="shared" si="64"/>
        <v>41849.680844907409</v>
      </c>
      <c r="J1053" s="10">
        <f t="shared" si="65"/>
        <v>41877.680844907409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t="str">
        <f t="shared" si="66"/>
        <v>journalism</v>
      </c>
      <c r="R1053" t="str">
        <f t="shared" si="67"/>
        <v>audio</v>
      </c>
    </row>
    <row r="1054" spans="1:18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0">
        <f t="shared" si="64"/>
        <v>42483.464062499996</v>
      </c>
      <c r="J1054" s="10">
        <f t="shared" si="65"/>
        <v>42527.506249999999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t="str">
        <f t="shared" si="66"/>
        <v>journalism</v>
      </c>
      <c r="R1054" t="str">
        <f t="shared" si="67"/>
        <v>audio</v>
      </c>
    </row>
    <row r="1055" spans="1:18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0">
        <f t="shared" si="64"/>
        <v>42774.839490740742</v>
      </c>
      <c r="J1055" s="10">
        <f t="shared" si="65"/>
        <v>42799.839490740742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t="str">
        <f t="shared" si="66"/>
        <v>journalism</v>
      </c>
      <c r="R1055" t="str">
        <f t="shared" si="67"/>
        <v>audio</v>
      </c>
    </row>
    <row r="1056" spans="1:18" ht="43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0">
        <f t="shared" si="64"/>
        <v>41831.518506944441</v>
      </c>
      <c r="J1056" s="10">
        <f t="shared" si="65"/>
        <v>41861.583333333328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t="str">
        <f t="shared" si="66"/>
        <v>journalism</v>
      </c>
      <c r="R1056" t="str">
        <f t="shared" si="67"/>
        <v>audio</v>
      </c>
    </row>
    <row r="1057" spans="1:18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0">
        <f t="shared" si="64"/>
        <v>42406.659085648142</v>
      </c>
      <c r="J1057" s="10">
        <f t="shared" si="65"/>
        <v>42436.659085648142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t="str">
        <f t="shared" si="66"/>
        <v>journalism</v>
      </c>
      <c r="R1057" t="str">
        <f t="shared" si="67"/>
        <v>audio</v>
      </c>
    </row>
    <row r="1058" spans="1:18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0">
        <f t="shared" si="64"/>
        <v>42058.386307870365</v>
      </c>
      <c r="J1058" s="10">
        <f t="shared" si="65"/>
        <v>42118.344641203708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t="str">
        <f t="shared" si="66"/>
        <v>journalism</v>
      </c>
      <c r="R1058" t="str">
        <f t="shared" si="67"/>
        <v>audio</v>
      </c>
    </row>
    <row r="1059" spans="1:18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0">
        <f t="shared" si="64"/>
        <v>42678.537997685176</v>
      </c>
      <c r="J1059" s="10">
        <f t="shared" si="65"/>
        <v>42708.579664351848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t="str">
        <f t="shared" si="66"/>
        <v>journalism</v>
      </c>
      <c r="R1059" t="str">
        <f t="shared" si="67"/>
        <v>audio</v>
      </c>
    </row>
    <row r="1060" spans="1:18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0">
        <f t="shared" si="64"/>
        <v>42047.567627314813</v>
      </c>
      <c r="J1060" s="10">
        <f t="shared" si="65"/>
        <v>42088.666666666664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t="str">
        <f t="shared" si="66"/>
        <v>journalism</v>
      </c>
      <c r="R1060" t="str">
        <f t="shared" si="67"/>
        <v>audio</v>
      </c>
    </row>
    <row r="1061" spans="1:1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0">
        <f t="shared" si="64"/>
        <v>42046.456666666665</v>
      </c>
      <c r="J1061" s="10">
        <f t="shared" si="65"/>
        <v>42076.415000000001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t="str">
        <f t="shared" si="66"/>
        <v>journalism</v>
      </c>
      <c r="R1061" t="str">
        <f t="shared" si="67"/>
        <v>audio</v>
      </c>
    </row>
    <row r="1062" spans="1:18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0">
        <f t="shared" si="64"/>
        <v>42079.579780092587</v>
      </c>
      <c r="J1062" s="10">
        <f t="shared" si="65"/>
        <v>42109.579780092587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t="str">
        <f t="shared" si="66"/>
        <v>journalism</v>
      </c>
      <c r="R1062" t="str">
        <f t="shared" si="67"/>
        <v>audio</v>
      </c>
    </row>
    <row r="1063" spans="1:18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0">
        <f t="shared" si="64"/>
        <v>42431.943379629629</v>
      </c>
      <c r="J1063" s="10">
        <f t="shared" si="65"/>
        <v>42491.708333333336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t="str">
        <f t="shared" si="66"/>
        <v>journalism</v>
      </c>
      <c r="R1063" t="str">
        <f t="shared" si="67"/>
        <v>audio</v>
      </c>
    </row>
    <row r="1064" spans="1:1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0">
        <f t="shared" si="64"/>
        <v>42556.473854166667</v>
      </c>
      <c r="J1064" s="10">
        <f t="shared" si="65"/>
        <v>42563.473854166667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t="str">
        <f t="shared" si="66"/>
        <v>journalism</v>
      </c>
      <c r="R1064" t="str">
        <f t="shared" si="67"/>
        <v>audio</v>
      </c>
    </row>
    <row r="1065" spans="1:18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0">
        <f t="shared" si="64"/>
        <v>42582.697476851848</v>
      </c>
      <c r="J1065" s="10">
        <f t="shared" si="65"/>
        <v>42612.697476851848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t="str">
        <f t="shared" si="66"/>
        <v>journalism</v>
      </c>
      <c r="R1065" t="str">
        <f t="shared" si="67"/>
        <v>audio</v>
      </c>
    </row>
    <row r="1066" spans="1:18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0">
        <f t="shared" si="64"/>
        <v>41416.894710648143</v>
      </c>
      <c r="J1066" s="10">
        <f t="shared" si="65"/>
        <v>41461.894710648143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t="str">
        <f t="shared" si="66"/>
        <v>games</v>
      </c>
      <c r="R1066" t="str">
        <f t="shared" si="67"/>
        <v>video games</v>
      </c>
    </row>
    <row r="1067" spans="1:18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0">
        <f t="shared" si="64"/>
        <v>41661.047708333332</v>
      </c>
      <c r="J1067" s="10">
        <f t="shared" si="65"/>
        <v>41689.047708333332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t="str">
        <f t="shared" si="66"/>
        <v>games</v>
      </c>
      <c r="R1067" t="str">
        <f t="shared" si="67"/>
        <v>video games</v>
      </c>
    </row>
    <row r="1068" spans="1:18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0">
        <f t="shared" si="64"/>
        <v>41445.629421296297</v>
      </c>
      <c r="J1068" s="10">
        <f t="shared" si="65"/>
        <v>41490.629421296297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t="str">
        <f t="shared" si="66"/>
        <v>games</v>
      </c>
      <c r="R1068" t="str">
        <f t="shared" si="67"/>
        <v>video games</v>
      </c>
    </row>
    <row r="1069" spans="1:18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0">
        <f t="shared" si="64"/>
        <v>41599.522349537037</v>
      </c>
      <c r="J1069" s="10">
        <f t="shared" si="65"/>
        <v>41629.522349537037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t="str">
        <f t="shared" si="66"/>
        <v>games</v>
      </c>
      <c r="R1069" t="str">
        <f t="shared" si="67"/>
        <v>video games</v>
      </c>
    </row>
    <row r="1070" spans="1:18" ht="43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0">
        <f t="shared" si="64"/>
        <v>42440.037777777768</v>
      </c>
      <c r="J1070" s="10">
        <f t="shared" si="65"/>
        <v>42469.996111111112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t="str">
        <f t="shared" si="66"/>
        <v>games</v>
      </c>
      <c r="R1070" t="str">
        <f t="shared" si="67"/>
        <v>video games</v>
      </c>
    </row>
    <row r="1071" spans="1:18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0">
        <f t="shared" si="64"/>
        <v>41571.896516203698</v>
      </c>
      <c r="J1071" s="10">
        <f t="shared" si="65"/>
        <v>41603.93818287037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t="str">
        <f t="shared" si="66"/>
        <v>games</v>
      </c>
      <c r="R1071" t="str">
        <f t="shared" si="67"/>
        <v>video games</v>
      </c>
    </row>
    <row r="1072" spans="1:18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0">
        <f t="shared" si="64"/>
        <v>41162.678495370368</v>
      </c>
      <c r="J1072" s="10">
        <f t="shared" si="65"/>
        <v>41182.678495370368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t="str">
        <f t="shared" si="66"/>
        <v>games</v>
      </c>
      <c r="R1072" t="str">
        <f t="shared" si="67"/>
        <v>video games</v>
      </c>
    </row>
    <row r="1073" spans="1:18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0">
        <f t="shared" si="64"/>
        <v>42295.420057870368</v>
      </c>
      <c r="J1073" s="10">
        <f t="shared" si="65"/>
        <v>42325.461724537039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t="str">
        <f t="shared" si="66"/>
        <v>games</v>
      </c>
      <c r="R1073" t="str">
        <f t="shared" si="67"/>
        <v>video games</v>
      </c>
    </row>
    <row r="1074" spans="1:18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0">
        <f t="shared" si="64"/>
        <v>41645.498807870368</v>
      </c>
      <c r="J1074" s="10">
        <f t="shared" si="65"/>
        <v>41675.498807870368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t="str">
        <f t="shared" si="66"/>
        <v>games</v>
      </c>
      <c r="R1074" t="str">
        <f t="shared" si="67"/>
        <v>video games</v>
      </c>
    </row>
    <row r="1075" spans="1:18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0">
        <f t="shared" si="64"/>
        <v>40802.631261574068</v>
      </c>
      <c r="J1075" s="10">
        <f t="shared" si="65"/>
        <v>40832.631261574068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t="str">
        <f t="shared" si="66"/>
        <v>games</v>
      </c>
      <c r="R1075" t="str">
        <f t="shared" si="67"/>
        <v>video games</v>
      </c>
    </row>
    <row r="1076" spans="1:18" ht="43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0">
        <f t="shared" si="64"/>
        <v>41612.839641203704</v>
      </c>
      <c r="J1076" s="10">
        <f t="shared" si="65"/>
        <v>41642.839641203704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t="str">
        <f t="shared" si="66"/>
        <v>games</v>
      </c>
      <c r="R1076" t="str">
        <f t="shared" si="67"/>
        <v>video games</v>
      </c>
    </row>
    <row r="1077" spans="1:18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0">
        <f t="shared" si="64"/>
        <v>41005.570787037032</v>
      </c>
      <c r="J1077" s="10">
        <f t="shared" si="65"/>
        <v>41035.570787037032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t="str">
        <f t="shared" si="66"/>
        <v>games</v>
      </c>
      <c r="R1077" t="str">
        <f t="shared" si="67"/>
        <v>video games</v>
      </c>
    </row>
    <row r="1078" spans="1:18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0">
        <f t="shared" si="64"/>
        <v>41838.044560185182</v>
      </c>
      <c r="J1078" s="10">
        <f t="shared" si="65"/>
        <v>41893.044560185182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t="str">
        <f t="shared" si="66"/>
        <v>games</v>
      </c>
      <c r="R1078" t="str">
        <f t="shared" si="67"/>
        <v>video games</v>
      </c>
    </row>
    <row r="1079" spans="1:18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0">
        <f t="shared" si="64"/>
        <v>42352.833460648144</v>
      </c>
      <c r="J1079" s="10">
        <f t="shared" si="65"/>
        <v>42382.833460648144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t="str">
        <f t="shared" si="66"/>
        <v>games</v>
      </c>
      <c r="R1079" t="str">
        <f t="shared" si="67"/>
        <v>video games</v>
      </c>
    </row>
    <row r="1080" spans="1:18" ht="43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0">
        <f t="shared" si="64"/>
        <v>40700.862511574072</v>
      </c>
      <c r="J1080" s="10">
        <f t="shared" si="65"/>
        <v>40745.862511574072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t="str">
        <f t="shared" si="66"/>
        <v>games</v>
      </c>
      <c r="R1080" t="str">
        <f t="shared" si="67"/>
        <v>video games</v>
      </c>
    </row>
    <row r="1081" spans="1:18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0">
        <f t="shared" si="64"/>
        <v>42479.23305555556</v>
      </c>
      <c r="J1081" s="10">
        <f t="shared" si="65"/>
        <v>42504.23305555556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t="str">
        <f t="shared" si="66"/>
        <v>games</v>
      </c>
      <c r="R1081" t="str">
        <f t="shared" si="67"/>
        <v>video games</v>
      </c>
    </row>
    <row r="1082" spans="1:18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0">
        <f t="shared" si="64"/>
        <v>41739.804780092592</v>
      </c>
      <c r="J1082" s="10">
        <f t="shared" si="65"/>
        <v>41769.804780092592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t="str">
        <f t="shared" si="66"/>
        <v>games</v>
      </c>
      <c r="R1082" t="str">
        <f t="shared" si="67"/>
        <v>video games</v>
      </c>
    </row>
    <row r="1083" spans="1:18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0">
        <f t="shared" si="64"/>
        <v>42002.593657407408</v>
      </c>
      <c r="J1083" s="10">
        <f t="shared" si="65"/>
        <v>42032.593657407408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t="str">
        <f t="shared" si="66"/>
        <v>games</v>
      </c>
      <c r="R1083" t="str">
        <f t="shared" si="67"/>
        <v>video games</v>
      </c>
    </row>
    <row r="1084" spans="1:18" ht="28.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0">
        <f t="shared" si="64"/>
        <v>41101.572777777779</v>
      </c>
      <c r="J1084" s="10">
        <f t="shared" si="65"/>
        <v>41131.572777777779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t="str">
        <f t="shared" si="66"/>
        <v>games</v>
      </c>
      <c r="R1084" t="str">
        <f t="shared" si="67"/>
        <v>video games</v>
      </c>
    </row>
    <row r="1085" spans="1:18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0">
        <f t="shared" si="64"/>
        <v>41793.326192129629</v>
      </c>
      <c r="J1085" s="10">
        <f t="shared" si="65"/>
        <v>41853.326192129629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t="str">
        <f t="shared" si="66"/>
        <v>games</v>
      </c>
      <c r="R1085" t="str">
        <f t="shared" si="67"/>
        <v>video games</v>
      </c>
    </row>
    <row r="1086" spans="1:1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0">
        <f t="shared" si="64"/>
        <v>41829.578749999993</v>
      </c>
      <c r="J1086" s="10">
        <f t="shared" si="65"/>
        <v>41859.578749999993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t="str">
        <f t="shared" si="66"/>
        <v>games</v>
      </c>
      <c r="R1086" t="str">
        <f t="shared" si="67"/>
        <v>video games</v>
      </c>
    </row>
    <row r="1087" spans="1:18" ht="28.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0">
        <f t="shared" si="64"/>
        <v>42413.337673611109</v>
      </c>
      <c r="J1087" s="10">
        <f t="shared" si="65"/>
        <v>42443.296006944445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t="str">
        <f t="shared" si="66"/>
        <v>games</v>
      </c>
      <c r="R1087" t="str">
        <f t="shared" si="67"/>
        <v>video games</v>
      </c>
    </row>
    <row r="1088" spans="1:1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0">
        <f t="shared" si="64"/>
        <v>41845.533460648148</v>
      </c>
      <c r="J1088" s="10">
        <f t="shared" si="65"/>
        <v>41875.533460648148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t="str">
        <f t="shared" si="66"/>
        <v>games</v>
      </c>
      <c r="R1088" t="str">
        <f t="shared" si="67"/>
        <v>video games</v>
      </c>
    </row>
    <row r="1089" spans="1:18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0">
        <f t="shared" si="64"/>
        <v>41775.380636574075</v>
      </c>
      <c r="J1089" s="10">
        <f t="shared" si="65"/>
        <v>41805.380636574075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t="str">
        <f t="shared" si="66"/>
        <v>games</v>
      </c>
      <c r="R1089" t="str">
        <f t="shared" si="67"/>
        <v>video games</v>
      </c>
    </row>
    <row r="1090" spans="1:18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0">
        <f t="shared" si="64"/>
        <v>41723.466053240736</v>
      </c>
      <c r="J1090" s="10">
        <f t="shared" si="65"/>
        <v>41753.466053240736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t="str">
        <f t="shared" si="66"/>
        <v>games</v>
      </c>
      <c r="R1090" t="str">
        <f t="shared" si="67"/>
        <v>video games</v>
      </c>
    </row>
    <row r="1091" spans="1:18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0">
        <f t="shared" ref="I1091:I1154" si="68">(((L1091/60)/60)/24) + DATE(1970,1,1)+(-8/24)</f>
        <v>42150.856192129628</v>
      </c>
      <c r="J1091" s="10">
        <f t="shared" ref="J1091:J1154" si="69">(((K1091/60)/60)/24) + DATE(1970,1,1)+(-8/24)</f>
        <v>42180.856192129628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t="str">
        <f t="shared" ref="Q1091:Q1154" si="70">LEFT(P1091, SEARCH("/",P1091,1) - 1)</f>
        <v>games</v>
      </c>
      <c r="R1091" t="str">
        <f t="shared" ref="R1091:R1154" si="71">RIGHT(P1091,LEN(P1091) - SEARCH("/",P1091,1))</f>
        <v>video games</v>
      </c>
    </row>
    <row r="1092" spans="1:18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0">
        <f t="shared" si="68"/>
        <v>42122.852465277778</v>
      </c>
      <c r="J1092" s="10">
        <f t="shared" si="69"/>
        <v>42152.852465277778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t="str">
        <f t="shared" si="70"/>
        <v>games</v>
      </c>
      <c r="R1092" t="str">
        <f t="shared" si="71"/>
        <v>video games</v>
      </c>
    </row>
    <row r="1093" spans="1:18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0">
        <f t="shared" si="68"/>
        <v>42440.486944444441</v>
      </c>
      <c r="J1093" s="10">
        <f t="shared" si="69"/>
        <v>42470.44527777777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t="str">
        <f t="shared" si="70"/>
        <v>games</v>
      </c>
      <c r="R1093" t="str">
        <f t="shared" si="71"/>
        <v>video games</v>
      </c>
    </row>
    <row r="1094" spans="1:18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0">
        <f t="shared" si="68"/>
        <v>41249.692569444444</v>
      </c>
      <c r="J1094" s="10">
        <f t="shared" si="69"/>
        <v>41279.692569444444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t="str">
        <f t="shared" si="70"/>
        <v>games</v>
      </c>
      <c r="R1094" t="str">
        <f t="shared" si="71"/>
        <v>video games</v>
      </c>
    </row>
    <row r="1095" spans="1:18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0">
        <f t="shared" si="68"/>
        <v>42396.640474537031</v>
      </c>
      <c r="J1095" s="10">
        <f t="shared" si="69"/>
        <v>42411.640474537031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t="str">
        <f t="shared" si="70"/>
        <v>games</v>
      </c>
      <c r="R1095" t="str">
        <f t="shared" si="71"/>
        <v>video games</v>
      </c>
    </row>
    <row r="1096" spans="1:18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0">
        <f t="shared" si="68"/>
        <v>40795.380011574067</v>
      </c>
      <c r="J1096" s="10">
        <f t="shared" si="69"/>
        <v>40825.380011574067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t="str">
        <f t="shared" si="70"/>
        <v>games</v>
      </c>
      <c r="R1096" t="str">
        <f t="shared" si="71"/>
        <v>video games</v>
      </c>
    </row>
    <row r="1097" spans="1:18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0">
        <f t="shared" si="68"/>
        <v>41486.203935185185</v>
      </c>
      <c r="J1097" s="10">
        <f t="shared" si="69"/>
        <v>41516.203935185185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t="str">
        <f t="shared" si="70"/>
        <v>games</v>
      </c>
      <c r="R1097" t="str">
        <f t="shared" si="71"/>
        <v>video games</v>
      </c>
    </row>
    <row r="1098" spans="1:18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0">
        <f t="shared" si="68"/>
        <v>41885.184652777774</v>
      </c>
      <c r="J1098" s="10">
        <f t="shared" si="69"/>
        <v>41915.8125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t="str">
        <f t="shared" si="70"/>
        <v>games</v>
      </c>
      <c r="R1098" t="str">
        <f t="shared" si="71"/>
        <v>video games</v>
      </c>
    </row>
    <row r="1099" spans="1:18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0">
        <f t="shared" si="68"/>
        <v>41660.459224537037</v>
      </c>
      <c r="J1099" s="10">
        <f t="shared" si="69"/>
        <v>41700.459224537037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t="str">
        <f t="shared" si="70"/>
        <v>games</v>
      </c>
      <c r="R1099" t="str">
        <f t="shared" si="71"/>
        <v>video games</v>
      </c>
    </row>
    <row r="1100" spans="1:18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0">
        <f t="shared" si="68"/>
        <v>41712.429340277777</v>
      </c>
      <c r="J1100" s="10">
        <f t="shared" si="69"/>
        <v>41742.429340277777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t="str">
        <f t="shared" si="70"/>
        <v>games</v>
      </c>
      <c r="R1100" t="str">
        <f t="shared" si="71"/>
        <v>video games</v>
      </c>
    </row>
    <row r="1101" spans="1:18" ht="43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0">
        <f t="shared" si="68"/>
        <v>42107.503101851849</v>
      </c>
      <c r="J1101" s="10">
        <f t="shared" si="69"/>
        <v>42137.503101851849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t="str">
        <f t="shared" si="70"/>
        <v>games</v>
      </c>
      <c r="R1101" t="str">
        <f t="shared" si="71"/>
        <v>video games</v>
      </c>
    </row>
    <row r="1102" spans="1:18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0">
        <f t="shared" si="68"/>
        <v>42383.777442129627</v>
      </c>
      <c r="J1102" s="10">
        <f t="shared" si="69"/>
        <v>42413.777442129627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t="str">
        <f t="shared" si="70"/>
        <v>games</v>
      </c>
      <c r="R1102" t="str">
        <f t="shared" si="71"/>
        <v>video games</v>
      </c>
    </row>
    <row r="1103" spans="1:18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0">
        <f t="shared" si="68"/>
        <v>42538.439097222225</v>
      </c>
      <c r="J1103" s="10">
        <f t="shared" si="69"/>
        <v>42565.424999999996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t="str">
        <f t="shared" si="70"/>
        <v>games</v>
      </c>
      <c r="R1103" t="str">
        <f t="shared" si="71"/>
        <v>video games</v>
      </c>
    </row>
    <row r="1104" spans="1:18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0">
        <f t="shared" si="68"/>
        <v>41576.712094907409</v>
      </c>
      <c r="J1104" s="10">
        <f t="shared" si="69"/>
        <v>41616.915972222218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t="str">
        <f t="shared" si="70"/>
        <v>games</v>
      </c>
      <c r="R1104" t="str">
        <f t="shared" si="71"/>
        <v>video games</v>
      </c>
    </row>
    <row r="1105" spans="1:18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0">
        <f t="shared" si="68"/>
        <v>42478.888773148145</v>
      </c>
      <c r="J1105" s="10">
        <f t="shared" si="69"/>
        <v>42538.888773148145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t="str">
        <f t="shared" si="70"/>
        <v>games</v>
      </c>
      <c r="R1105" t="str">
        <f t="shared" si="71"/>
        <v>video games</v>
      </c>
    </row>
    <row r="1106" spans="1:18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0">
        <f t="shared" si="68"/>
        <v>41771.076631944445</v>
      </c>
      <c r="J1106" s="10">
        <f t="shared" si="69"/>
        <v>41801.076631944445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t="str">
        <f t="shared" si="70"/>
        <v>games</v>
      </c>
      <c r="R1106" t="str">
        <f t="shared" si="71"/>
        <v>video games</v>
      </c>
    </row>
    <row r="1107" spans="1:18" ht="43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0">
        <f t="shared" si="68"/>
        <v>41691.802395833329</v>
      </c>
      <c r="J1107" s="10">
        <f t="shared" si="69"/>
        <v>41721.760729166665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t="str">
        <f t="shared" si="70"/>
        <v>games</v>
      </c>
      <c r="R1107" t="str">
        <f t="shared" si="71"/>
        <v>video games</v>
      </c>
    </row>
    <row r="1108" spans="1:18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0">
        <f t="shared" si="68"/>
        <v>40973.407118055555</v>
      </c>
      <c r="J1108" s="10">
        <f t="shared" si="69"/>
        <v>41003.365451388883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t="str">
        <f t="shared" si="70"/>
        <v>games</v>
      </c>
      <c r="R1108" t="str">
        <f t="shared" si="71"/>
        <v>video games</v>
      </c>
    </row>
    <row r="1109" spans="1:18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0">
        <f t="shared" si="68"/>
        <v>41813.528055555551</v>
      </c>
      <c r="J1109" s="10">
        <f t="shared" si="69"/>
        <v>41843.528055555551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t="str">
        <f t="shared" si="70"/>
        <v>games</v>
      </c>
      <c r="R1109" t="str">
        <f t="shared" si="71"/>
        <v>video games</v>
      </c>
    </row>
    <row r="1110" spans="1:18" ht="43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0">
        <f t="shared" si="68"/>
        <v>40952.30364583333</v>
      </c>
      <c r="J1110" s="10">
        <f t="shared" si="69"/>
        <v>41012.261979166666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t="str">
        <f t="shared" si="70"/>
        <v>games</v>
      </c>
      <c r="R1110" t="str">
        <f t="shared" si="71"/>
        <v>video games</v>
      </c>
    </row>
    <row r="1111" spans="1:18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0">
        <f t="shared" si="68"/>
        <v>42662.418865740743</v>
      </c>
      <c r="J1111" s="10">
        <f t="shared" si="69"/>
        <v>42692.4605324074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t="str">
        <f t="shared" si="70"/>
        <v>games</v>
      </c>
      <c r="R1111" t="str">
        <f t="shared" si="71"/>
        <v>video games</v>
      </c>
    </row>
    <row r="1112" spans="1:18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0">
        <f t="shared" si="68"/>
        <v>41220.59979166666</v>
      </c>
      <c r="J1112" s="10">
        <f t="shared" si="69"/>
        <v>41250.59979166666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t="str">
        <f t="shared" si="70"/>
        <v>games</v>
      </c>
      <c r="R1112" t="str">
        <f t="shared" si="71"/>
        <v>video games</v>
      </c>
    </row>
    <row r="1113" spans="1:18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0">
        <f t="shared" si="68"/>
        <v>42346.870254629634</v>
      </c>
      <c r="J1113" s="10">
        <f t="shared" si="69"/>
        <v>42376.870254629634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t="str">
        <f t="shared" si="70"/>
        <v>games</v>
      </c>
      <c r="R1113" t="str">
        <f t="shared" si="71"/>
        <v>video games</v>
      </c>
    </row>
    <row r="1114" spans="1:18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0">
        <f t="shared" si="68"/>
        <v>41963.426053240742</v>
      </c>
      <c r="J1114" s="10">
        <f t="shared" si="69"/>
        <v>42023.020833333336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t="str">
        <f t="shared" si="70"/>
        <v>games</v>
      </c>
      <c r="R1114" t="str">
        <f t="shared" si="71"/>
        <v>video games</v>
      </c>
    </row>
    <row r="1115" spans="1:18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0">
        <f t="shared" si="68"/>
        <v>41835.643749999996</v>
      </c>
      <c r="J1115" s="10">
        <f t="shared" si="69"/>
        <v>41865.643749999996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t="str">
        <f t="shared" si="70"/>
        <v>games</v>
      </c>
      <c r="R1115" t="str">
        <f t="shared" si="71"/>
        <v>video games</v>
      </c>
    </row>
    <row r="1116" spans="1:18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0">
        <f t="shared" si="68"/>
        <v>41526.01258101852</v>
      </c>
      <c r="J1116" s="10">
        <f t="shared" si="69"/>
        <v>41556.01258101852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t="str">
        <f t="shared" si="70"/>
        <v>games</v>
      </c>
      <c r="R1116" t="str">
        <f t="shared" si="71"/>
        <v>video games</v>
      </c>
    </row>
    <row r="1117" spans="1:18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0">
        <f t="shared" si="68"/>
        <v>42429.362210648142</v>
      </c>
      <c r="J1117" s="10">
        <f t="shared" si="69"/>
        <v>42459.320543981477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t="str">
        <f t="shared" si="70"/>
        <v>games</v>
      </c>
      <c r="R1117" t="str">
        <f t="shared" si="71"/>
        <v>video games</v>
      </c>
    </row>
    <row r="1118" spans="1:18" ht="28.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0">
        <f t="shared" si="68"/>
        <v>41009.513981481476</v>
      </c>
      <c r="J1118" s="10">
        <f t="shared" si="69"/>
        <v>41069.513981481476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t="str">
        <f t="shared" si="70"/>
        <v>games</v>
      </c>
      <c r="R1118" t="str">
        <f t="shared" si="71"/>
        <v>video games</v>
      </c>
    </row>
    <row r="1119" spans="1:18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0">
        <f t="shared" si="68"/>
        <v>42333.265196759261</v>
      </c>
      <c r="J1119" s="10">
        <f t="shared" si="69"/>
        <v>42363.265196759261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t="str">
        <f t="shared" si="70"/>
        <v>games</v>
      </c>
      <c r="R1119" t="str">
        <f t="shared" si="71"/>
        <v>video games</v>
      </c>
    </row>
    <row r="1120" spans="1:18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0">
        <f t="shared" si="68"/>
        <v>41703.833090277774</v>
      </c>
      <c r="J1120" s="10">
        <f t="shared" si="69"/>
        <v>41733.79142361111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t="str">
        <f t="shared" si="70"/>
        <v>games</v>
      </c>
      <c r="R1120" t="str">
        <f t="shared" si="71"/>
        <v>video games</v>
      </c>
    </row>
    <row r="1121" spans="1:18" ht="43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0">
        <f t="shared" si="68"/>
        <v>41722.459074074075</v>
      </c>
      <c r="J1121" s="10">
        <f t="shared" si="69"/>
        <v>41735.459074074075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t="str">
        <f t="shared" si="70"/>
        <v>games</v>
      </c>
      <c r="R1121" t="str">
        <f t="shared" si="71"/>
        <v>video games</v>
      </c>
    </row>
    <row r="1122" spans="1:18" ht="28.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0">
        <f t="shared" si="68"/>
        <v>40799.539351851847</v>
      </c>
      <c r="J1122" s="10">
        <f t="shared" si="69"/>
        <v>40844.539351851847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t="str">
        <f t="shared" si="70"/>
        <v>games</v>
      </c>
      <c r="R1122" t="str">
        <f t="shared" si="71"/>
        <v>video games</v>
      </c>
    </row>
    <row r="1123" spans="1:18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0">
        <f t="shared" si="68"/>
        <v>42412.60087962963</v>
      </c>
      <c r="J1123" s="10">
        <f t="shared" si="69"/>
        <v>42442.559212962959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t="str">
        <f t="shared" si="70"/>
        <v>games</v>
      </c>
      <c r="R1123" t="str">
        <f t="shared" si="71"/>
        <v>video games</v>
      </c>
    </row>
    <row r="1124" spans="1:18" ht="43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0">
        <f t="shared" si="68"/>
        <v>41410.370659722219</v>
      </c>
      <c r="J1124" s="10">
        <f t="shared" si="69"/>
        <v>41424.370659722219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t="str">
        <f t="shared" si="70"/>
        <v>games</v>
      </c>
      <c r="R1124" t="str">
        <f t="shared" si="71"/>
        <v>video games</v>
      </c>
    </row>
    <row r="1125" spans="1:18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0">
        <f t="shared" si="68"/>
        <v>41718.190370370365</v>
      </c>
      <c r="J1125" s="10">
        <f t="shared" si="69"/>
        <v>41748.190370370365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t="str">
        <f t="shared" si="70"/>
        <v>games</v>
      </c>
      <c r="R1125" t="str">
        <f t="shared" si="71"/>
        <v>video games</v>
      </c>
    </row>
    <row r="1126" spans="1:18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0">
        <f t="shared" si="68"/>
        <v>42094.333923611113</v>
      </c>
      <c r="J1126" s="10">
        <f t="shared" si="69"/>
        <v>42124.333923611113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t="str">
        <f t="shared" si="70"/>
        <v>games</v>
      </c>
      <c r="R1126" t="str">
        <f t="shared" si="71"/>
        <v>mobile games</v>
      </c>
    </row>
    <row r="1127" spans="1:18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0">
        <f t="shared" si="68"/>
        <v>42212.290856481479</v>
      </c>
      <c r="J1127" s="10">
        <f t="shared" si="69"/>
        <v>42272.290856481479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t="str">
        <f t="shared" si="70"/>
        <v>games</v>
      </c>
      <c r="R1127" t="str">
        <f t="shared" si="71"/>
        <v>mobile games</v>
      </c>
    </row>
    <row r="1128" spans="1:18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0">
        <f t="shared" si="68"/>
        <v>42534.99414351851</v>
      </c>
      <c r="J1128" s="10">
        <f t="shared" si="69"/>
        <v>42564.99414351851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t="str">
        <f t="shared" si="70"/>
        <v>games</v>
      </c>
      <c r="R1128" t="str">
        <f t="shared" si="71"/>
        <v>mobile games</v>
      </c>
    </row>
    <row r="1129" spans="1:18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0">
        <f t="shared" si="68"/>
        <v>41926.520833333328</v>
      </c>
      <c r="J1129" s="10">
        <f t="shared" si="69"/>
        <v>41957.562499999993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t="str">
        <f t="shared" si="70"/>
        <v>games</v>
      </c>
      <c r="R1129" t="str">
        <f t="shared" si="71"/>
        <v>mobile games</v>
      </c>
    </row>
    <row r="1130" spans="1:1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0">
        <f t="shared" si="68"/>
        <v>41828.316168981481</v>
      </c>
      <c r="J1130" s="10">
        <f t="shared" si="69"/>
        <v>41858.316168981481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t="str">
        <f t="shared" si="70"/>
        <v>games</v>
      </c>
      <c r="R1130" t="str">
        <f t="shared" si="71"/>
        <v>mobile games</v>
      </c>
    </row>
    <row r="1131" spans="1:18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0">
        <f t="shared" si="68"/>
        <v>42495.931631944441</v>
      </c>
      <c r="J1131" s="10">
        <f t="shared" si="69"/>
        <v>42525.931631944441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t="str">
        <f t="shared" si="70"/>
        <v>games</v>
      </c>
      <c r="R1131" t="str">
        <f t="shared" si="71"/>
        <v>mobile games</v>
      </c>
    </row>
    <row r="1132" spans="1:18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0">
        <f t="shared" si="68"/>
        <v>41908.663194444445</v>
      </c>
      <c r="J1132" s="10">
        <f t="shared" si="69"/>
        <v>41968.704861111109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t="str">
        <f t="shared" si="70"/>
        <v>games</v>
      </c>
      <c r="R1132" t="str">
        <f t="shared" si="71"/>
        <v>mobile games</v>
      </c>
    </row>
    <row r="1133" spans="1:18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0">
        <f t="shared" si="68"/>
        <v>42332.574861111112</v>
      </c>
      <c r="J1133" s="10">
        <f t="shared" si="69"/>
        <v>42362.574861111112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t="str">
        <f t="shared" si="70"/>
        <v>games</v>
      </c>
      <c r="R1133" t="str">
        <f t="shared" si="71"/>
        <v>mobile games</v>
      </c>
    </row>
    <row r="1134" spans="1:18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0">
        <f t="shared" si="68"/>
        <v>42705.782071759262</v>
      </c>
      <c r="J1134" s="10">
        <f t="shared" si="69"/>
        <v>42735.782071759262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t="str">
        <f t="shared" si="70"/>
        <v>games</v>
      </c>
      <c r="R1134" t="str">
        <f t="shared" si="71"/>
        <v>mobile games</v>
      </c>
    </row>
    <row r="1135" spans="1:18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0">
        <f t="shared" si="68"/>
        <v>41821.073854166665</v>
      </c>
      <c r="J1135" s="10">
        <f t="shared" si="69"/>
        <v>41851.073854166665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t="str">
        <f t="shared" si="70"/>
        <v>games</v>
      </c>
      <c r="R1135" t="str">
        <f t="shared" si="71"/>
        <v>mobile games</v>
      </c>
    </row>
    <row r="1136" spans="1:18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0">
        <f t="shared" si="68"/>
        <v>41957.95171296296</v>
      </c>
      <c r="J1136" s="10">
        <f t="shared" si="69"/>
        <v>41971.856249999997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t="str">
        <f t="shared" si="70"/>
        <v>games</v>
      </c>
      <c r="R1136" t="str">
        <f t="shared" si="71"/>
        <v>mobile games</v>
      </c>
    </row>
    <row r="1137" spans="1:18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0">
        <f t="shared" si="68"/>
        <v>42558.656180555547</v>
      </c>
      <c r="J1137" s="10">
        <f t="shared" si="69"/>
        <v>42588.656180555547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t="str">
        <f t="shared" si="70"/>
        <v>games</v>
      </c>
      <c r="R1137" t="str">
        <f t="shared" si="71"/>
        <v>mobile games</v>
      </c>
    </row>
    <row r="1138" spans="1:18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0">
        <f t="shared" si="68"/>
        <v>42327.338298611103</v>
      </c>
      <c r="J1138" s="10">
        <f t="shared" si="69"/>
        <v>42357.338298611103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t="str">
        <f t="shared" si="70"/>
        <v>games</v>
      </c>
      <c r="R1138" t="str">
        <f t="shared" si="71"/>
        <v>mobile games</v>
      </c>
    </row>
    <row r="1139" spans="1:18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0">
        <f t="shared" si="68"/>
        <v>42453.486354166664</v>
      </c>
      <c r="J1139" s="10">
        <f t="shared" si="69"/>
        <v>42483.486354166664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t="str">
        <f t="shared" si="70"/>
        <v>games</v>
      </c>
      <c r="R1139" t="str">
        <f t="shared" si="71"/>
        <v>mobile games</v>
      </c>
    </row>
    <row r="1140" spans="1:18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0">
        <f t="shared" si="68"/>
        <v>42736.573275462964</v>
      </c>
      <c r="J1140" s="10">
        <f t="shared" si="69"/>
        <v>42756.573275462964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t="str">
        <f t="shared" si="70"/>
        <v>games</v>
      </c>
      <c r="R1140" t="str">
        <f t="shared" si="71"/>
        <v>mobile games</v>
      </c>
    </row>
    <row r="1141" spans="1:18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0">
        <f t="shared" si="68"/>
        <v>41975.014189814807</v>
      </c>
      <c r="J1141" s="10">
        <f t="shared" si="69"/>
        <v>42005.014189814807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t="str">
        <f t="shared" si="70"/>
        <v>games</v>
      </c>
      <c r="R1141" t="str">
        <f t="shared" si="71"/>
        <v>mobile games</v>
      </c>
    </row>
    <row r="1142" spans="1:18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0">
        <f t="shared" si="68"/>
        <v>42192.128715277773</v>
      </c>
      <c r="J1142" s="10">
        <f t="shared" si="69"/>
        <v>42222.128715277773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t="str">
        <f t="shared" si="70"/>
        <v>games</v>
      </c>
      <c r="R1142" t="str">
        <f t="shared" si="71"/>
        <v>mobile games</v>
      </c>
    </row>
    <row r="1143" spans="1:1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0">
        <f t="shared" si="68"/>
        <v>42164.366319444445</v>
      </c>
      <c r="J1143" s="10">
        <f t="shared" si="69"/>
        <v>42194.366319444445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t="str">
        <f t="shared" si="70"/>
        <v>games</v>
      </c>
      <c r="R1143" t="str">
        <f t="shared" si="71"/>
        <v>mobile games</v>
      </c>
    </row>
    <row r="1144" spans="1:18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0">
        <f t="shared" si="68"/>
        <v>42021.672766203708</v>
      </c>
      <c r="J1144" s="10">
        <f t="shared" si="69"/>
        <v>42051.672766203708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t="str">
        <f t="shared" si="70"/>
        <v>games</v>
      </c>
      <c r="R1144" t="str">
        <f t="shared" si="71"/>
        <v>mobile games</v>
      </c>
    </row>
    <row r="1145" spans="1:18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0">
        <f t="shared" si="68"/>
        <v>42324.860254629624</v>
      </c>
      <c r="J1145" s="10">
        <f t="shared" si="69"/>
        <v>42354.860254629624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t="str">
        <f t="shared" si="70"/>
        <v>games</v>
      </c>
      <c r="R1145" t="str">
        <f t="shared" si="71"/>
        <v>mobile games</v>
      </c>
    </row>
    <row r="1146" spans="1:18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0">
        <f t="shared" si="68"/>
        <v>42092.848611111105</v>
      </c>
      <c r="J1146" s="10">
        <f t="shared" si="69"/>
        <v>42122.848611111105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t="str">
        <f t="shared" si="70"/>
        <v>food</v>
      </c>
      <c r="R1146" t="str">
        <f t="shared" si="71"/>
        <v>food trucks</v>
      </c>
    </row>
    <row r="1147" spans="1:18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0">
        <f t="shared" si="68"/>
        <v>41854.414259259262</v>
      </c>
      <c r="J1147" s="10">
        <f t="shared" si="69"/>
        <v>41914.414259259262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t="str">
        <f t="shared" si="70"/>
        <v>food</v>
      </c>
      <c r="R1147" t="str">
        <f t="shared" si="71"/>
        <v>food trucks</v>
      </c>
    </row>
    <row r="1148" spans="1:18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0">
        <f t="shared" si="68"/>
        <v>41723.620057870365</v>
      </c>
      <c r="J1148" s="10">
        <f t="shared" si="69"/>
        <v>41761.620057870365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t="str">
        <f t="shared" si="70"/>
        <v>food</v>
      </c>
      <c r="R1148" t="str">
        <f t="shared" si="71"/>
        <v>food trucks</v>
      </c>
    </row>
    <row r="1149" spans="1:18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0">
        <f t="shared" si="68"/>
        <v>41871.638692129629</v>
      </c>
      <c r="J1149" s="10">
        <f t="shared" si="69"/>
        <v>41931.638692129629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t="str">
        <f t="shared" si="70"/>
        <v>food</v>
      </c>
      <c r="R1149" t="str">
        <f t="shared" si="71"/>
        <v>food trucks</v>
      </c>
    </row>
    <row r="1150" spans="1:18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0">
        <f t="shared" si="68"/>
        <v>42674.837743055548</v>
      </c>
      <c r="J1150" s="10">
        <f t="shared" si="69"/>
        <v>42704.87940972222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t="str">
        <f t="shared" si="70"/>
        <v>food</v>
      </c>
      <c r="R1150" t="str">
        <f t="shared" si="71"/>
        <v>food trucks</v>
      </c>
    </row>
    <row r="1151" spans="1:18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0">
        <f t="shared" si="68"/>
        <v>42507.376921296294</v>
      </c>
      <c r="J1151" s="10">
        <f t="shared" si="69"/>
        <v>42537.376921296294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t="str">
        <f t="shared" si="70"/>
        <v>food</v>
      </c>
      <c r="R1151" t="str">
        <f t="shared" si="71"/>
        <v>food trucks</v>
      </c>
    </row>
    <row r="1152" spans="1:18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0">
        <f t="shared" si="68"/>
        <v>42317.62123842592</v>
      </c>
      <c r="J1152" s="10">
        <f t="shared" si="69"/>
        <v>42377.62123842592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t="str">
        <f t="shared" si="70"/>
        <v>food</v>
      </c>
      <c r="R1152" t="str">
        <f t="shared" si="71"/>
        <v>food trucks</v>
      </c>
    </row>
    <row r="1153" spans="1:18" ht="43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0">
        <f t="shared" si="68"/>
        <v>42223.769247685181</v>
      </c>
      <c r="J1153" s="10">
        <f t="shared" si="69"/>
        <v>42253.769247685181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t="str">
        <f t="shared" si="70"/>
        <v>food</v>
      </c>
      <c r="R1153" t="str">
        <f t="shared" si="71"/>
        <v>food trucks</v>
      </c>
    </row>
    <row r="1154" spans="1:1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0">
        <f t="shared" si="68"/>
        <v>42109.376296296294</v>
      </c>
      <c r="J1154" s="10">
        <f t="shared" si="69"/>
        <v>42139.376296296294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t="str">
        <f t="shared" si="70"/>
        <v>food</v>
      </c>
      <c r="R1154" t="str">
        <f t="shared" si="71"/>
        <v>food trucks</v>
      </c>
    </row>
    <row r="1155" spans="1:18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0">
        <f t="shared" ref="I1155:I1218" si="72">(((L1155/60)/60)/24) + DATE(1970,1,1)+(-8/24)</f>
        <v>42143.380844907406</v>
      </c>
      <c r="J1155" s="10">
        <f t="shared" ref="J1155:J1218" si="73">(((K1155/60)/60)/24) + DATE(1970,1,1)+(-8/24)</f>
        <v>42173.380844907406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t="str">
        <f t="shared" ref="Q1155:Q1218" si="74">LEFT(P1155, SEARCH("/",P1155,1) - 1)</f>
        <v>food</v>
      </c>
      <c r="R1155" t="str">
        <f t="shared" ref="R1155:R1218" si="75">RIGHT(P1155,LEN(P1155) - SEARCH("/",P1155,1))</f>
        <v>food trucks</v>
      </c>
    </row>
    <row r="1156" spans="1:18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0">
        <f t="shared" si="72"/>
        <v>42222.775532407402</v>
      </c>
      <c r="J1156" s="10">
        <f t="shared" si="73"/>
        <v>42252.775532407402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t="str">
        <f t="shared" si="74"/>
        <v>food</v>
      </c>
      <c r="R1156" t="str">
        <f t="shared" si="75"/>
        <v>food trucks</v>
      </c>
    </row>
    <row r="1157" spans="1:18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0">
        <f t="shared" si="72"/>
        <v>41835.430648148147</v>
      </c>
      <c r="J1157" s="10">
        <f t="shared" si="73"/>
        <v>41865.430648148147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t="str">
        <f t="shared" si="74"/>
        <v>food</v>
      </c>
      <c r="R1157" t="str">
        <f t="shared" si="75"/>
        <v>food trucks</v>
      </c>
    </row>
    <row r="1158" spans="1:18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0">
        <f t="shared" si="72"/>
        <v>42028.737986111104</v>
      </c>
      <c r="J1158" s="10">
        <f t="shared" si="73"/>
        <v>42058.737986111104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t="str">
        <f t="shared" si="74"/>
        <v>food</v>
      </c>
      <c r="R1158" t="str">
        <f t="shared" si="75"/>
        <v>food trucks</v>
      </c>
    </row>
    <row r="1159" spans="1:18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0">
        <f t="shared" si="72"/>
        <v>41918.294907407406</v>
      </c>
      <c r="J1159" s="10">
        <f t="shared" si="73"/>
        <v>41978.336574074077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t="str">
        <f t="shared" si="74"/>
        <v>food</v>
      </c>
      <c r="R1159" t="str">
        <f t="shared" si="75"/>
        <v>food trucks</v>
      </c>
    </row>
    <row r="1160" spans="1:18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0">
        <f t="shared" si="72"/>
        <v>41951.758425925924</v>
      </c>
      <c r="J1160" s="10">
        <f t="shared" si="73"/>
        <v>41981.758425925924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t="str">
        <f t="shared" si="74"/>
        <v>food</v>
      </c>
      <c r="R1160" t="str">
        <f t="shared" si="75"/>
        <v>food trucks</v>
      </c>
    </row>
    <row r="1161" spans="1:18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0">
        <f t="shared" si="72"/>
        <v>42154.393113425926</v>
      </c>
      <c r="J1161" s="10">
        <f t="shared" si="73"/>
        <v>42185.322916666664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t="str">
        <f t="shared" si="74"/>
        <v>food</v>
      </c>
      <c r="R1161" t="str">
        <f t="shared" si="75"/>
        <v>food trucks</v>
      </c>
    </row>
    <row r="1162" spans="1:18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0">
        <f t="shared" si="72"/>
        <v>42060.821597222217</v>
      </c>
      <c r="J1162" s="10">
        <f t="shared" si="73"/>
        <v>42090.77993055556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t="str">
        <f t="shared" si="74"/>
        <v>food</v>
      </c>
      <c r="R1162" t="str">
        <f t="shared" si="75"/>
        <v>food trucks</v>
      </c>
    </row>
    <row r="1163" spans="1:18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0">
        <f t="shared" si="72"/>
        <v>42122.296168981477</v>
      </c>
      <c r="J1163" s="10">
        <f t="shared" si="73"/>
        <v>42143.296168981477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t="str">
        <f t="shared" si="74"/>
        <v>food</v>
      </c>
      <c r="R1163" t="str">
        <f t="shared" si="75"/>
        <v>food trucks</v>
      </c>
    </row>
    <row r="1164" spans="1:18" ht="43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0">
        <f t="shared" si="72"/>
        <v>41876.350277777776</v>
      </c>
      <c r="J1164" s="10">
        <f t="shared" si="73"/>
        <v>41907.350277777776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t="str">
        <f t="shared" si="74"/>
        <v>food</v>
      </c>
      <c r="R1164" t="str">
        <f t="shared" si="75"/>
        <v>food trucks</v>
      </c>
    </row>
    <row r="1165" spans="1:18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0">
        <f t="shared" si="72"/>
        <v>41830.390277777777</v>
      </c>
      <c r="J1165" s="10">
        <f t="shared" si="73"/>
        <v>41860.390277777777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t="str">
        <f t="shared" si="74"/>
        <v>food</v>
      </c>
      <c r="R1165" t="str">
        <f t="shared" si="75"/>
        <v>food trucks</v>
      </c>
    </row>
    <row r="1166" spans="1:18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0">
        <f t="shared" si="72"/>
        <v>42509.39099537037</v>
      </c>
      <c r="J1166" s="10">
        <f t="shared" si="73"/>
        <v>42539.39099537037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t="str">
        <f t="shared" si="74"/>
        <v>food</v>
      </c>
      <c r="R1166" t="str">
        <f t="shared" si="75"/>
        <v>food trucks</v>
      </c>
    </row>
    <row r="1167" spans="1:18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0">
        <f t="shared" si="72"/>
        <v>41791.881134259253</v>
      </c>
      <c r="J1167" s="10">
        <f t="shared" si="73"/>
        <v>41825.881134259253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t="str">
        <f t="shared" si="74"/>
        <v>food</v>
      </c>
      <c r="R1167" t="str">
        <f t="shared" si="75"/>
        <v>food trucks</v>
      </c>
    </row>
    <row r="1168" spans="1:18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0">
        <f t="shared" si="72"/>
        <v>42150.152106481481</v>
      </c>
      <c r="J1168" s="10">
        <f t="shared" si="73"/>
        <v>42180.833333333336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t="str">
        <f t="shared" si="74"/>
        <v>food</v>
      </c>
      <c r="R1168" t="str">
        <f t="shared" si="75"/>
        <v>food trucks</v>
      </c>
    </row>
    <row r="1169" spans="1:18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0">
        <f t="shared" si="72"/>
        <v>41863.401562499996</v>
      </c>
      <c r="J1169" s="10">
        <f t="shared" si="73"/>
        <v>41894.401562499996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t="str">
        <f t="shared" si="74"/>
        <v>food</v>
      </c>
      <c r="R1169" t="str">
        <f t="shared" si="75"/>
        <v>food trucks</v>
      </c>
    </row>
    <row r="1170" spans="1:18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0">
        <f t="shared" si="72"/>
        <v>42604.720659722218</v>
      </c>
      <c r="J1170" s="10">
        <f t="shared" si="73"/>
        <v>42634.720659722218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t="str">
        <f t="shared" si="74"/>
        <v>food</v>
      </c>
      <c r="R1170" t="str">
        <f t="shared" si="75"/>
        <v>food trucks</v>
      </c>
    </row>
    <row r="1171" spans="1:18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0">
        <f t="shared" si="72"/>
        <v>42027.020405092589</v>
      </c>
      <c r="J1171" s="10">
        <f t="shared" si="73"/>
        <v>42057.020405092589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t="str">
        <f t="shared" si="74"/>
        <v>food</v>
      </c>
      <c r="R1171" t="str">
        <f t="shared" si="75"/>
        <v>food trucks</v>
      </c>
    </row>
    <row r="1172" spans="1:18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0">
        <f t="shared" si="72"/>
        <v>42124.559849537036</v>
      </c>
      <c r="J1172" s="10">
        <f t="shared" si="73"/>
        <v>42154.559849537036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t="str">
        <f t="shared" si="74"/>
        <v>food</v>
      </c>
      <c r="R1172" t="str">
        <f t="shared" si="75"/>
        <v>food trucks</v>
      </c>
    </row>
    <row r="1173" spans="1:18" ht="28.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0">
        <f t="shared" si="72"/>
        <v>41938.471377314811</v>
      </c>
      <c r="J1173" s="10">
        <f t="shared" si="73"/>
        <v>41956.513043981475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t="str">
        <f t="shared" si="74"/>
        <v>food</v>
      </c>
      <c r="R1173" t="str">
        <f t="shared" si="75"/>
        <v>food trucks</v>
      </c>
    </row>
    <row r="1174" spans="1:1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0">
        <f t="shared" si="72"/>
        <v>41841.348981481482</v>
      </c>
      <c r="J1174" s="10">
        <f t="shared" si="73"/>
        <v>41871.348981481482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t="str">
        <f t="shared" si="74"/>
        <v>food</v>
      </c>
      <c r="R1174" t="str">
        <f t="shared" si="75"/>
        <v>food trucks</v>
      </c>
    </row>
    <row r="1175" spans="1:18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0">
        <f t="shared" si="72"/>
        <v>42183.85251157407</v>
      </c>
      <c r="J1175" s="10">
        <f t="shared" si="73"/>
        <v>42218.85251157407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t="str">
        <f t="shared" si="74"/>
        <v>food</v>
      </c>
      <c r="R1175" t="str">
        <f t="shared" si="75"/>
        <v>food trucks</v>
      </c>
    </row>
    <row r="1176" spans="1:18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0">
        <f t="shared" si="72"/>
        <v>42468.508414351854</v>
      </c>
      <c r="J1176" s="10">
        <f t="shared" si="73"/>
        <v>42498.508414351854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t="str">
        <f t="shared" si="74"/>
        <v>food</v>
      </c>
      <c r="R1176" t="str">
        <f t="shared" si="75"/>
        <v>food trucks</v>
      </c>
    </row>
    <row r="1177" spans="1:18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0">
        <f t="shared" si="72"/>
        <v>42170.395127314812</v>
      </c>
      <c r="J1177" s="10">
        <f t="shared" si="73"/>
        <v>42200.395127314812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t="str">
        <f t="shared" si="74"/>
        <v>food</v>
      </c>
      <c r="R1177" t="str">
        <f t="shared" si="75"/>
        <v>food trucks</v>
      </c>
    </row>
    <row r="1178" spans="1:18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0">
        <f t="shared" si="72"/>
        <v>42745.686319444438</v>
      </c>
      <c r="J1178" s="10">
        <f t="shared" si="73"/>
        <v>42800.208333333336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t="str">
        <f t="shared" si="74"/>
        <v>food</v>
      </c>
      <c r="R1178" t="str">
        <f t="shared" si="75"/>
        <v>food trucks</v>
      </c>
    </row>
    <row r="1179" spans="1:18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0">
        <f t="shared" si="72"/>
        <v>41897.327499999999</v>
      </c>
      <c r="J1179" s="10">
        <f t="shared" si="73"/>
        <v>41927.327499999999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t="str">
        <f t="shared" si="74"/>
        <v>food</v>
      </c>
      <c r="R1179" t="str">
        <f t="shared" si="75"/>
        <v>food trucks</v>
      </c>
    </row>
    <row r="1180" spans="1:18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0">
        <f t="shared" si="72"/>
        <v>41837.57236111111</v>
      </c>
      <c r="J1180" s="10">
        <f t="shared" si="73"/>
        <v>41867.57236111111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t="str">
        <f t="shared" si="74"/>
        <v>food</v>
      </c>
      <c r="R1180" t="str">
        <f t="shared" si="75"/>
        <v>food trucks</v>
      </c>
    </row>
    <row r="1181" spans="1:18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0">
        <f t="shared" si="72"/>
        <v>42275.386886574073</v>
      </c>
      <c r="J1181" s="10">
        <f t="shared" si="73"/>
        <v>42305.386886574073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t="str">
        <f t="shared" si="74"/>
        <v>food</v>
      </c>
      <c r="R1181" t="str">
        <f t="shared" si="75"/>
        <v>food trucks</v>
      </c>
    </row>
    <row r="1182" spans="1:18" ht="28.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0">
        <f t="shared" si="72"/>
        <v>41781.473541666666</v>
      </c>
      <c r="J1182" s="10">
        <f t="shared" si="73"/>
        <v>41818.473541666666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t="str">
        <f t="shared" si="74"/>
        <v>food</v>
      </c>
      <c r="R1182" t="str">
        <f t="shared" si="75"/>
        <v>food trucks</v>
      </c>
    </row>
    <row r="1183" spans="1:1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0">
        <f t="shared" si="72"/>
        <v>42034.006030092591</v>
      </c>
      <c r="J1183" s="10">
        <f t="shared" si="73"/>
        <v>42064.006030092591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t="str">
        <f t="shared" si="74"/>
        <v>food</v>
      </c>
      <c r="R1183" t="str">
        <f t="shared" si="75"/>
        <v>food trucks</v>
      </c>
    </row>
    <row r="1184" spans="1:18" ht="43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0">
        <f t="shared" si="72"/>
        <v>42728.494074074071</v>
      </c>
      <c r="J1184" s="10">
        <f t="shared" si="73"/>
        <v>42747.362499999996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t="str">
        <f t="shared" si="74"/>
        <v>food</v>
      </c>
      <c r="R1184" t="str">
        <f t="shared" si="75"/>
        <v>food trucks</v>
      </c>
    </row>
    <row r="1185" spans="1:18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0">
        <f t="shared" si="72"/>
        <v>42656.528043981474</v>
      </c>
      <c r="J1185" s="10">
        <f t="shared" si="73"/>
        <v>42675.832638888889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t="str">
        <f t="shared" si="74"/>
        <v>food</v>
      </c>
      <c r="R1185" t="str">
        <f t="shared" si="75"/>
        <v>food trucks</v>
      </c>
    </row>
    <row r="1186" spans="1:18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0">
        <f t="shared" si="72"/>
        <v>42741.266331018516</v>
      </c>
      <c r="J1186" s="10">
        <f t="shared" si="73"/>
        <v>42772.266331018516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t="str">
        <f t="shared" si="74"/>
        <v>photography</v>
      </c>
      <c r="R1186" t="str">
        <f t="shared" si="75"/>
        <v>photobooks</v>
      </c>
    </row>
    <row r="1187" spans="1:18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0">
        <f t="shared" si="72"/>
        <v>42130.531817129631</v>
      </c>
      <c r="J1187" s="10">
        <f t="shared" si="73"/>
        <v>42162.833333333336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t="str">
        <f t="shared" si="74"/>
        <v>photography</v>
      </c>
      <c r="R1187" t="str">
        <f t="shared" si="75"/>
        <v>photobooks</v>
      </c>
    </row>
    <row r="1188" spans="1:18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0">
        <f t="shared" si="72"/>
        <v>42123.530034722215</v>
      </c>
      <c r="J1188" s="10">
        <f t="shared" si="73"/>
        <v>42156.612499999996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t="str">
        <f t="shared" si="74"/>
        <v>photography</v>
      </c>
      <c r="R1188" t="str">
        <f t="shared" si="75"/>
        <v>photobooks</v>
      </c>
    </row>
    <row r="1189" spans="1:18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0">
        <f t="shared" si="72"/>
        <v>42109.561608796292</v>
      </c>
      <c r="J1189" s="10">
        <f t="shared" si="73"/>
        <v>42141.416666666664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t="str">
        <f t="shared" si="74"/>
        <v>photography</v>
      </c>
      <c r="R1189" t="str">
        <f t="shared" si="75"/>
        <v>photobooks</v>
      </c>
    </row>
    <row r="1190" spans="1:18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0">
        <f t="shared" si="72"/>
        <v>42711.367361111108</v>
      </c>
      <c r="J1190" s="10">
        <f t="shared" si="73"/>
        <v>42732.367361111108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t="str">
        <f t="shared" si="74"/>
        <v>photography</v>
      </c>
      <c r="R1190" t="str">
        <f t="shared" si="75"/>
        <v>photobooks</v>
      </c>
    </row>
    <row r="1191" spans="1:18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0">
        <f t="shared" si="72"/>
        <v>42529.645775462959</v>
      </c>
      <c r="J1191" s="10">
        <f t="shared" si="73"/>
        <v>42550.645775462959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t="str">
        <f t="shared" si="74"/>
        <v>photography</v>
      </c>
      <c r="R1191" t="str">
        <f t="shared" si="75"/>
        <v>photobooks</v>
      </c>
    </row>
    <row r="1192" spans="1:18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0">
        <f t="shared" si="72"/>
        <v>41852.332465277774</v>
      </c>
      <c r="J1192" s="10">
        <f t="shared" si="73"/>
        <v>41882.332465277774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t="str">
        <f t="shared" si="74"/>
        <v>photography</v>
      </c>
      <c r="R1192" t="str">
        <f t="shared" si="75"/>
        <v>photobooks</v>
      </c>
    </row>
    <row r="1193" spans="1:18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0">
        <f t="shared" si="72"/>
        <v>42419.270370370366</v>
      </c>
      <c r="J1193" s="10">
        <f t="shared" si="73"/>
        <v>42449.228703703695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t="str">
        <f t="shared" si="74"/>
        <v>photography</v>
      </c>
      <c r="R1193" t="str">
        <f t="shared" si="75"/>
        <v>photobooks</v>
      </c>
    </row>
    <row r="1194" spans="1:18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0">
        <f t="shared" si="72"/>
        <v>42747.173356481479</v>
      </c>
      <c r="J1194" s="10">
        <f t="shared" si="73"/>
        <v>42777.173356481479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t="str">
        <f t="shared" si="74"/>
        <v>photography</v>
      </c>
      <c r="R1194" t="str">
        <f t="shared" si="75"/>
        <v>photobooks</v>
      </c>
    </row>
    <row r="1195" spans="1:18" ht="43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0">
        <f t="shared" si="72"/>
        <v>42409.442743055559</v>
      </c>
      <c r="J1195" s="10">
        <f t="shared" si="73"/>
        <v>42469.401076388887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t="str">
        <f t="shared" si="74"/>
        <v>photography</v>
      </c>
      <c r="R1195" t="str">
        <f t="shared" si="75"/>
        <v>photobooks</v>
      </c>
    </row>
    <row r="1196" spans="1:18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0">
        <f t="shared" si="72"/>
        <v>42072.15484953703</v>
      </c>
      <c r="J1196" s="10">
        <f t="shared" si="73"/>
        <v>42102.15484953703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t="str">
        <f t="shared" si="74"/>
        <v>photography</v>
      </c>
      <c r="R1196" t="str">
        <f t="shared" si="75"/>
        <v>photobooks</v>
      </c>
    </row>
    <row r="1197" spans="1:18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0">
        <f t="shared" si="72"/>
        <v>42298.014502314814</v>
      </c>
      <c r="J1197" s="10">
        <f t="shared" si="73"/>
        <v>42358.041666666664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t="str">
        <f t="shared" si="74"/>
        <v>photography</v>
      </c>
      <c r="R1197" t="str">
        <f t="shared" si="75"/>
        <v>photobooks</v>
      </c>
    </row>
    <row r="1198" spans="1:18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0">
        <f t="shared" si="72"/>
        <v>42326.485405092586</v>
      </c>
      <c r="J1198" s="10">
        <f t="shared" si="73"/>
        <v>42356.485405092586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t="str">
        <f t="shared" si="74"/>
        <v>photography</v>
      </c>
      <c r="R1198" t="str">
        <f t="shared" si="75"/>
        <v>photobooks</v>
      </c>
    </row>
    <row r="1199" spans="1:18" ht="43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0">
        <f t="shared" si="72"/>
        <v>42503.331412037034</v>
      </c>
      <c r="J1199" s="10">
        <f t="shared" si="73"/>
        <v>42533.915972222218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t="str">
        <f t="shared" si="74"/>
        <v>photography</v>
      </c>
      <c r="R1199" t="str">
        <f t="shared" si="75"/>
        <v>photobooks</v>
      </c>
    </row>
    <row r="1200" spans="1:18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0">
        <f t="shared" si="72"/>
        <v>42333.285717592589</v>
      </c>
      <c r="J1200" s="10">
        <f t="shared" si="73"/>
        <v>42368.791666666664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t="str">
        <f t="shared" si="74"/>
        <v>photography</v>
      </c>
      <c r="R1200" t="str">
        <f t="shared" si="75"/>
        <v>photobooks</v>
      </c>
    </row>
    <row r="1201" spans="1:18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0">
        <f t="shared" si="72"/>
        <v>42161.437499999993</v>
      </c>
      <c r="J1201" s="10">
        <f t="shared" si="73"/>
        <v>42193.437499999993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t="str">
        <f t="shared" si="74"/>
        <v>photography</v>
      </c>
      <c r="R1201" t="str">
        <f t="shared" si="75"/>
        <v>photobooks</v>
      </c>
    </row>
    <row r="1202" spans="1:18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0">
        <f t="shared" si="72"/>
        <v>42089.144166666665</v>
      </c>
      <c r="J1202" s="10">
        <f t="shared" si="73"/>
        <v>42110.144166666665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t="str">
        <f t="shared" si="74"/>
        <v>photography</v>
      </c>
      <c r="R1202" t="str">
        <f t="shared" si="75"/>
        <v>photobooks</v>
      </c>
    </row>
    <row r="1203" spans="1:18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0">
        <f t="shared" si="72"/>
        <v>42536.273680555554</v>
      </c>
      <c r="J1203" s="10">
        <f t="shared" si="73"/>
        <v>42566.273680555554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t="str">
        <f t="shared" si="74"/>
        <v>photography</v>
      </c>
      <c r="R1203" t="str">
        <f t="shared" si="75"/>
        <v>photobooks</v>
      </c>
    </row>
    <row r="1204" spans="1:18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0">
        <f t="shared" si="72"/>
        <v>42151.955486111103</v>
      </c>
      <c r="J1204" s="10">
        <f t="shared" si="73"/>
        <v>42181.955486111103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t="str">
        <f t="shared" si="74"/>
        <v>photography</v>
      </c>
      <c r="R1204" t="str">
        <f t="shared" si="75"/>
        <v>photobooks</v>
      </c>
    </row>
    <row r="1205" spans="1:18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0">
        <f t="shared" si="72"/>
        <v>42125.2815625</v>
      </c>
      <c r="J1205" s="10">
        <f t="shared" si="73"/>
        <v>42155.2815625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t="str">
        <f t="shared" si="74"/>
        <v>photography</v>
      </c>
      <c r="R1205" t="str">
        <f t="shared" si="75"/>
        <v>photobooks</v>
      </c>
    </row>
    <row r="1206" spans="1:18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0">
        <f t="shared" si="72"/>
        <v>42297.414733796293</v>
      </c>
      <c r="J1206" s="10">
        <f t="shared" si="73"/>
        <v>42341.874999999993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t="str">
        <f t="shared" si="74"/>
        <v>photography</v>
      </c>
      <c r="R1206" t="str">
        <f t="shared" si="75"/>
        <v>photobooks</v>
      </c>
    </row>
    <row r="1207" spans="1:18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0">
        <f t="shared" si="72"/>
        <v>42138.173043981478</v>
      </c>
      <c r="J1207" s="10">
        <f t="shared" si="73"/>
        <v>42168.173043981478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t="str">
        <f t="shared" si="74"/>
        <v>photography</v>
      </c>
      <c r="R1207" t="str">
        <f t="shared" si="75"/>
        <v>photobooks</v>
      </c>
    </row>
    <row r="1208" spans="1:18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0">
        <f t="shared" si="72"/>
        <v>42772.442743055559</v>
      </c>
      <c r="J1208" s="10">
        <f t="shared" si="73"/>
        <v>42805.228472222218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t="str">
        <f t="shared" si="74"/>
        <v>photography</v>
      </c>
      <c r="R1208" t="str">
        <f t="shared" si="75"/>
        <v>photobooks</v>
      </c>
    </row>
    <row r="1209" spans="1:18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0">
        <f t="shared" si="72"/>
        <v>42430.096909722219</v>
      </c>
      <c r="J1209" s="10">
        <f t="shared" si="73"/>
        <v>42460.083333333336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t="str">
        <f t="shared" si="74"/>
        <v>photography</v>
      </c>
      <c r="R1209" t="str">
        <f t="shared" si="75"/>
        <v>photobooks</v>
      </c>
    </row>
    <row r="1210" spans="1:18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0">
        <f t="shared" si="72"/>
        <v>42423.375740740739</v>
      </c>
      <c r="J1210" s="10">
        <f t="shared" si="73"/>
        <v>42453.334074074075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t="str">
        <f t="shared" si="74"/>
        <v>photography</v>
      </c>
      <c r="R1210" t="str">
        <f t="shared" si="75"/>
        <v>photobooks</v>
      </c>
    </row>
    <row r="1211" spans="1:18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0">
        <f t="shared" si="72"/>
        <v>42761.512789351851</v>
      </c>
      <c r="J1211" s="10">
        <f t="shared" si="73"/>
        <v>42791.512789351851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t="str">
        <f t="shared" si="74"/>
        <v>photography</v>
      </c>
      <c r="R1211" t="str">
        <f t="shared" si="75"/>
        <v>photobooks</v>
      </c>
    </row>
    <row r="1212" spans="1:18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0">
        <f t="shared" si="72"/>
        <v>42132.608472222222</v>
      </c>
      <c r="J1212" s="10">
        <f t="shared" si="73"/>
        <v>42155.541666666664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t="str">
        <f t="shared" si="74"/>
        <v>photography</v>
      </c>
      <c r="R1212" t="str">
        <f t="shared" si="75"/>
        <v>photobooks</v>
      </c>
    </row>
    <row r="1213" spans="1:18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0">
        <f t="shared" si="72"/>
        <v>42515.533113425925</v>
      </c>
      <c r="J1213" s="10">
        <f t="shared" si="73"/>
        <v>42530.533113425925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t="str">
        <f t="shared" si="74"/>
        <v>photography</v>
      </c>
      <c r="R1213" t="str">
        <f t="shared" si="75"/>
        <v>photobooks</v>
      </c>
    </row>
    <row r="1214" spans="1:18" ht="43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0">
        <f t="shared" si="72"/>
        <v>42318.616840277777</v>
      </c>
      <c r="J1214" s="10">
        <f t="shared" si="73"/>
        <v>42334.708333333336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t="str">
        <f t="shared" si="74"/>
        <v>photography</v>
      </c>
      <c r="R1214" t="str">
        <f t="shared" si="75"/>
        <v>photobooks</v>
      </c>
    </row>
    <row r="1215" spans="1:18" ht="43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0">
        <f t="shared" si="72"/>
        <v>42731.422453703701</v>
      </c>
      <c r="J1215" s="10">
        <f t="shared" si="73"/>
        <v>42766.422453703701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t="str">
        <f t="shared" si="74"/>
        <v>photography</v>
      </c>
      <c r="R1215" t="str">
        <f t="shared" si="75"/>
        <v>photobooks</v>
      </c>
    </row>
    <row r="1216" spans="1:18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0">
        <f t="shared" si="72"/>
        <v>42104.507002314807</v>
      </c>
      <c r="J1216" s="10">
        <f t="shared" si="73"/>
        <v>42164.507002314807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t="str">
        <f t="shared" si="74"/>
        <v>photography</v>
      </c>
      <c r="R1216" t="str">
        <f t="shared" si="75"/>
        <v>photobooks</v>
      </c>
    </row>
    <row r="1217" spans="1:18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0">
        <f t="shared" si="72"/>
        <v>41759.589768518512</v>
      </c>
      <c r="J1217" s="10">
        <f t="shared" si="73"/>
        <v>41789.589768518512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t="str">
        <f t="shared" si="74"/>
        <v>photography</v>
      </c>
      <c r="R1217" t="str">
        <f t="shared" si="75"/>
        <v>photobooks</v>
      </c>
    </row>
    <row r="1218" spans="1:18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0">
        <f t="shared" si="72"/>
        <v>42247.283067129632</v>
      </c>
      <c r="J1218" s="10">
        <f t="shared" si="73"/>
        <v>42279.627083333333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t="str">
        <f t="shared" si="74"/>
        <v>photography</v>
      </c>
      <c r="R1218" t="str">
        <f t="shared" si="75"/>
        <v>photobooks</v>
      </c>
    </row>
    <row r="1219" spans="1:18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0">
        <f t="shared" ref="I1219:I1282" si="76">(((L1219/60)/60)/24) + DATE(1970,1,1)+(-8/24)</f>
        <v>42535.4761574074</v>
      </c>
      <c r="J1219" s="10">
        <f t="shared" ref="J1219:J1282" si="77">(((K1219/60)/60)/24) + DATE(1970,1,1)+(-8/24)</f>
        <v>42565.4761574074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t="str">
        <f t="shared" ref="Q1219:Q1282" si="78">LEFT(P1219, SEARCH("/",P1219,1) - 1)</f>
        <v>photography</v>
      </c>
      <c r="R1219" t="str">
        <f t="shared" ref="R1219:R1282" si="79">RIGHT(P1219,LEN(P1219) - SEARCH("/",P1219,1))</f>
        <v>photobooks</v>
      </c>
    </row>
    <row r="1220" spans="1:18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0">
        <f t="shared" si="76"/>
        <v>42278.328703703701</v>
      </c>
      <c r="J1220" s="10">
        <f t="shared" si="77"/>
        <v>42308.791666666664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t="str">
        <f t="shared" si="78"/>
        <v>photography</v>
      </c>
      <c r="R1220" t="str">
        <f t="shared" si="79"/>
        <v>photobooks</v>
      </c>
    </row>
    <row r="1221" spans="1:18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0">
        <f t="shared" si="76"/>
        <v>42633.128622685181</v>
      </c>
      <c r="J1221" s="10">
        <f t="shared" si="77"/>
        <v>42663.128622685181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t="str">
        <f t="shared" si="78"/>
        <v>photography</v>
      </c>
      <c r="R1221" t="str">
        <f t="shared" si="79"/>
        <v>photobooks</v>
      </c>
    </row>
    <row r="1222" spans="1:18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0">
        <f t="shared" si="76"/>
        <v>42211.295277777775</v>
      </c>
      <c r="J1222" s="10">
        <f t="shared" si="77"/>
        <v>42241.295277777775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t="str">
        <f t="shared" si="78"/>
        <v>photography</v>
      </c>
      <c r="R1222" t="str">
        <f t="shared" si="79"/>
        <v>photobooks</v>
      </c>
    </row>
    <row r="1223" spans="1:18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0">
        <f t="shared" si="76"/>
        <v>42680.142222222225</v>
      </c>
      <c r="J1223" s="10">
        <f t="shared" si="77"/>
        <v>42707.666666666664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t="str">
        <f t="shared" si="78"/>
        <v>photography</v>
      </c>
      <c r="R1223" t="str">
        <f t="shared" si="79"/>
        <v>photobooks</v>
      </c>
    </row>
    <row r="1224" spans="1:18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0">
        <f t="shared" si="76"/>
        <v>42430.387118055551</v>
      </c>
      <c r="J1224" s="10">
        <f t="shared" si="77"/>
        <v>42460.833333333336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t="str">
        <f t="shared" si="78"/>
        <v>photography</v>
      </c>
      <c r="R1224" t="str">
        <f t="shared" si="79"/>
        <v>photobooks</v>
      </c>
    </row>
    <row r="1225" spans="1:18" ht="28.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0">
        <f t="shared" si="76"/>
        <v>42653.843854166662</v>
      </c>
      <c r="J1225" s="10">
        <f t="shared" si="77"/>
        <v>42683.885520833333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t="str">
        <f t="shared" si="78"/>
        <v>photography</v>
      </c>
      <c r="R1225" t="str">
        <f t="shared" si="79"/>
        <v>photobooks</v>
      </c>
    </row>
    <row r="1226" spans="1:18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0">
        <f t="shared" si="76"/>
        <v>41736.216458333329</v>
      </c>
      <c r="J1226" s="10">
        <f t="shared" si="77"/>
        <v>41796.216458333329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t="str">
        <f t="shared" si="78"/>
        <v>music</v>
      </c>
      <c r="R1226" t="str">
        <f t="shared" si="79"/>
        <v>world music</v>
      </c>
    </row>
    <row r="1227" spans="1:18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0">
        <f t="shared" si="76"/>
        <v>41509.572662037033</v>
      </c>
      <c r="J1227" s="10">
        <f t="shared" si="77"/>
        <v>41569.572662037033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t="str">
        <f t="shared" si="78"/>
        <v>music</v>
      </c>
      <c r="R1227" t="str">
        <f t="shared" si="79"/>
        <v>world music</v>
      </c>
    </row>
    <row r="1228" spans="1:18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0">
        <f t="shared" si="76"/>
        <v>41715.541446759256</v>
      </c>
      <c r="J1228" s="10">
        <f t="shared" si="77"/>
        <v>41749.708333333328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t="str">
        <f t="shared" si="78"/>
        <v>music</v>
      </c>
      <c r="R1228" t="str">
        <f t="shared" si="79"/>
        <v>world music</v>
      </c>
    </row>
    <row r="1229" spans="1:18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0">
        <f t="shared" si="76"/>
        <v>41827.585833333331</v>
      </c>
      <c r="J1229" s="10">
        <f t="shared" si="77"/>
        <v>41857.958333333328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t="str">
        <f t="shared" si="78"/>
        <v>music</v>
      </c>
      <c r="R1229" t="str">
        <f t="shared" si="79"/>
        <v>world music</v>
      </c>
    </row>
    <row r="1230" spans="1:18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0">
        <f t="shared" si="76"/>
        <v>40754.395925925921</v>
      </c>
      <c r="J1230" s="10">
        <f t="shared" si="77"/>
        <v>40814.395925925921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t="str">
        <f t="shared" si="78"/>
        <v>music</v>
      </c>
      <c r="R1230" t="str">
        <f t="shared" si="79"/>
        <v>world music</v>
      </c>
    </row>
    <row r="1231" spans="1:18" ht="43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0">
        <f t="shared" si="76"/>
        <v>40985.126469907402</v>
      </c>
      <c r="J1231" s="10">
        <f t="shared" si="77"/>
        <v>41015.333333333328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t="str">
        <f t="shared" si="78"/>
        <v>music</v>
      </c>
      <c r="R1231" t="str">
        <f t="shared" si="79"/>
        <v>world music</v>
      </c>
    </row>
    <row r="1232" spans="1:18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0">
        <f t="shared" si="76"/>
        <v>40568.639236111107</v>
      </c>
      <c r="J1232" s="10">
        <f t="shared" si="77"/>
        <v>40598.639236111107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t="str">
        <f t="shared" si="78"/>
        <v>music</v>
      </c>
      <c r="R1232" t="str">
        <f t="shared" si="79"/>
        <v>world music</v>
      </c>
    </row>
    <row r="1233" spans="1:18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0">
        <f t="shared" si="76"/>
        <v>42193.608425925922</v>
      </c>
      <c r="J1233" s="10">
        <f t="shared" si="77"/>
        <v>42243.708333333336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t="str">
        <f t="shared" si="78"/>
        <v>music</v>
      </c>
      <c r="R1233" t="str">
        <f t="shared" si="79"/>
        <v>world music</v>
      </c>
    </row>
    <row r="1234" spans="1:18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0">
        <f t="shared" si="76"/>
        <v>41506.514699074076</v>
      </c>
      <c r="J1234" s="10">
        <f t="shared" si="77"/>
        <v>41553.514699074076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t="str">
        <f t="shared" si="78"/>
        <v>music</v>
      </c>
      <c r="R1234" t="str">
        <f t="shared" si="79"/>
        <v>world music</v>
      </c>
    </row>
    <row r="1235" spans="1:18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0">
        <f t="shared" si="76"/>
        <v>40939.615439814814</v>
      </c>
      <c r="J1235" s="10">
        <f t="shared" si="77"/>
        <v>40960.615439814814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t="str">
        <f t="shared" si="78"/>
        <v>music</v>
      </c>
      <c r="R1235" t="str">
        <f t="shared" si="79"/>
        <v>world music</v>
      </c>
    </row>
    <row r="1236" spans="1:18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0">
        <f t="shared" si="76"/>
        <v>42007.455347222225</v>
      </c>
      <c r="J1236" s="10">
        <f t="shared" si="77"/>
        <v>42037.455347222225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t="str">
        <f t="shared" si="78"/>
        <v>music</v>
      </c>
      <c r="R1236" t="str">
        <f t="shared" si="79"/>
        <v>world music</v>
      </c>
    </row>
    <row r="1237" spans="1:18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0">
        <f t="shared" si="76"/>
        <v>41582.802071759259</v>
      </c>
      <c r="J1237" s="10">
        <f t="shared" si="77"/>
        <v>41622.802071759259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t="str">
        <f t="shared" si="78"/>
        <v>music</v>
      </c>
      <c r="R1237" t="str">
        <f t="shared" si="79"/>
        <v>world music</v>
      </c>
    </row>
    <row r="1238" spans="1:1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0">
        <f t="shared" si="76"/>
        <v>41110.34680555555</v>
      </c>
      <c r="J1238" s="10">
        <f t="shared" si="77"/>
        <v>41118.333333333328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t="str">
        <f t="shared" si="78"/>
        <v>music</v>
      </c>
      <c r="R1238" t="str">
        <f t="shared" si="79"/>
        <v>world music</v>
      </c>
    </row>
    <row r="1239" spans="1:18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0">
        <f t="shared" si="76"/>
        <v>41124.949826388889</v>
      </c>
      <c r="J1239" s="10">
        <f t="shared" si="77"/>
        <v>41144.949826388889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t="str">
        <f t="shared" si="78"/>
        <v>music</v>
      </c>
      <c r="R1239" t="str">
        <f t="shared" si="79"/>
        <v>world music</v>
      </c>
    </row>
    <row r="1240" spans="1:18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0">
        <f t="shared" si="76"/>
        <v>40731.277037037034</v>
      </c>
      <c r="J1240" s="10">
        <f t="shared" si="77"/>
        <v>40761.277037037034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t="str">
        <f t="shared" si="78"/>
        <v>music</v>
      </c>
      <c r="R1240" t="str">
        <f t="shared" si="79"/>
        <v>world music</v>
      </c>
    </row>
    <row r="1241" spans="1:18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0">
        <f t="shared" si="76"/>
        <v>40883.629247685181</v>
      </c>
      <c r="J1241" s="10">
        <f t="shared" si="77"/>
        <v>40913.629247685181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t="str">
        <f t="shared" si="78"/>
        <v>music</v>
      </c>
      <c r="R1241" t="str">
        <f t="shared" si="79"/>
        <v>world music</v>
      </c>
    </row>
    <row r="1242" spans="1:18" ht="28.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0">
        <f t="shared" si="76"/>
        <v>41408.706678240742</v>
      </c>
      <c r="J1242" s="10">
        <f t="shared" si="77"/>
        <v>41467.57708333333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t="str">
        <f t="shared" si="78"/>
        <v>music</v>
      </c>
      <c r="R1242" t="str">
        <f t="shared" si="79"/>
        <v>world music</v>
      </c>
    </row>
    <row r="1243" spans="1:18" ht="43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0">
        <f t="shared" si="76"/>
        <v>41923.504398148143</v>
      </c>
      <c r="J1243" s="10">
        <f t="shared" si="77"/>
        <v>41945.915972222218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t="str">
        <f t="shared" si="78"/>
        <v>music</v>
      </c>
      <c r="R1243" t="str">
        <f t="shared" si="79"/>
        <v>world music</v>
      </c>
    </row>
    <row r="1244" spans="1:18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0">
        <f t="shared" si="76"/>
        <v>40781.832199074073</v>
      </c>
      <c r="J1244" s="10">
        <f t="shared" si="77"/>
        <v>40797.220833333333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t="str">
        <f t="shared" si="78"/>
        <v>music</v>
      </c>
      <c r="R1244" t="str">
        <f t="shared" si="79"/>
        <v>world music</v>
      </c>
    </row>
    <row r="1245" spans="1:18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0">
        <f t="shared" si="76"/>
        <v>40671.545960648145</v>
      </c>
      <c r="J1245" s="10">
        <f t="shared" si="77"/>
        <v>40732.541666666664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t="str">
        <f t="shared" si="78"/>
        <v>music</v>
      </c>
      <c r="R1245" t="str">
        <f t="shared" si="79"/>
        <v>world music</v>
      </c>
    </row>
    <row r="1246" spans="1:18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0">
        <f t="shared" si="76"/>
        <v>41355.492164351846</v>
      </c>
      <c r="J1246" s="10">
        <f t="shared" si="77"/>
        <v>41386.541666666664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t="str">
        <f t="shared" si="78"/>
        <v>music</v>
      </c>
      <c r="R1246" t="str">
        <f t="shared" si="79"/>
        <v>rock</v>
      </c>
    </row>
    <row r="1247" spans="1:18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0">
        <f t="shared" si="76"/>
        <v>41774.266597222217</v>
      </c>
      <c r="J1247" s="10">
        <f t="shared" si="77"/>
        <v>41804.266597222217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t="str">
        <f t="shared" si="78"/>
        <v>music</v>
      </c>
      <c r="R1247" t="str">
        <f t="shared" si="79"/>
        <v>rock</v>
      </c>
    </row>
    <row r="1248" spans="1:18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0">
        <f t="shared" si="76"/>
        <v>40837.710057870368</v>
      </c>
      <c r="J1248" s="10">
        <f t="shared" si="77"/>
        <v>40882.751724537033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t="str">
        <f t="shared" si="78"/>
        <v>music</v>
      </c>
      <c r="R1248" t="str">
        <f t="shared" si="79"/>
        <v>rock</v>
      </c>
    </row>
    <row r="1249" spans="1:18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0">
        <f t="shared" si="76"/>
        <v>41369.958969907406</v>
      </c>
      <c r="J1249" s="10">
        <f t="shared" si="77"/>
        <v>41399.958969907406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t="str">
        <f t="shared" si="78"/>
        <v>music</v>
      </c>
      <c r="R1249" t="str">
        <f t="shared" si="79"/>
        <v>rock</v>
      </c>
    </row>
    <row r="1250" spans="1:18" ht="28.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0">
        <f t="shared" si="76"/>
        <v>41767.323530092588</v>
      </c>
      <c r="J1250" s="10">
        <f t="shared" si="77"/>
        <v>41802.957638888889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t="str">
        <f t="shared" si="78"/>
        <v>music</v>
      </c>
      <c r="R1250" t="str">
        <f t="shared" si="79"/>
        <v>rock</v>
      </c>
    </row>
    <row r="1251" spans="1:18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0">
        <f t="shared" si="76"/>
        <v>41067.407534722224</v>
      </c>
      <c r="J1251" s="10">
        <f t="shared" si="77"/>
        <v>41097.407534722224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t="str">
        <f t="shared" si="78"/>
        <v>music</v>
      </c>
      <c r="R1251" t="str">
        <f t="shared" si="79"/>
        <v>rock</v>
      </c>
    </row>
    <row r="1252" spans="1:18" ht="43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0">
        <f t="shared" si="76"/>
        <v>41843.309386574074</v>
      </c>
      <c r="J1252" s="10">
        <f t="shared" si="77"/>
        <v>41888.309386574074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t="str">
        <f t="shared" si="78"/>
        <v>music</v>
      </c>
      <c r="R1252" t="str">
        <f t="shared" si="79"/>
        <v>rock</v>
      </c>
    </row>
    <row r="1253" spans="1:18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0">
        <f t="shared" si="76"/>
        <v>40751.481099537035</v>
      </c>
      <c r="J1253" s="10">
        <f t="shared" si="77"/>
        <v>40811.481099537035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t="str">
        <f t="shared" si="78"/>
        <v>music</v>
      </c>
      <c r="R1253" t="str">
        <f t="shared" si="79"/>
        <v>rock</v>
      </c>
    </row>
    <row r="1254" spans="1:18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0">
        <f t="shared" si="76"/>
        <v>41543.654733796291</v>
      </c>
      <c r="J1254" s="10">
        <f t="shared" si="77"/>
        <v>41571.654733796291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t="str">
        <f t="shared" si="78"/>
        <v>music</v>
      </c>
      <c r="R1254" t="str">
        <f t="shared" si="79"/>
        <v>rock</v>
      </c>
    </row>
    <row r="1255" spans="1:18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0">
        <f t="shared" si="76"/>
        <v>41855.450312499997</v>
      </c>
      <c r="J1255" s="10">
        <f t="shared" si="77"/>
        <v>41885.450312499997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t="str">
        <f t="shared" si="78"/>
        <v>music</v>
      </c>
      <c r="R1255" t="str">
        <f t="shared" si="79"/>
        <v>rock</v>
      </c>
    </row>
    <row r="1256" spans="1:18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0">
        <f t="shared" si="76"/>
        <v>40487.288032407407</v>
      </c>
      <c r="J1256" s="10">
        <f t="shared" si="77"/>
        <v>40543.874305555553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t="str">
        <f t="shared" si="78"/>
        <v>music</v>
      </c>
      <c r="R1256" t="str">
        <f t="shared" si="79"/>
        <v>rock</v>
      </c>
    </row>
    <row r="1257" spans="1:18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0">
        <f t="shared" si="76"/>
        <v>41579.512175925927</v>
      </c>
      <c r="J1257" s="10">
        <f t="shared" si="77"/>
        <v>41609.553842592592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t="str">
        <f t="shared" si="78"/>
        <v>music</v>
      </c>
      <c r="R1257" t="str">
        <f t="shared" si="79"/>
        <v>rock</v>
      </c>
    </row>
    <row r="1258" spans="1:18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0">
        <f t="shared" si="76"/>
        <v>40921.586006944446</v>
      </c>
      <c r="J1258" s="10">
        <f t="shared" si="77"/>
        <v>40951.586006944446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t="str">
        <f t="shared" si="78"/>
        <v>music</v>
      </c>
      <c r="R1258" t="str">
        <f t="shared" si="79"/>
        <v>rock</v>
      </c>
    </row>
    <row r="1259" spans="1:18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0">
        <f t="shared" si="76"/>
        <v>40586.752199074072</v>
      </c>
      <c r="J1259" s="10">
        <f t="shared" si="77"/>
        <v>40635.710532407407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t="str">
        <f t="shared" si="78"/>
        <v>music</v>
      </c>
      <c r="R1259" t="str">
        <f t="shared" si="79"/>
        <v>rock</v>
      </c>
    </row>
    <row r="1260" spans="1:18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0">
        <f t="shared" si="76"/>
        <v>41487.277916666666</v>
      </c>
      <c r="J1260" s="10">
        <f t="shared" si="77"/>
        <v>41517.277916666666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t="str">
        <f t="shared" si="78"/>
        <v>music</v>
      </c>
      <c r="R1260" t="str">
        <f t="shared" si="79"/>
        <v>rock</v>
      </c>
    </row>
    <row r="1261" spans="1:18" ht="28.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0">
        <f t="shared" si="76"/>
        <v>41766.637314814812</v>
      </c>
      <c r="J1261" s="10">
        <f t="shared" si="77"/>
        <v>41798.832638888889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t="str">
        <f t="shared" si="78"/>
        <v>music</v>
      </c>
      <c r="R1261" t="str">
        <f t="shared" si="79"/>
        <v>rock</v>
      </c>
    </row>
    <row r="1262" spans="1:18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0">
        <f t="shared" si="76"/>
        <v>41666.50949074074</v>
      </c>
      <c r="J1262" s="10">
        <f t="shared" si="77"/>
        <v>41696.50949074074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t="str">
        <f t="shared" si="78"/>
        <v>music</v>
      </c>
      <c r="R1262" t="str">
        <f t="shared" si="79"/>
        <v>rock</v>
      </c>
    </row>
    <row r="1263" spans="1:18" ht="28.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0">
        <f t="shared" si="76"/>
        <v>41638.009571759256</v>
      </c>
      <c r="J1263" s="10">
        <f t="shared" si="77"/>
        <v>41668.009571759256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t="str">
        <f t="shared" si="78"/>
        <v>music</v>
      </c>
      <c r="R1263" t="str">
        <f t="shared" si="79"/>
        <v>rock</v>
      </c>
    </row>
    <row r="1264" spans="1:18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0">
        <f t="shared" si="76"/>
        <v>41656.429305555554</v>
      </c>
      <c r="J1264" s="10">
        <f t="shared" si="77"/>
        <v>41686.429305555554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t="str">
        <f t="shared" si="78"/>
        <v>music</v>
      </c>
      <c r="R1264" t="str">
        <f t="shared" si="79"/>
        <v>rock</v>
      </c>
    </row>
    <row r="1265" spans="1:18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0">
        <f t="shared" si="76"/>
        <v>41691.750810185185</v>
      </c>
      <c r="J1265" s="10">
        <f t="shared" si="77"/>
        <v>41726.708333333328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t="str">
        <f t="shared" si="78"/>
        <v>music</v>
      </c>
      <c r="R1265" t="str">
        <f t="shared" si="79"/>
        <v>rock</v>
      </c>
    </row>
    <row r="1266" spans="1:18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0">
        <f t="shared" si="76"/>
        <v>41547.329664351848</v>
      </c>
      <c r="J1266" s="10">
        <f t="shared" si="77"/>
        <v>41576.329664351848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t="str">
        <f t="shared" si="78"/>
        <v>music</v>
      </c>
      <c r="R1266" t="str">
        <f t="shared" si="79"/>
        <v>rock</v>
      </c>
    </row>
    <row r="1267" spans="1:18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0">
        <f t="shared" si="76"/>
        <v>40465.321932870364</v>
      </c>
      <c r="J1267" s="10">
        <f t="shared" si="77"/>
        <v>40512.321932870364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t="str">
        <f t="shared" si="78"/>
        <v>music</v>
      </c>
      <c r="R1267" t="str">
        <f t="shared" si="79"/>
        <v>rock</v>
      </c>
    </row>
    <row r="1268" spans="1:18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0">
        <f t="shared" si="76"/>
        <v>41620.543344907404</v>
      </c>
      <c r="J1268" s="10">
        <f t="shared" si="77"/>
        <v>41650.543344907404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t="str">
        <f t="shared" si="78"/>
        <v>music</v>
      </c>
      <c r="R1268" t="str">
        <f t="shared" si="79"/>
        <v>rock</v>
      </c>
    </row>
    <row r="1269" spans="1:18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0">
        <f t="shared" si="76"/>
        <v>41449.251828703702</v>
      </c>
      <c r="J1269" s="10">
        <f t="shared" si="77"/>
        <v>41479.251828703702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t="str">
        <f t="shared" si="78"/>
        <v>music</v>
      </c>
      <c r="R1269" t="str">
        <f t="shared" si="79"/>
        <v>rock</v>
      </c>
    </row>
    <row r="1270" spans="1:18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0">
        <f t="shared" si="76"/>
        <v>41507.512118055551</v>
      </c>
      <c r="J1270" s="10">
        <f t="shared" si="77"/>
        <v>41537.512118055551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t="str">
        <f t="shared" si="78"/>
        <v>music</v>
      </c>
      <c r="R1270" t="str">
        <f t="shared" si="79"/>
        <v>rock</v>
      </c>
    </row>
    <row r="1271" spans="1:18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0">
        <f t="shared" si="76"/>
        <v>42445.489722222213</v>
      </c>
      <c r="J1271" s="10">
        <f t="shared" si="77"/>
        <v>42475.666666666664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t="str">
        <f t="shared" si="78"/>
        <v>music</v>
      </c>
      <c r="R1271" t="str">
        <f t="shared" si="79"/>
        <v>rock</v>
      </c>
    </row>
    <row r="1272" spans="1:18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0">
        <f t="shared" si="76"/>
        <v>40933.523634259262</v>
      </c>
      <c r="J1272" s="10">
        <f t="shared" si="77"/>
        <v>40993.48196759259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t="str">
        <f t="shared" si="78"/>
        <v>music</v>
      </c>
      <c r="R1272" t="str">
        <f t="shared" si="79"/>
        <v>rock</v>
      </c>
    </row>
    <row r="1273" spans="1:18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0">
        <f t="shared" si="76"/>
        <v>41561.350219907406</v>
      </c>
      <c r="J1273" s="10">
        <f t="shared" si="77"/>
        <v>41591.391886574071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t="str">
        <f t="shared" si="78"/>
        <v>music</v>
      </c>
      <c r="R1273" t="str">
        <f t="shared" si="79"/>
        <v>rock</v>
      </c>
    </row>
    <row r="1274" spans="1:18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0">
        <f t="shared" si="76"/>
        <v>40274.411793981482</v>
      </c>
      <c r="J1274" s="10">
        <f t="shared" si="77"/>
        <v>40343.833333333328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t="str">
        <f t="shared" si="78"/>
        <v>music</v>
      </c>
      <c r="R1274" t="str">
        <f t="shared" si="79"/>
        <v>rock</v>
      </c>
    </row>
    <row r="1275" spans="1:18" ht="28.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0">
        <f t="shared" si="76"/>
        <v>41852.396886574068</v>
      </c>
      <c r="J1275" s="10">
        <f t="shared" si="77"/>
        <v>41882.396886574068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t="str">
        <f t="shared" si="78"/>
        <v>music</v>
      </c>
      <c r="R1275" t="str">
        <f t="shared" si="79"/>
        <v>rock</v>
      </c>
    </row>
    <row r="1276" spans="1:18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0">
        <f t="shared" si="76"/>
        <v>41116.356770833328</v>
      </c>
      <c r="J1276" s="10">
        <f t="shared" si="77"/>
        <v>41151.356770833328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t="str">
        <f t="shared" si="78"/>
        <v>music</v>
      </c>
      <c r="R1276" t="str">
        <f t="shared" si="79"/>
        <v>rock</v>
      </c>
    </row>
    <row r="1277" spans="1:18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0">
        <f t="shared" si="76"/>
        <v>41458.534571759257</v>
      </c>
      <c r="J1277" s="10">
        <f t="shared" si="77"/>
        <v>41493.534571759257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t="str">
        <f t="shared" si="78"/>
        <v>music</v>
      </c>
      <c r="R1277" t="str">
        <f t="shared" si="79"/>
        <v>rock</v>
      </c>
    </row>
    <row r="1278" spans="1:18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0">
        <f t="shared" si="76"/>
        <v>40007.37091435185</v>
      </c>
      <c r="J1278" s="10">
        <f t="shared" si="77"/>
        <v>40056.833333333328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t="str">
        <f t="shared" si="78"/>
        <v>music</v>
      </c>
      <c r="R1278" t="str">
        <f t="shared" si="79"/>
        <v>rock</v>
      </c>
    </row>
    <row r="1279" spans="1:18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0">
        <f t="shared" si="76"/>
        <v>41121.22855324074</v>
      </c>
      <c r="J1279" s="10">
        <f t="shared" si="77"/>
        <v>41156.22855324074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t="str">
        <f t="shared" si="78"/>
        <v>music</v>
      </c>
      <c r="R1279" t="str">
        <f t="shared" si="79"/>
        <v>rock</v>
      </c>
    </row>
    <row r="1280" spans="1:18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0">
        <f t="shared" si="76"/>
        <v>41786.221828703703</v>
      </c>
      <c r="J1280" s="10">
        <f t="shared" si="77"/>
        <v>41814.75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t="str">
        <f t="shared" si="78"/>
        <v>music</v>
      </c>
      <c r="R1280" t="str">
        <f t="shared" si="79"/>
        <v>rock</v>
      </c>
    </row>
    <row r="1281" spans="1:18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0">
        <f t="shared" si="76"/>
        <v>41681.765856481477</v>
      </c>
      <c r="J1281" s="10">
        <f t="shared" si="77"/>
        <v>41721.724189814813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t="str">
        <f t="shared" si="78"/>
        <v>music</v>
      </c>
      <c r="R1281" t="str">
        <f t="shared" si="79"/>
        <v>rock</v>
      </c>
    </row>
    <row r="1282" spans="1:18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0">
        <f t="shared" si="76"/>
        <v>40513.42423611111</v>
      </c>
      <c r="J1282" s="10">
        <f t="shared" si="77"/>
        <v>40603.42423611111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t="str">
        <f t="shared" si="78"/>
        <v>music</v>
      </c>
      <c r="R1282" t="str">
        <f t="shared" si="79"/>
        <v>rock</v>
      </c>
    </row>
    <row r="1283" spans="1:18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0">
        <f t="shared" ref="I1283:I1346" si="80">(((L1283/60)/60)/24) + DATE(1970,1,1)+(-8/24)</f>
        <v>41463.410138888888</v>
      </c>
      <c r="J1283" s="10">
        <f t="shared" ref="J1283:J1346" si="81">(((K1283/60)/60)/24) + DATE(1970,1,1)+(-8/24)</f>
        <v>41483.410138888888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t="str">
        <f t="shared" ref="Q1283:Q1346" si="82">LEFT(P1283, SEARCH("/",P1283,1) - 1)</f>
        <v>music</v>
      </c>
      <c r="R1283" t="str">
        <f t="shared" ref="R1283:R1346" si="83">RIGHT(P1283,LEN(P1283) - SEARCH("/",P1283,1))</f>
        <v>rock</v>
      </c>
    </row>
    <row r="1284" spans="1:18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0">
        <f t="shared" si="80"/>
        <v>41586.141840277778</v>
      </c>
      <c r="J1284" s="10">
        <f t="shared" si="81"/>
        <v>41616.874305555553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t="str">
        <f t="shared" si="82"/>
        <v>music</v>
      </c>
      <c r="R1284" t="str">
        <f t="shared" si="83"/>
        <v>rock</v>
      </c>
    </row>
    <row r="1285" spans="1:18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0">
        <f t="shared" si="80"/>
        <v>41320.38413194444</v>
      </c>
      <c r="J1285" s="10">
        <f t="shared" si="81"/>
        <v>41343.833333333328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t="str">
        <f t="shared" si="82"/>
        <v>music</v>
      </c>
      <c r="R1285" t="str">
        <f t="shared" si="83"/>
        <v>rock</v>
      </c>
    </row>
    <row r="1286" spans="1:18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0">
        <f t="shared" si="80"/>
        <v>42711.901412037034</v>
      </c>
      <c r="J1286" s="10">
        <f t="shared" si="81"/>
        <v>42735.374305555553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t="str">
        <f t="shared" si="82"/>
        <v>theater</v>
      </c>
      <c r="R1286" t="str">
        <f t="shared" si="83"/>
        <v>plays</v>
      </c>
    </row>
    <row r="1287" spans="1:18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0">
        <f t="shared" si="80"/>
        <v>42160.249710648146</v>
      </c>
      <c r="J1287" s="10">
        <f t="shared" si="81"/>
        <v>42175.249710648146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t="str">
        <f t="shared" si="82"/>
        <v>theater</v>
      </c>
      <c r="R1287" t="str">
        <f t="shared" si="83"/>
        <v>plays</v>
      </c>
    </row>
    <row r="1288" spans="1:18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0">
        <f t="shared" si="80"/>
        <v>42039.051238425927</v>
      </c>
      <c r="J1288" s="10">
        <f t="shared" si="81"/>
        <v>42052.249999999993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t="str">
        <f t="shared" si="82"/>
        <v>theater</v>
      </c>
      <c r="R1288" t="str">
        <f t="shared" si="83"/>
        <v>plays</v>
      </c>
    </row>
    <row r="1289" spans="1:18" ht="57.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0">
        <f t="shared" si="80"/>
        <v>42107.287685185183</v>
      </c>
      <c r="J1289" s="10">
        <f t="shared" si="81"/>
        <v>42167.287685185183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t="str">
        <f t="shared" si="82"/>
        <v>theater</v>
      </c>
      <c r="R1289" t="str">
        <f t="shared" si="83"/>
        <v>plays</v>
      </c>
    </row>
    <row r="1290" spans="1:18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0">
        <f t="shared" si="80"/>
        <v>42560.821331018517</v>
      </c>
      <c r="J1290" s="10">
        <f t="shared" si="81"/>
        <v>42591.833333333336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t="str">
        <f t="shared" si="82"/>
        <v>theater</v>
      </c>
      <c r="R1290" t="str">
        <f t="shared" si="83"/>
        <v>plays</v>
      </c>
    </row>
    <row r="1291" spans="1:18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0">
        <f t="shared" si="80"/>
        <v>42708.801446759251</v>
      </c>
      <c r="J1291" s="10">
        <f t="shared" si="81"/>
        <v>42738.801446759251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t="str">
        <f t="shared" si="82"/>
        <v>theater</v>
      </c>
      <c r="R1291" t="str">
        <f t="shared" si="83"/>
        <v>plays</v>
      </c>
    </row>
    <row r="1292" spans="1:18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0">
        <f t="shared" si="80"/>
        <v>42086.281608796293</v>
      </c>
      <c r="J1292" s="10">
        <f t="shared" si="81"/>
        <v>42116.957638888889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t="str">
        <f t="shared" si="82"/>
        <v>theater</v>
      </c>
      <c r="R1292" t="str">
        <f t="shared" si="83"/>
        <v>plays</v>
      </c>
    </row>
    <row r="1293" spans="1:18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0">
        <f t="shared" si="80"/>
        <v>42064.319340277776</v>
      </c>
      <c r="J1293" s="10">
        <f t="shared" si="81"/>
        <v>42100.958333333336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t="str">
        <f t="shared" si="82"/>
        <v>theater</v>
      </c>
      <c r="R1293" t="str">
        <f t="shared" si="83"/>
        <v>plays</v>
      </c>
    </row>
    <row r="1294" spans="1:18" ht="43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0">
        <f t="shared" si="80"/>
        <v>42256.430879629632</v>
      </c>
      <c r="J1294" s="10">
        <f t="shared" si="81"/>
        <v>42283.624305555553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t="str">
        <f t="shared" si="82"/>
        <v>theater</v>
      </c>
      <c r="R1294" t="str">
        <f t="shared" si="83"/>
        <v>plays</v>
      </c>
    </row>
    <row r="1295" spans="1:18" ht="43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0">
        <f t="shared" si="80"/>
        <v>42292.367719907408</v>
      </c>
      <c r="J1295" s="10">
        <f t="shared" si="81"/>
        <v>42322.409386574065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t="str">
        <f t="shared" si="82"/>
        <v>theater</v>
      </c>
      <c r="R1295" t="str">
        <f t="shared" si="83"/>
        <v>plays</v>
      </c>
    </row>
    <row r="1296" spans="1:18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0">
        <f t="shared" si="80"/>
        <v>42278.120335648149</v>
      </c>
      <c r="J1296" s="10">
        <f t="shared" si="81"/>
        <v>42296.124999999993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t="str">
        <f t="shared" si="82"/>
        <v>theater</v>
      </c>
      <c r="R1296" t="str">
        <f t="shared" si="83"/>
        <v>plays</v>
      </c>
    </row>
    <row r="1297" spans="1:18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0">
        <f t="shared" si="80"/>
        <v>42184.239548611113</v>
      </c>
      <c r="J1297" s="10">
        <f t="shared" si="81"/>
        <v>42214.374999999993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t="str">
        <f t="shared" si="82"/>
        <v>theater</v>
      </c>
      <c r="R1297" t="str">
        <f t="shared" si="83"/>
        <v>plays</v>
      </c>
    </row>
    <row r="1298" spans="1:18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0">
        <f t="shared" si="80"/>
        <v>42422.717280092591</v>
      </c>
      <c r="J1298" s="10">
        <f t="shared" si="81"/>
        <v>42442.675613425927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t="str">
        <f t="shared" si="82"/>
        <v>theater</v>
      </c>
      <c r="R1298" t="str">
        <f t="shared" si="83"/>
        <v>plays</v>
      </c>
    </row>
    <row r="1299" spans="1:18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0">
        <f t="shared" si="80"/>
        <v>42461.413865740738</v>
      </c>
      <c r="J1299" s="10">
        <f t="shared" si="81"/>
        <v>42491.413865740738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t="str">
        <f t="shared" si="82"/>
        <v>theater</v>
      </c>
      <c r="R1299" t="str">
        <f t="shared" si="83"/>
        <v>plays</v>
      </c>
    </row>
    <row r="1300" spans="1:18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0">
        <f t="shared" si="80"/>
        <v>42458.347592592596</v>
      </c>
      <c r="J1300" s="10">
        <f t="shared" si="81"/>
        <v>42488.347592592596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t="str">
        <f t="shared" si="82"/>
        <v>theater</v>
      </c>
      <c r="R1300" t="str">
        <f t="shared" si="83"/>
        <v>plays</v>
      </c>
    </row>
    <row r="1301" spans="1:18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0">
        <f t="shared" si="80"/>
        <v>42169.481006944443</v>
      </c>
      <c r="J1301" s="10">
        <f t="shared" si="81"/>
        <v>42199.481006944443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t="str">
        <f t="shared" si="82"/>
        <v>theater</v>
      </c>
      <c r="R1301" t="str">
        <f t="shared" si="83"/>
        <v>plays</v>
      </c>
    </row>
    <row r="1302" spans="1:18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0">
        <f t="shared" si="80"/>
        <v>42483.341874999998</v>
      </c>
      <c r="J1302" s="10">
        <f t="shared" si="81"/>
        <v>42522.456249999996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t="str">
        <f t="shared" si="82"/>
        <v>theater</v>
      </c>
      <c r="R1302" t="str">
        <f t="shared" si="83"/>
        <v>plays</v>
      </c>
    </row>
    <row r="1303" spans="1:18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0">
        <f t="shared" si="80"/>
        <v>42195.416412037033</v>
      </c>
      <c r="J1303" s="10">
        <f t="shared" si="81"/>
        <v>42205.791666666664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t="str">
        <f t="shared" si="82"/>
        <v>theater</v>
      </c>
      <c r="R1303" t="str">
        <f t="shared" si="83"/>
        <v>plays</v>
      </c>
    </row>
    <row r="1304" spans="1:18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0">
        <f t="shared" si="80"/>
        <v>42674.724664351852</v>
      </c>
      <c r="J1304" s="10">
        <f t="shared" si="81"/>
        <v>42704.766331018516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t="str">
        <f t="shared" si="82"/>
        <v>theater</v>
      </c>
      <c r="R1304" t="str">
        <f t="shared" si="83"/>
        <v>plays</v>
      </c>
    </row>
    <row r="1305" spans="1:18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0">
        <f t="shared" si="80"/>
        <v>42566.107870370368</v>
      </c>
      <c r="J1305" s="10">
        <f t="shared" si="81"/>
        <v>42582.124999999993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t="str">
        <f t="shared" si="82"/>
        <v>theater</v>
      </c>
      <c r="R1305" t="str">
        <f t="shared" si="83"/>
        <v>plays</v>
      </c>
    </row>
    <row r="1306" spans="1:18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0">
        <f t="shared" si="80"/>
        <v>42746.861168981479</v>
      </c>
      <c r="J1306" s="10">
        <f t="shared" si="81"/>
        <v>42806.819502314807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t="str">
        <f t="shared" si="82"/>
        <v>technology</v>
      </c>
      <c r="R1306" t="str">
        <f t="shared" si="83"/>
        <v>wearables</v>
      </c>
    </row>
    <row r="1307" spans="1:18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0">
        <f t="shared" si="80"/>
        <v>42543.332268518519</v>
      </c>
      <c r="J1307" s="10">
        <f t="shared" si="81"/>
        <v>42572.395833333336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t="str">
        <f t="shared" si="82"/>
        <v>technology</v>
      </c>
      <c r="R1307" t="str">
        <f t="shared" si="83"/>
        <v>wearables</v>
      </c>
    </row>
    <row r="1308" spans="1:18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0">
        <f t="shared" si="80"/>
        <v>41947.124236111107</v>
      </c>
      <c r="J1308" s="10">
        <f t="shared" si="81"/>
        <v>41977.124236111107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t="str">
        <f t="shared" si="82"/>
        <v>technology</v>
      </c>
      <c r="R1308" t="str">
        <f t="shared" si="83"/>
        <v>wearables</v>
      </c>
    </row>
    <row r="1309" spans="1:18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0">
        <f t="shared" si="80"/>
        <v>42387.169895833329</v>
      </c>
      <c r="J1309" s="10">
        <f t="shared" si="81"/>
        <v>42417.169895833329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t="str">
        <f t="shared" si="82"/>
        <v>technology</v>
      </c>
      <c r="R1309" t="str">
        <f t="shared" si="83"/>
        <v>wearables</v>
      </c>
    </row>
    <row r="1310" spans="1:18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0">
        <f t="shared" si="80"/>
        <v>42611.280231481483</v>
      </c>
      <c r="J1310" s="10">
        <f t="shared" si="81"/>
        <v>42651.280231481483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t="str">
        <f t="shared" si="82"/>
        <v>technology</v>
      </c>
      <c r="R1310" t="str">
        <f t="shared" si="83"/>
        <v>wearables</v>
      </c>
    </row>
    <row r="1311" spans="1:18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0">
        <f t="shared" si="80"/>
        <v>42257.549398148149</v>
      </c>
      <c r="J1311" s="10">
        <f t="shared" si="81"/>
        <v>42292.549398148149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t="str">
        <f t="shared" si="82"/>
        <v>technology</v>
      </c>
      <c r="R1311" t="str">
        <f t="shared" si="83"/>
        <v>wearables</v>
      </c>
    </row>
    <row r="1312" spans="1:18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0">
        <f t="shared" si="80"/>
        <v>42556.333912037029</v>
      </c>
      <c r="J1312" s="10">
        <f t="shared" si="81"/>
        <v>42601.333912037029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t="str">
        <f t="shared" si="82"/>
        <v>technology</v>
      </c>
      <c r="R1312" t="str">
        <f t="shared" si="83"/>
        <v>wearables</v>
      </c>
    </row>
    <row r="1313" spans="1:18" ht="43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0">
        <f t="shared" si="80"/>
        <v>42669.468969907401</v>
      </c>
      <c r="J1313" s="10">
        <f t="shared" si="81"/>
        <v>42704.510636574072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t="str">
        <f t="shared" si="82"/>
        <v>technology</v>
      </c>
      <c r="R1313" t="str">
        <f t="shared" si="83"/>
        <v>wearables</v>
      </c>
    </row>
    <row r="1314" spans="1:18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0">
        <f t="shared" si="80"/>
        <v>42082.369467592587</v>
      </c>
      <c r="J1314" s="10">
        <f t="shared" si="81"/>
        <v>42112.369467592587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t="str">
        <f t="shared" si="82"/>
        <v>technology</v>
      </c>
      <c r="R1314" t="str">
        <f t="shared" si="83"/>
        <v>wearables</v>
      </c>
    </row>
    <row r="1315" spans="1:18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0">
        <f t="shared" si="80"/>
        <v>42402.37631944444</v>
      </c>
      <c r="J1315" s="10">
        <f t="shared" si="81"/>
        <v>42432.37631944444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t="str">
        <f t="shared" si="82"/>
        <v>technology</v>
      </c>
      <c r="R1315" t="str">
        <f t="shared" si="83"/>
        <v>wearables</v>
      </c>
    </row>
    <row r="1316" spans="1:18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0">
        <f t="shared" si="80"/>
        <v>42604.336342592585</v>
      </c>
      <c r="J1316" s="10">
        <f t="shared" si="81"/>
        <v>42664.336342592585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t="str">
        <f t="shared" si="82"/>
        <v>technology</v>
      </c>
      <c r="R1316" t="str">
        <f t="shared" si="83"/>
        <v>wearables</v>
      </c>
    </row>
    <row r="1317" spans="1:18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0">
        <f t="shared" si="80"/>
        <v>42278.164907407401</v>
      </c>
      <c r="J1317" s="10">
        <f t="shared" si="81"/>
        <v>42313.708333333336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t="str">
        <f t="shared" si="82"/>
        <v>technology</v>
      </c>
      <c r="R1317" t="str">
        <f t="shared" si="83"/>
        <v>wearables</v>
      </c>
    </row>
    <row r="1318" spans="1:18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0">
        <f t="shared" si="80"/>
        <v>42393.628576388881</v>
      </c>
      <c r="J1318" s="10">
        <f t="shared" si="81"/>
        <v>42428.628576388881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t="str">
        <f t="shared" si="82"/>
        <v>technology</v>
      </c>
      <c r="R1318" t="str">
        <f t="shared" si="83"/>
        <v>wearables</v>
      </c>
    </row>
    <row r="1319" spans="1:18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0">
        <f t="shared" si="80"/>
        <v>42519.902152777773</v>
      </c>
      <c r="J1319" s="10">
        <f t="shared" si="81"/>
        <v>42572.249999999993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t="str">
        <f t="shared" si="82"/>
        <v>technology</v>
      </c>
      <c r="R1319" t="str">
        <f t="shared" si="83"/>
        <v>wearables</v>
      </c>
    </row>
    <row r="1320" spans="1:18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0">
        <f t="shared" si="80"/>
        <v>41984.710324074076</v>
      </c>
      <c r="J1320" s="10">
        <f t="shared" si="81"/>
        <v>42014.710324074076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t="str">
        <f t="shared" si="82"/>
        <v>technology</v>
      </c>
      <c r="R1320" t="str">
        <f t="shared" si="83"/>
        <v>wearables</v>
      </c>
    </row>
    <row r="1321" spans="1:18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0">
        <f t="shared" si="80"/>
        <v>41816.478761574072</v>
      </c>
      <c r="J1321" s="10">
        <f t="shared" si="81"/>
        <v>41831.333333333328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t="str">
        <f t="shared" si="82"/>
        <v>technology</v>
      </c>
      <c r="R1321" t="str">
        <f t="shared" si="83"/>
        <v>wearables</v>
      </c>
    </row>
    <row r="1322" spans="1:18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0">
        <f t="shared" si="80"/>
        <v>42705.357013888883</v>
      </c>
      <c r="J1322" s="10">
        <f t="shared" si="81"/>
        <v>42734.624999999993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t="str">
        <f t="shared" si="82"/>
        <v>technology</v>
      </c>
      <c r="R1322" t="str">
        <f t="shared" si="83"/>
        <v>wearables</v>
      </c>
    </row>
    <row r="1323" spans="1:18" ht="43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0">
        <f t="shared" si="80"/>
        <v>42697.415937499994</v>
      </c>
      <c r="J1323" s="10">
        <f t="shared" si="81"/>
        <v>42727.415937499994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t="str">
        <f t="shared" si="82"/>
        <v>technology</v>
      </c>
      <c r="R1323" t="str">
        <f t="shared" si="83"/>
        <v>wearables</v>
      </c>
    </row>
    <row r="1324" spans="1:18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0">
        <f t="shared" si="80"/>
        <v>42115.323206018518</v>
      </c>
      <c r="J1324" s="10">
        <f t="shared" si="81"/>
        <v>42145.323206018518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t="str">
        <f t="shared" si="82"/>
        <v>technology</v>
      </c>
      <c r="R1324" t="str">
        <f t="shared" si="83"/>
        <v>wearables</v>
      </c>
    </row>
    <row r="1325" spans="1:18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0">
        <f t="shared" si="80"/>
        <v>42451.365115740737</v>
      </c>
      <c r="J1325" s="10">
        <f t="shared" si="81"/>
        <v>42485.954861111109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t="str">
        <f t="shared" si="82"/>
        <v>technology</v>
      </c>
      <c r="R1325" t="str">
        <f t="shared" si="83"/>
        <v>wearables</v>
      </c>
    </row>
    <row r="1326" spans="1:18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0">
        <f t="shared" si="80"/>
        <v>42626.300370370365</v>
      </c>
      <c r="J1326" s="10">
        <f t="shared" si="81"/>
        <v>42656.300370370365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t="str">
        <f t="shared" si="82"/>
        <v>technology</v>
      </c>
      <c r="R1326" t="str">
        <f t="shared" si="83"/>
        <v>wearables</v>
      </c>
    </row>
    <row r="1327" spans="1:18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0">
        <f t="shared" si="80"/>
        <v>42703.752719907403</v>
      </c>
      <c r="J1327" s="10">
        <f t="shared" si="81"/>
        <v>42733.752719907403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t="str">
        <f t="shared" si="82"/>
        <v>technology</v>
      </c>
      <c r="R1327" t="str">
        <f t="shared" si="83"/>
        <v>wearables</v>
      </c>
    </row>
    <row r="1328" spans="1:18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0">
        <f t="shared" si="80"/>
        <v>41974.458657407398</v>
      </c>
      <c r="J1328" s="10">
        <f t="shared" si="81"/>
        <v>42019.458657407398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t="str">
        <f t="shared" si="82"/>
        <v>technology</v>
      </c>
      <c r="R1328" t="str">
        <f t="shared" si="83"/>
        <v>wearables</v>
      </c>
    </row>
    <row r="1329" spans="1:18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0">
        <f t="shared" si="80"/>
        <v>42123.345312500001</v>
      </c>
      <c r="J1329" s="10">
        <f t="shared" si="81"/>
        <v>42153.345312500001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t="str">
        <f t="shared" si="82"/>
        <v>technology</v>
      </c>
      <c r="R1329" t="str">
        <f t="shared" si="83"/>
        <v>wearables</v>
      </c>
    </row>
    <row r="1330" spans="1:18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0">
        <f t="shared" si="80"/>
        <v>42612.309421296297</v>
      </c>
      <c r="J1330" s="10">
        <f t="shared" si="81"/>
        <v>42657.309421296297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t="str">
        <f t="shared" si="82"/>
        <v>technology</v>
      </c>
      <c r="R1330" t="str">
        <f t="shared" si="83"/>
        <v>wearables</v>
      </c>
    </row>
    <row r="1331" spans="1:18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0">
        <f t="shared" si="80"/>
        <v>41934.888252314813</v>
      </c>
      <c r="J1331" s="10">
        <f t="shared" si="81"/>
        <v>41974.929918981477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t="str">
        <f t="shared" si="82"/>
        <v>technology</v>
      </c>
      <c r="R1331" t="str">
        <f t="shared" si="83"/>
        <v>wearables</v>
      </c>
    </row>
    <row r="1332" spans="1:18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0">
        <f t="shared" si="80"/>
        <v>42521.943391203698</v>
      </c>
      <c r="J1332" s="10">
        <f t="shared" si="81"/>
        <v>42552.833333333336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t="str">
        <f t="shared" si="82"/>
        <v>technology</v>
      </c>
      <c r="R1332" t="str">
        <f t="shared" si="83"/>
        <v>wearables</v>
      </c>
    </row>
    <row r="1333" spans="1:18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0">
        <f t="shared" si="80"/>
        <v>42569.170763888884</v>
      </c>
      <c r="J1333" s="10">
        <f t="shared" si="81"/>
        <v>42599.170763888884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t="str">
        <f t="shared" si="82"/>
        <v>technology</v>
      </c>
      <c r="R1333" t="str">
        <f t="shared" si="83"/>
        <v>wearables</v>
      </c>
    </row>
    <row r="1334" spans="1:18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0">
        <f t="shared" si="80"/>
        <v>42731.726944444446</v>
      </c>
      <c r="J1334" s="10">
        <f t="shared" si="81"/>
        <v>42761.726944444446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t="str">
        <f t="shared" si="82"/>
        <v>technology</v>
      </c>
      <c r="R1334" t="str">
        <f t="shared" si="83"/>
        <v>wearables</v>
      </c>
    </row>
    <row r="1335" spans="1:18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0">
        <f t="shared" si="80"/>
        <v>41805.7734375</v>
      </c>
      <c r="J1335" s="10">
        <f t="shared" si="81"/>
        <v>41835.7734375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t="str">
        <f t="shared" si="82"/>
        <v>technology</v>
      </c>
      <c r="R1335" t="str">
        <f t="shared" si="83"/>
        <v>wearables</v>
      </c>
    </row>
    <row r="1336" spans="1:18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0">
        <f t="shared" si="80"/>
        <v>42410.440821759257</v>
      </c>
      <c r="J1336" s="10">
        <f t="shared" si="81"/>
        <v>42440.440821759257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t="str">
        <f t="shared" si="82"/>
        <v>technology</v>
      </c>
      <c r="R1336" t="str">
        <f t="shared" si="83"/>
        <v>wearables</v>
      </c>
    </row>
    <row r="1337" spans="1:18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0">
        <f t="shared" si="80"/>
        <v>42313.603032407402</v>
      </c>
      <c r="J1337" s="10">
        <f t="shared" si="81"/>
        <v>42343.603032407402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t="str">
        <f t="shared" si="82"/>
        <v>technology</v>
      </c>
      <c r="R1337" t="str">
        <f t="shared" si="83"/>
        <v>wearables</v>
      </c>
    </row>
    <row r="1338" spans="1:18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0">
        <f t="shared" si="80"/>
        <v>41955.530416666668</v>
      </c>
      <c r="J1338" s="10">
        <f t="shared" si="81"/>
        <v>41990.530416666668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t="str">
        <f t="shared" si="82"/>
        <v>technology</v>
      </c>
      <c r="R1338" t="str">
        <f t="shared" si="83"/>
        <v>wearables</v>
      </c>
    </row>
    <row r="1339" spans="1:18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0">
        <f t="shared" si="80"/>
        <v>42767.243969907409</v>
      </c>
      <c r="J1339" s="10">
        <f t="shared" si="81"/>
        <v>42797.243969907409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t="str">
        <f t="shared" si="82"/>
        <v>technology</v>
      </c>
      <c r="R1339" t="str">
        <f t="shared" si="83"/>
        <v>wearables</v>
      </c>
    </row>
    <row r="1340" spans="1:18" ht="43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0">
        <f t="shared" si="80"/>
        <v>42188.470289351848</v>
      </c>
      <c r="J1340" s="10">
        <f t="shared" si="81"/>
        <v>42218.470289351848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t="str">
        <f t="shared" si="82"/>
        <v>technology</v>
      </c>
      <c r="R1340" t="str">
        <f t="shared" si="83"/>
        <v>wearables</v>
      </c>
    </row>
    <row r="1341" spans="1:18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0">
        <f t="shared" si="80"/>
        <v>41936.313831018517</v>
      </c>
      <c r="J1341" s="10">
        <f t="shared" si="81"/>
        <v>41981.355497685181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t="str">
        <f t="shared" si="82"/>
        <v>technology</v>
      </c>
      <c r="R1341" t="str">
        <f t="shared" si="83"/>
        <v>wearables</v>
      </c>
    </row>
    <row r="1342" spans="1:18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0">
        <f t="shared" si="80"/>
        <v>41836.262187499997</v>
      </c>
      <c r="J1342" s="10">
        <f t="shared" si="81"/>
        <v>41866.262187499997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t="str">
        <f t="shared" si="82"/>
        <v>technology</v>
      </c>
      <c r="R1342" t="str">
        <f t="shared" si="83"/>
        <v>wearables</v>
      </c>
    </row>
    <row r="1343" spans="1:18" ht="43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0">
        <f t="shared" si="80"/>
        <v>42612.290706018517</v>
      </c>
      <c r="J1343" s="10">
        <f t="shared" si="81"/>
        <v>42644.290706018517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t="str">
        <f t="shared" si="82"/>
        <v>technology</v>
      </c>
      <c r="R1343" t="str">
        <f t="shared" si="83"/>
        <v>wearables</v>
      </c>
    </row>
    <row r="1344" spans="1:18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0">
        <f t="shared" si="80"/>
        <v>42172.483090277768</v>
      </c>
      <c r="J1344" s="10">
        <f t="shared" si="81"/>
        <v>42202.483090277768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t="str">
        <f t="shared" si="82"/>
        <v>technology</v>
      </c>
      <c r="R1344" t="str">
        <f t="shared" si="83"/>
        <v>wearables</v>
      </c>
    </row>
    <row r="1345" spans="1:18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0">
        <f t="shared" si="80"/>
        <v>42542.193090277775</v>
      </c>
      <c r="J1345" s="10">
        <f t="shared" si="81"/>
        <v>42600.832638888889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t="str">
        <f t="shared" si="82"/>
        <v>technology</v>
      </c>
      <c r="R1345" t="str">
        <f t="shared" si="83"/>
        <v>wearables</v>
      </c>
    </row>
    <row r="1346" spans="1:18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0">
        <f t="shared" si="80"/>
        <v>42522.456469907404</v>
      </c>
      <c r="J1346" s="10">
        <f t="shared" si="81"/>
        <v>42551.456469907404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t="str">
        <f t="shared" si="82"/>
        <v>publishing</v>
      </c>
      <c r="R1346" t="str">
        <f t="shared" si="83"/>
        <v>nonfiction</v>
      </c>
    </row>
    <row r="1347" spans="1:18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0">
        <f t="shared" ref="I1347:I1410" si="84">(((L1347/60)/60)/24) + DATE(1970,1,1)+(-8/24)</f>
        <v>41799.481006944443</v>
      </c>
      <c r="J1347" s="10">
        <f t="shared" ref="J1347:J1410" si="85">(((K1347/60)/60)/24) + DATE(1970,1,1)+(-8/24)</f>
        <v>41834.481006944443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t="str">
        <f t="shared" ref="Q1347:Q1410" si="86">LEFT(P1347, SEARCH("/",P1347,1) - 1)</f>
        <v>publishing</v>
      </c>
      <c r="R1347" t="str">
        <f t="shared" ref="R1347:R1410" si="87">RIGHT(P1347,LEN(P1347) - SEARCH("/",P1347,1))</f>
        <v>nonfiction</v>
      </c>
    </row>
    <row r="1348" spans="1:18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0">
        <f t="shared" si="84"/>
        <v>41421.742488425924</v>
      </c>
      <c r="J1348" s="10">
        <f t="shared" si="85"/>
        <v>41451.742488425924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t="str">
        <f t="shared" si="86"/>
        <v>publishing</v>
      </c>
      <c r="R1348" t="str">
        <f t="shared" si="87"/>
        <v>nonfiction</v>
      </c>
    </row>
    <row r="1349" spans="1:18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0">
        <f t="shared" si="84"/>
        <v>42040.304687499993</v>
      </c>
      <c r="J1349" s="10">
        <f t="shared" si="85"/>
        <v>42070.304687499993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t="str">
        <f t="shared" si="86"/>
        <v>publishing</v>
      </c>
      <c r="R1349" t="str">
        <f t="shared" si="87"/>
        <v>nonfiction</v>
      </c>
    </row>
    <row r="1350" spans="1:18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0">
        <f t="shared" si="84"/>
        <v>41963.17283564814</v>
      </c>
      <c r="J1350" s="10">
        <f t="shared" si="85"/>
        <v>41991.17283564814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t="str">
        <f t="shared" si="86"/>
        <v>publishing</v>
      </c>
      <c r="R1350" t="str">
        <f t="shared" si="87"/>
        <v>nonfiction</v>
      </c>
    </row>
    <row r="1351" spans="1:18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0">
        <f t="shared" si="84"/>
        <v>42316.999247685184</v>
      </c>
      <c r="J1351" s="10">
        <f t="shared" si="85"/>
        <v>42353.957638888889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t="str">
        <f t="shared" si="86"/>
        <v>publishing</v>
      </c>
      <c r="R1351" t="str">
        <f t="shared" si="87"/>
        <v>nonfiction</v>
      </c>
    </row>
    <row r="1352" spans="1:18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0">
        <f t="shared" si="84"/>
        <v>42333.679791666662</v>
      </c>
      <c r="J1352" s="10">
        <f t="shared" si="85"/>
        <v>42363.679791666662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t="str">
        <f t="shared" si="86"/>
        <v>publishing</v>
      </c>
      <c r="R1352" t="str">
        <f t="shared" si="87"/>
        <v>nonfiction</v>
      </c>
    </row>
    <row r="1353" spans="1:18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0">
        <f t="shared" si="84"/>
        <v>42382.406759259255</v>
      </c>
      <c r="J1353" s="10">
        <f t="shared" si="85"/>
        <v>42412.406759259255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t="str">
        <f t="shared" si="86"/>
        <v>publishing</v>
      </c>
      <c r="R1353" t="str">
        <f t="shared" si="87"/>
        <v>nonfiction</v>
      </c>
    </row>
    <row r="1354" spans="1:18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0">
        <f t="shared" si="84"/>
        <v>42200.244976851849</v>
      </c>
      <c r="J1354" s="10">
        <f t="shared" si="85"/>
        <v>42251.832638888889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t="str">
        <f t="shared" si="86"/>
        <v>publishing</v>
      </c>
      <c r="R1354" t="str">
        <f t="shared" si="87"/>
        <v>nonfiction</v>
      </c>
    </row>
    <row r="1355" spans="1:18" ht="28.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0">
        <f t="shared" si="84"/>
        <v>41308.784583333334</v>
      </c>
      <c r="J1355" s="10">
        <f t="shared" si="85"/>
        <v>41343.666666666664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t="str">
        <f t="shared" si="86"/>
        <v>publishing</v>
      </c>
      <c r="R1355" t="str">
        <f t="shared" si="87"/>
        <v>nonfiction</v>
      </c>
    </row>
    <row r="1356" spans="1:18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0">
        <f t="shared" si="84"/>
        <v>42502.474293981482</v>
      </c>
      <c r="J1356" s="10">
        <f t="shared" si="85"/>
        <v>42532.474293981482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t="str">
        <f t="shared" si="86"/>
        <v>publishing</v>
      </c>
      <c r="R1356" t="str">
        <f t="shared" si="87"/>
        <v>nonfiction</v>
      </c>
    </row>
    <row r="1357" spans="1:18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0">
        <f t="shared" si="84"/>
        <v>41212.921354166661</v>
      </c>
      <c r="J1357" s="10">
        <f t="shared" si="85"/>
        <v>41243.083333333328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t="str">
        <f t="shared" si="86"/>
        <v>publishing</v>
      </c>
      <c r="R1357" t="str">
        <f t="shared" si="87"/>
        <v>nonfiction</v>
      </c>
    </row>
    <row r="1358" spans="1:18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0">
        <f t="shared" si="84"/>
        <v>41429.705555555556</v>
      </c>
      <c r="J1358" s="10">
        <f t="shared" si="85"/>
        <v>41459.705555555556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t="str">
        <f t="shared" si="86"/>
        <v>publishing</v>
      </c>
      <c r="R1358" t="str">
        <f t="shared" si="87"/>
        <v>nonfiction</v>
      </c>
    </row>
    <row r="1359" spans="1:18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0">
        <f t="shared" si="84"/>
        <v>41304.628900462958</v>
      </c>
      <c r="J1359" s="10">
        <f t="shared" si="85"/>
        <v>41333.915972222218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t="str">
        <f t="shared" si="86"/>
        <v>publishing</v>
      </c>
      <c r="R1359" t="str">
        <f t="shared" si="87"/>
        <v>nonfiction</v>
      </c>
    </row>
    <row r="1360" spans="1:18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0">
        <f t="shared" si="84"/>
        <v>40689.237534722219</v>
      </c>
      <c r="J1360" s="10">
        <f t="shared" si="85"/>
        <v>40719.237534722219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t="str">
        <f t="shared" si="86"/>
        <v>publishing</v>
      </c>
      <c r="R1360" t="str">
        <f t="shared" si="87"/>
        <v>nonfiction</v>
      </c>
    </row>
    <row r="1361" spans="1:18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0">
        <f t="shared" si="84"/>
        <v>40668.481365740736</v>
      </c>
      <c r="J1361" s="10">
        <f t="shared" si="85"/>
        <v>40730.481365740736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t="str">
        <f t="shared" si="86"/>
        <v>publishing</v>
      </c>
      <c r="R1361" t="str">
        <f t="shared" si="87"/>
        <v>nonfiction</v>
      </c>
    </row>
    <row r="1362" spans="1:18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0">
        <f t="shared" si="84"/>
        <v>41095.567361111105</v>
      </c>
      <c r="J1362" s="10">
        <f t="shared" si="85"/>
        <v>41123.567361111105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t="str">
        <f t="shared" si="86"/>
        <v>publishing</v>
      </c>
      <c r="R1362" t="str">
        <f t="shared" si="87"/>
        <v>nonfiction</v>
      </c>
    </row>
    <row r="1363" spans="1:18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0">
        <f t="shared" si="84"/>
        <v>41781.383935185186</v>
      </c>
      <c r="J1363" s="10">
        <f t="shared" si="85"/>
        <v>41811.383935185186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t="str">
        <f t="shared" si="86"/>
        <v>publishing</v>
      </c>
      <c r="R1363" t="str">
        <f t="shared" si="87"/>
        <v>nonfiction</v>
      </c>
    </row>
    <row r="1364" spans="1:18" ht="28.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0">
        <f t="shared" si="84"/>
        <v>41464.601053240738</v>
      </c>
      <c r="J1364" s="10">
        <f t="shared" si="85"/>
        <v>41524.601053240738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t="str">
        <f t="shared" si="86"/>
        <v>publishing</v>
      </c>
      <c r="R1364" t="str">
        <f t="shared" si="87"/>
        <v>nonfiction</v>
      </c>
    </row>
    <row r="1365" spans="1:18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0">
        <f t="shared" si="84"/>
        <v>42396.510729166665</v>
      </c>
      <c r="J1365" s="10">
        <f t="shared" si="85"/>
        <v>42414.999305555553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t="str">
        <f t="shared" si="86"/>
        <v>publishing</v>
      </c>
      <c r="R1365" t="str">
        <f t="shared" si="87"/>
        <v>nonfiction</v>
      </c>
    </row>
    <row r="1366" spans="1:18" ht="43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0">
        <f t="shared" si="84"/>
        <v>41951.362337962957</v>
      </c>
      <c r="J1366" s="10">
        <f t="shared" si="85"/>
        <v>42011.362337962964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t="str">
        <f t="shared" si="86"/>
        <v>music</v>
      </c>
      <c r="R1366" t="str">
        <f t="shared" si="87"/>
        <v>rock</v>
      </c>
    </row>
    <row r="1367" spans="1:18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0">
        <f t="shared" si="84"/>
        <v>42049.399907407402</v>
      </c>
      <c r="J1367" s="10">
        <f t="shared" si="85"/>
        <v>42079.358240740738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t="str">
        <f t="shared" si="86"/>
        <v>music</v>
      </c>
      <c r="R1367" t="str">
        <f t="shared" si="87"/>
        <v>rock</v>
      </c>
    </row>
    <row r="1368" spans="1:1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0">
        <f t="shared" si="84"/>
        <v>41924.662766203699</v>
      </c>
      <c r="J1368" s="10">
        <f t="shared" si="85"/>
        <v>41969.704432870371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t="str">
        <f t="shared" si="86"/>
        <v>music</v>
      </c>
      <c r="R1368" t="str">
        <f t="shared" si="87"/>
        <v>rock</v>
      </c>
    </row>
    <row r="1369" spans="1:18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0">
        <f t="shared" si="84"/>
        <v>42291.669560185182</v>
      </c>
      <c r="J1369" s="10">
        <f t="shared" si="85"/>
        <v>42321.711226851847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t="str">
        <f t="shared" si="86"/>
        <v>music</v>
      </c>
      <c r="R1369" t="str">
        <f t="shared" si="87"/>
        <v>rock</v>
      </c>
    </row>
    <row r="1370" spans="1:18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0">
        <f t="shared" si="84"/>
        <v>42145.857569444437</v>
      </c>
      <c r="J1370" s="10">
        <f t="shared" si="85"/>
        <v>42169.857569444437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t="str">
        <f t="shared" si="86"/>
        <v>music</v>
      </c>
      <c r="R1370" t="str">
        <f t="shared" si="87"/>
        <v>rock</v>
      </c>
    </row>
    <row r="1371" spans="1:18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0">
        <f t="shared" si="84"/>
        <v>41710.260949074072</v>
      </c>
      <c r="J1371" s="10">
        <f t="shared" si="85"/>
        <v>41740.260949074072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t="str">
        <f t="shared" si="86"/>
        <v>music</v>
      </c>
      <c r="R1371" t="str">
        <f t="shared" si="87"/>
        <v>rock</v>
      </c>
    </row>
    <row r="1372" spans="1:18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0">
        <f t="shared" si="84"/>
        <v>41547.670023148145</v>
      </c>
      <c r="J1372" s="10">
        <f t="shared" si="85"/>
        <v>41562.670023148145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t="str">
        <f t="shared" si="86"/>
        <v>music</v>
      </c>
      <c r="R1372" t="str">
        <f t="shared" si="87"/>
        <v>rock</v>
      </c>
    </row>
    <row r="1373" spans="1:18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0">
        <f t="shared" si="84"/>
        <v>42101.425254629627</v>
      </c>
      <c r="J1373" s="10">
        <f t="shared" si="85"/>
        <v>42131.425254629627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t="str">
        <f t="shared" si="86"/>
        <v>music</v>
      </c>
      <c r="R1373" t="str">
        <f t="shared" si="87"/>
        <v>rock</v>
      </c>
    </row>
    <row r="1374" spans="1:1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0">
        <f t="shared" si="84"/>
        <v>41072.40662037037</v>
      </c>
      <c r="J1374" s="10">
        <f t="shared" si="85"/>
        <v>41102.40662037037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t="str">
        <f t="shared" si="86"/>
        <v>music</v>
      </c>
      <c r="R1374" t="str">
        <f t="shared" si="87"/>
        <v>rock</v>
      </c>
    </row>
    <row r="1375" spans="1:18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0">
        <f t="shared" si="84"/>
        <v>42704.618437499994</v>
      </c>
      <c r="J1375" s="10">
        <f t="shared" si="85"/>
        <v>42734.618437499994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t="str">
        <f t="shared" si="86"/>
        <v>music</v>
      </c>
      <c r="R1375" t="str">
        <f t="shared" si="87"/>
        <v>rock</v>
      </c>
    </row>
    <row r="1376" spans="1:18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0">
        <f t="shared" si="84"/>
        <v>42423.828564814808</v>
      </c>
      <c r="J1376" s="10">
        <f t="shared" si="85"/>
        <v>42453.786898148144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t="str">
        <f t="shared" si="86"/>
        <v>music</v>
      </c>
      <c r="R1376" t="str">
        <f t="shared" si="87"/>
        <v>rock</v>
      </c>
    </row>
    <row r="1377" spans="1:18" ht="43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0">
        <f t="shared" si="84"/>
        <v>42719.732858796291</v>
      </c>
      <c r="J1377" s="10">
        <f t="shared" si="85"/>
        <v>42749.732858796291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t="str">
        <f t="shared" si="86"/>
        <v>music</v>
      </c>
      <c r="R1377" t="str">
        <f t="shared" si="87"/>
        <v>rock</v>
      </c>
    </row>
    <row r="1378" spans="1:18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0">
        <f t="shared" si="84"/>
        <v>42677.335717592585</v>
      </c>
      <c r="J1378" s="10">
        <f t="shared" si="85"/>
        <v>42707.377384259256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t="str">
        <f t="shared" si="86"/>
        <v>music</v>
      </c>
      <c r="R1378" t="str">
        <f t="shared" si="87"/>
        <v>rock</v>
      </c>
    </row>
    <row r="1379" spans="1:18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0">
        <f t="shared" si="84"/>
        <v>42746.88622685185</v>
      </c>
      <c r="J1379" s="10">
        <f t="shared" si="85"/>
        <v>42768.84097222222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t="str">
        <f t="shared" si="86"/>
        <v>music</v>
      </c>
      <c r="R1379" t="str">
        <f t="shared" si="87"/>
        <v>rock</v>
      </c>
    </row>
    <row r="1380" spans="1:1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0">
        <f t="shared" si="84"/>
        <v>42568.426041666658</v>
      </c>
      <c r="J1380" s="10">
        <f t="shared" si="85"/>
        <v>42583.426041666658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t="str">
        <f t="shared" si="86"/>
        <v>music</v>
      </c>
      <c r="R1380" t="str">
        <f t="shared" si="87"/>
        <v>rock</v>
      </c>
    </row>
    <row r="1381" spans="1:18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0">
        <f t="shared" si="84"/>
        <v>42130.15828703704</v>
      </c>
      <c r="J1381" s="10">
        <f t="shared" si="85"/>
        <v>42160.15828703704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t="str">
        <f t="shared" si="86"/>
        <v>music</v>
      </c>
      <c r="R1381" t="str">
        <f t="shared" si="87"/>
        <v>rock</v>
      </c>
    </row>
    <row r="1382" spans="1:18" ht="28.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0">
        <f t="shared" si="84"/>
        <v>42141.429467592585</v>
      </c>
      <c r="J1382" s="10">
        <f t="shared" si="85"/>
        <v>42163.749999999993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t="str">
        <f t="shared" si="86"/>
        <v>music</v>
      </c>
      <c r="R1382" t="str">
        <f t="shared" si="87"/>
        <v>rock</v>
      </c>
    </row>
    <row r="1383" spans="1:18" ht="43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0">
        <f t="shared" si="84"/>
        <v>42702.881076388883</v>
      </c>
      <c r="J1383" s="10">
        <f t="shared" si="85"/>
        <v>42732.881076388883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t="str">
        <f t="shared" si="86"/>
        <v>music</v>
      </c>
      <c r="R1383" t="str">
        <f t="shared" si="87"/>
        <v>rock</v>
      </c>
    </row>
    <row r="1384" spans="1:18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0">
        <f t="shared" si="84"/>
        <v>41370.466851851852</v>
      </c>
      <c r="J1384" s="10">
        <f t="shared" si="85"/>
        <v>41400.466851851852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t="str">
        <f t="shared" si="86"/>
        <v>music</v>
      </c>
      <c r="R1384" t="str">
        <f t="shared" si="87"/>
        <v>rock</v>
      </c>
    </row>
    <row r="1385" spans="1:18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0">
        <f t="shared" si="84"/>
        <v>42706.741643518515</v>
      </c>
      <c r="J1385" s="10">
        <f t="shared" si="85"/>
        <v>42726.741643518515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t="str">
        <f t="shared" si="86"/>
        <v>music</v>
      </c>
      <c r="R1385" t="str">
        <f t="shared" si="87"/>
        <v>rock</v>
      </c>
    </row>
    <row r="1386" spans="1:18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0">
        <f t="shared" si="84"/>
        <v>42160.401874999996</v>
      </c>
      <c r="J1386" s="10">
        <f t="shared" si="85"/>
        <v>42190.401874999996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t="str">
        <f t="shared" si="86"/>
        <v>music</v>
      </c>
      <c r="R1386" t="str">
        <f t="shared" si="87"/>
        <v>rock</v>
      </c>
    </row>
    <row r="1387" spans="1:18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0">
        <f t="shared" si="84"/>
        <v>42433.355567129627</v>
      </c>
      <c r="J1387" s="10">
        <f t="shared" si="85"/>
        <v>42489.174305555549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t="str">
        <f t="shared" si="86"/>
        <v>music</v>
      </c>
      <c r="R1387" t="str">
        <f t="shared" si="87"/>
        <v>rock</v>
      </c>
    </row>
    <row r="1388" spans="1:18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0">
        <f t="shared" si="84"/>
        <v>42184.313530092586</v>
      </c>
      <c r="J1388" s="10">
        <f t="shared" si="85"/>
        <v>42214.313530092586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t="str">
        <f t="shared" si="86"/>
        <v>music</v>
      </c>
      <c r="R1388" t="str">
        <f t="shared" si="87"/>
        <v>rock</v>
      </c>
    </row>
    <row r="1389" spans="1:18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0">
        <f t="shared" si="84"/>
        <v>42126.587905092594</v>
      </c>
      <c r="J1389" s="10">
        <f t="shared" si="85"/>
        <v>42157.854166666664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t="str">
        <f t="shared" si="86"/>
        <v>music</v>
      </c>
      <c r="R1389" t="str">
        <f t="shared" si="87"/>
        <v>rock</v>
      </c>
    </row>
    <row r="1390" spans="1:18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0">
        <f t="shared" si="84"/>
        <v>42634.281446759262</v>
      </c>
      <c r="J1390" s="10">
        <f t="shared" si="85"/>
        <v>42660.343055555553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t="str">
        <f t="shared" si="86"/>
        <v>music</v>
      </c>
      <c r="R1390" t="str">
        <f t="shared" si="87"/>
        <v>rock</v>
      </c>
    </row>
    <row r="1391" spans="1:18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0">
        <f t="shared" si="84"/>
        <v>42565.147650462961</v>
      </c>
      <c r="J1391" s="10">
        <f t="shared" si="85"/>
        <v>42595.147650462961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t="str">
        <f t="shared" si="86"/>
        <v>music</v>
      </c>
      <c r="R1391" t="str">
        <f t="shared" si="87"/>
        <v>rock</v>
      </c>
    </row>
    <row r="1392" spans="1:18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0">
        <f t="shared" si="84"/>
        <v>42087.469976851848</v>
      </c>
      <c r="J1392" s="10">
        <f t="shared" si="85"/>
        <v>42121.383333333331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t="str">
        <f t="shared" si="86"/>
        <v>music</v>
      </c>
      <c r="R1392" t="str">
        <f t="shared" si="87"/>
        <v>rock</v>
      </c>
    </row>
    <row r="1393" spans="1:18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0">
        <f t="shared" si="84"/>
        <v>42193.317337962959</v>
      </c>
      <c r="J1393" s="10">
        <f t="shared" si="85"/>
        <v>42237.874305555553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t="str">
        <f t="shared" si="86"/>
        <v>music</v>
      </c>
      <c r="R1393" t="str">
        <f t="shared" si="87"/>
        <v>rock</v>
      </c>
    </row>
    <row r="1394" spans="1:18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0">
        <f t="shared" si="84"/>
        <v>42400.821597222217</v>
      </c>
      <c r="J1394" s="10">
        <f t="shared" si="85"/>
        <v>42431.821597222217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t="str">
        <f t="shared" si="86"/>
        <v>music</v>
      </c>
      <c r="R1394" t="str">
        <f t="shared" si="87"/>
        <v>rock</v>
      </c>
    </row>
    <row r="1395" spans="1:1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0">
        <f t="shared" si="84"/>
        <v>42553.348645833328</v>
      </c>
      <c r="J1395" s="10">
        <f t="shared" si="85"/>
        <v>42583.348645833328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t="str">
        <f t="shared" si="86"/>
        <v>music</v>
      </c>
      <c r="R1395" t="str">
        <f t="shared" si="87"/>
        <v>rock</v>
      </c>
    </row>
    <row r="1396" spans="1:18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0">
        <f t="shared" si="84"/>
        <v>42751.811643518515</v>
      </c>
      <c r="J1396" s="10">
        <f t="shared" si="85"/>
        <v>42794.791666666664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t="str">
        <f t="shared" si="86"/>
        <v>music</v>
      </c>
      <c r="R1396" t="str">
        <f t="shared" si="87"/>
        <v>rock</v>
      </c>
    </row>
    <row r="1397" spans="1:1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0">
        <f t="shared" si="84"/>
        <v>42719.575011574074</v>
      </c>
      <c r="J1397" s="10">
        <f t="shared" si="85"/>
        <v>42749.575011574074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t="str">
        <f t="shared" si="86"/>
        <v>music</v>
      </c>
      <c r="R1397" t="str">
        <f t="shared" si="87"/>
        <v>rock</v>
      </c>
    </row>
    <row r="1398" spans="1:18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0">
        <f t="shared" si="84"/>
        <v>42018.665300925924</v>
      </c>
      <c r="J1398" s="10">
        <f t="shared" si="85"/>
        <v>42048.665300925924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t="str">
        <f t="shared" si="86"/>
        <v>music</v>
      </c>
      <c r="R1398" t="str">
        <f t="shared" si="87"/>
        <v>rock</v>
      </c>
    </row>
    <row r="1399" spans="1:18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0">
        <f t="shared" si="84"/>
        <v>42640.584606481476</v>
      </c>
      <c r="J1399" s="10">
        <f t="shared" si="85"/>
        <v>42670.554861111108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t="str">
        <f t="shared" si="86"/>
        <v>music</v>
      </c>
      <c r="R1399" t="str">
        <f t="shared" si="87"/>
        <v>rock</v>
      </c>
    </row>
    <row r="1400" spans="1:18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0">
        <f t="shared" si="84"/>
        <v>42526.540902777771</v>
      </c>
      <c r="J1400" s="10">
        <f t="shared" si="85"/>
        <v>42556.540902777771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t="str">
        <f t="shared" si="86"/>
        <v>music</v>
      </c>
      <c r="R1400" t="str">
        <f t="shared" si="87"/>
        <v>rock</v>
      </c>
    </row>
    <row r="1401" spans="1:18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0">
        <f t="shared" si="84"/>
        <v>41888.670983796292</v>
      </c>
      <c r="J1401" s="10">
        <f t="shared" si="85"/>
        <v>41918.670983796292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t="str">
        <f t="shared" si="86"/>
        <v>music</v>
      </c>
      <c r="R1401" t="str">
        <f t="shared" si="87"/>
        <v>rock</v>
      </c>
    </row>
    <row r="1402" spans="1:18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0">
        <f t="shared" si="84"/>
        <v>42498.007789351854</v>
      </c>
      <c r="J1402" s="10">
        <f t="shared" si="85"/>
        <v>42532.895833333336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t="str">
        <f t="shared" si="86"/>
        <v>music</v>
      </c>
      <c r="R1402" t="str">
        <f t="shared" si="87"/>
        <v>rock</v>
      </c>
    </row>
    <row r="1403" spans="1:18" ht="43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0">
        <f t="shared" si="84"/>
        <v>41399.662893518514</v>
      </c>
      <c r="J1403" s="10">
        <f t="shared" si="85"/>
        <v>41420.662893518514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t="str">
        <f t="shared" si="86"/>
        <v>music</v>
      </c>
      <c r="R1403" t="str">
        <f t="shared" si="87"/>
        <v>rock</v>
      </c>
    </row>
    <row r="1404" spans="1:18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0">
        <f t="shared" si="84"/>
        <v>42064.720034722217</v>
      </c>
      <c r="J1404" s="10">
        <f t="shared" si="85"/>
        <v>42124.67836805556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t="str">
        <f t="shared" si="86"/>
        <v>music</v>
      </c>
      <c r="R1404" t="str">
        <f t="shared" si="87"/>
        <v>rock</v>
      </c>
    </row>
    <row r="1405" spans="1:18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0">
        <f t="shared" si="84"/>
        <v>41450.729571759257</v>
      </c>
      <c r="J1405" s="10">
        <f t="shared" si="85"/>
        <v>41480.729571759257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t="str">
        <f t="shared" si="86"/>
        <v>music</v>
      </c>
      <c r="R1405" t="str">
        <f t="shared" si="87"/>
        <v>rock</v>
      </c>
    </row>
    <row r="1406" spans="1:18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0">
        <f t="shared" si="84"/>
        <v>42032.17690972222</v>
      </c>
      <c r="J1406" s="10">
        <f t="shared" si="85"/>
        <v>42057.17690972222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t="str">
        <f t="shared" si="86"/>
        <v>publishing</v>
      </c>
      <c r="R1406" t="str">
        <f t="shared" si="87"/>
        <v>translations</v>
      </c>
    </row>
    <row r="1407" spans="1:18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0">
        <f t="shared" si="84"/>
        <v>41941.347233796296</v>
      </c>
      <c r="J1407" s="10">
        <f t="shared" si="85"/>
        <v>41971.38890046296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t="str">
        <f t="shared" si="86"/>
        <v>publishing</v>
      </c>
      <c r="R1407" t="str">
        <f t="shared" si="87"/>
        <v>translations</v>
      </c>
    </row>
    <row r="1408" spans="1:1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0">
        <f t="shared" si="84"/>
        <v>42297.099618055552</v>
      </c>
      <c r="J1408" s="10">
        <f t="shared" si="85"/>
        <v>42350.083333333336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t="str">
        <f t="shared" si="86"/>
        <v>publishing</v>
      </c>
      <c r="R1408" t="str">
        <f t="shared" si="87"/>
        <v>translations</v>
      </c>
    </row>
    <row r="1409" spans="1:18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0">
        <f t="shared" si="84"/>
        <v>41838.20344907407</v>
      </c>
      <c r="J1409" s="10">
        <f t="shared" si="85"/>
        <v>41863.20344907407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t="str">
        <f t="shared" si="86"/>
        <v>publishing</v>
      </c>
      <c r="R1409" t="str">
        <f t="shared" si="87"/>
        <v>translations</v>
      </c>
    </row>
    <row r="1410" spans="1:18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0">
        <f t="shared" si="84"/>
        <v>42291.538842592585</v>
      </c>
      <c r="J1410" s="10">
        <f t="shared" si="85"/>
        <v>42321.580509259256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t="str">
        <f t="shared" si="86"/>
        <v>publishing</v>
      </c>
      <c r="R1410" t="str">
        <f t="shared" si="87"/>
        <v>translations</v>
      </c>
    </row>
    <row r="1411" spans="1:18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0">
        <f t="shared" ref="I1411:I1474" si="88">(((L1411/60)/60)/24) + DATE(1970,1,1)+(-8/24)</f>
        <v>41944.800173611111</v>
      </c>
      <c r="J1411" s="10">
        <f t="shared" ref="J1411:J1474" si="89">(((K1411/60)/60)/24) + DATE(1970,1,1)+(-8/24)</f>
        <v>42004.841840277775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t="str">
        <f t="shared" ref="Q1411:Q1474" si="90">LEFT(P1411, SEARCH("/",P1411,1) - 1)</f>
        <v>publishing</v>
      </c>
      <c r="R1411" t="str">
        <f t="shared" ref="R1411:R1474" si="91">RIGHT(P1411,LEN(P1411) - SEARCH("/",P1411,1))</f>
        <v>translations</v>
      </c>
    </row>
    <row r="1412" spans="1:18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0">
        <f t="shared" si="88"/>
        <v>42478.985185185178</v>
      </c>
      <c r="J1412" s="10">
        <f t="shared" si="89"/>
        <v>42523.985185185178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t="str">
        <f t="shared" si="90"/>
        <v>publishing</v>
      </c>
      <c r="R1412" t="str">
        <f t="shared" si="91"/>
        <v>translations</v>
      </c>
    </row>
    <row r="1413" spans="1:18" ht="43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0">
        <f t="shared" si="88"/>
        <v>42012.725694444445</v>
      </c>
      <c r="J1413" s="10">
        <f t="shared" si="89"/>
        <v>42040.725694444445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t="str">
        <f t="shared" si="90"/>
        <v>publishing</v>
      </c>
      <c r="R1413" t="str">
        <f t="shared" si="91"/>
        <v>translations</v>
      </c>
    </row>
    <row r="1414" spans="1:18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0">
        <f t="shared" si="88"/>
        <v>41946.730312499996</v>
      </c>
      <c r="J1414" s="10">
        <f t="shared" si="89"/>
        <v>41976.730312499996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t="str">
        <f t="shared" si="90"/>
        <v>publishing</v>
      </c>
      <c r="R1414" t="str">
        <f t="shared" si="91"/>
        <v>translations</v>
      </c>
    </row>
    <row r="1415" spans="1:18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0">
        <f t="shared" si="88"/>
        <v>42360.103819444441</v>
      </c>
      <c r="J1415" s="10">
        <f t="shared" si="89"/>
        <v>42420.103819444441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t="str">
        <f t="shared" si="90"/>
        <v>publishing</v>
      </c>
      <c r="R1415" t="str">
        <f t="shared" si="91"/>
        <v>translations</v>
      </c>
    </row>
    <row r="1416" spans="1:18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0">
        <f t="shared" si="88"/>
        <v>42707.919756944444</v>
      </c>
      <c r="J1416" s="10">
        <f t="shared" si="89"/>
        <v>42737.919756944444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t="str">
        <f t="shared" si="90"/>
        <v>publishing</v>
      </c>
      <c r="R1416" t="str">
        <f t="shared" si="91"/>
        <v>translations</v>
      </c>
    </row>
    <row r="1417" spans="1:18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0">
        <f t="shared" si="88"/>
        <v>42192.342488425922</v>
      </c>
      <c r="J1417" s="10">
        <f t="shared" si="89"/>
        <v>42232.342488425922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t="str">
        <f t="shared" si="90"/>
        <v>publishing</v>
      </c>
      <c r="R1417" t="str">
        <f t="shared" si="91"/>
        <v>translations</v>
      </c>
    </row>
    <row r="1418" spans="1:18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0">
        <f t="shared" si="88"/>
        <v>42299.592812499999</v>
      </c>
      <c r="J1418" s="10">
        <f t="shared" si="89"/>
        <v>42329.634479166663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t="str">
        <f t="shared" si="90"/>
        <v>publishing</v>
      </c>
      <c r="R1418" t="str">
        <f t="shared" si="91"/>
        <v>translations</v>
      </c>
    </row>
    <row r="1419" spans="1:18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0">
        <f t="shared" si="88"/>
        <v>42231.816828703704</v>
      </c>
      <c r="J1419" s="10">
        <f t="shared" si="89"/>
        <v>42262.132638888892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t="str">
        <f t="shared" si="90"/>
        <v>publishing</v>
      </c>
      <c r="R1419" t="str">
        <f t="shared" si="91"/>
        <v>translations</v>
      </c>
    </row>
    <row r="1420" spans="1:18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0">
        <f t="shared" si="88"/>
        <v>42395.123078703698</v>
      </c>
      <c r="J1420" s="10">
        <f t="shared" si="89"/>
        <v>42425.123078703698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t="str">
        <f t="shared" si="90"/>
        <v>publishing</v>
      </c>
      <c r="R1420" t="str">
        <f t="shared" si="91"/>
        <v>translations</v>
      </c>
    </row>
    <row r="1421" spans="1:18" ht="43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0">
        <f t="shared" si="88"/>
        <v>42622.12290509259</v>
      </c>
      <c r="J1421" s="10">
        <f t="shared" si="89"/>
        <v>42652.12290509259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t="str">
        <f t="shared" si="90"/>
        <v>publishing</v>
      </c>
      <c r="R1421" t="str">
        <f t="shared" si="91"/>
        <v>translations</v>
      </c>
    </row>
    <row r="1422" spans="1:18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0">
        <f t="shared" si="88"/>
        <v>42524.334328703706</v>
      </c>
      <c r="J1422" s="10">
        <f t="shared" si="89"/>
        <v>42549.334328703706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t="str">
        <f t="shared" si="90"/>
        <v>publishing</v>
      </c>
      <c r="R1422" t="str">
        <f t="shared" si="91"/>
        <v>translations</v>
      </c>
    </row>
    <row r="1423" spans="1:18" ht="43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0">
        <f t="shared" si="88"/>
        <v>42013.582280092589</v>
      </c>
      <c r="J1423" s="10">
        <f t="shared" si="89"/>
        <v>42043.582280092589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t="str">
        <f t="shared" si="90"/>
        <v>publishing</v>
      </c>
      <c r="R1423" t="str">
        <f t="shared" si="91"/>
        <v>translations</v>
      </c>
    </row>
    <row r="1424" spans="1:18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0">
        <f t="shared" si="88"/>
        <v>42603.906296296293</v>
      </c>
      <c r="J1424" s="10">
        <f t="shared" si="89"/>
        <v>42633.906296296293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t="str">
        <f t="shared" si="90"/>
        <v>publishing</v>
      </c>
      <c r="R1424" t="str">
        <f t="shared" si="91"/>
        <v>translations</v>
      </c>
    </row>
    <row r="1425" spans="1:18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0">
        <f t="shared" si="88"/>
        <v>42340.026979166665</v>
      </c>
      <c r="J1425" s="10">
        <f t="shared" si="89"/>
        <v>42370.026979166665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t="str">
        <f t="shared" si="90"/>
        <v>publishing</v>
      </c>
      <c r="R1425" t="str">
        <f t="shared" si="91"/>
        <v>translations</v>
      </c>
    </row>
    <row r="1426" spans="1:18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0">
        <f t="shared" si="88"/>
        <v>42676.384282407402</v>
      </c>
      <c r="J1426" s="10">
        <f t="shared" si="89"/>
        <v>42689.425949074073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t="str">
        <f t="shared" si="90"/>
        <v>publishing</v>
      </c>
      <c r="R1426" t="str">
        <f t="shared" si="91"/>
        <v>translations</v>
      </c>
    </row>
    <row r="1427" spans="1:18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0">
        <f t="shared" si="88"/>
        <v>42092.798136574071</v>
      </c>
      <c r="J1427" s="10">
        <f t="shared" si="89"/>
        <v>42122.798136574071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t="str">
        <f t="shared" si="90"/>
        <v>publishing</v>
      </c>
      <c r="R1427" t="str">
        <f t="shared" si="91"/>
        <v>translations</v>
      </c>
    </row>
    <row r="1428" spans="1:18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0">
        <f t="shared" si="88"/>
        <v>42180.056944444441</v>
      </c>
      <c r="J1428" s="10">
        <f t="shared" si="89"/>
        <v>42240.056944444441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t="str">
        <f t="shared" si="90"/>
        <v>publishing</v>
      </c>
      <c r="R1428" t="str">
        <f t="shared" si="91"/>
        <v>translations</v>
      </c>
    </row>
    <row r="1429" spans="1:18" ht="43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0">
        <f t="shared" si="88"/>
        <v>42601.518344907403</v>
      </c>
      <c r="J1429" s="10">
        <f t="shared" si="89"/>
        <v>42631.518344907403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t="str">
        <f t="shared" si="90"/>
        <v>publishing</v>
      </c>
      <c r="R1429" t="str">
        <f t="shared" si="91"/>
        <v>translations</v>
      </c>
    </row>
    <row r="1430" spans="1:18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0">
        <f t="shared" si="88"/>
        <v>42432.046493055554</v>
      </c>
      <c r="J1430" s="10">
        <f t="shared" si="89"/>
        <v>42462.004826388882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t="str">
        <f t="shared" si="90"/>
        <v>publishing</v>
      </c>
      <c r="R1430" t="str">
        <f t="shared" si="91"/>
        <v>translations</v>
      </c>
    </row>
    <row r="1431" spans="1:18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0">
        <f t="shared" si="88"/>
        <v>42073.727337962955</v>
      </c>
      <c r="J1431" s="10">
        <f t="shared" si="89"/>
        <v>42103.727337962955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t="str">
        <f t="shared" si="90"/>
        <v>publishing</v>
      </c>
      <c r="R1431" t="str">
        <f t="shared" si="91"/>
        <v>translations</v>
      </c>
    </row>
    <row r="1432" spans="1:18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0">
        <f t="shared" si="88"/>
        <v>41961.480185185181</v>
      </c>
      <c r="J1432" s="10">
        <f t="shared" si="89"/>
        <v>41992.480185185181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t="str">
        <f t="shared" si="90"/>
        <v>publishing</v>
      </c>
      <c r="R1432" t="str">
        <f t="shared" si="91"/>
        <v>translations</v>
      </c>
    </row>
    <row r="1433" spans="1:18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0">
        <f t="shared" si="88"/>
        <v>42303.877499999995</v>
      </c>
      <c r="J1433" s="10">
        <f t="shared" si="89"/>
        <v>42333.919166666667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t="str">
        <f t="shared" si="90"/>
        <v>publishing</v>
      </c>
      <c r="R1433" t="str">
        <f t="shared" si="91"/>
        <v>translations</v>
      </c>
    </row>
    <row r="1434" spans="1:18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0">
        <f t="shared" si="88"/>
        <v>42175.447083333333</v>
      </c>
      <c r="J1434" s="10">
        <f t="shared" si="89"/>
        <v>42205.447083333333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t="str">
        <f t="shared" si="90"/>
        <v>publishing</v>
      </c>
      <c r="R1434" t="str">
        <f t="shared" si="91"/>
        <v>translations</v>
      </c>
    </row>
    <row r="1435" spans="1:18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0">
        <f t="shared" si="88"/>
        <v>42673.292534722219</v>
      </c>
      <c r="J1435" s="10">
        <f t="shared" si="89"/>
        <v>42714.124999999993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t="str">
        <f t="shared" si="90"/>
        <v>publishing</v>
      </c>
      <c r="R1435" t="str">
        <f t="shared" si="91"/>
        <v>translations</v>
      </c>
    </row>
    <row r="1436" spans="1:18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0">
        <f t="shared" si="88"/>
        <v>42142.433773148143</v>
      </c>
      <c r="J1436" s="10">
        <f t="shared" si="89"/>
        <v>42163.291666666664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t="str">
        <f t="shared" si="90"/>
        <v>publishing</v>
      </c>
      <c r="R1436" t="str">
        <f t="shared" si="91"/>
        <v>translations</v>
      </c>
    </row>
    <row r="1437" spans="1:18" ht="28.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0">
        <f t="shared" si="88"/>
        <v>42258.44699074074</v>
      </c>
      <c r="J1437" s="10">
        <f t="shared" si="89"/>
        <v>42288.44699074074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t="str">
        <f t="shared" si="90"/>
        <v>publishing</v>
      </c>
      <c r="R1437" t="str">
        <f t="shared" si="91"/>
        <v>translations</v>
      </c>
    </row>
    <row r="1438" spans="1:18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0">
        <f t="shared" si="88"/>
        <v>42391.016863425924</v>
      </c>
      <c r="J1438" s="10">
        <f t="shared" si="89"/>
        <v>42421.016863425924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t="str">
        <f t="shared" si="90"/>
        <v>publishing</v>
      </c>
      <c r="R1438" t="str">
        <f t="shared" si="91"/>
        <v>translations</v>
      </c>
    </row>
    <row r="1439" spans="1:18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0">
        <f t="shared" si="88"/>
        <v>41796.19836805555</v>
      </c>
      <c r="J1439" s="10">
        <f t="shared" si="89"/>
        <v>41832.874305555553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t="str">
        <f t="shared" si="90"/>
        <v>publishing</v>
      </c>
      <c r="R1439" t="str">
        <f t="shared" si="91"/>
        <v>translations</v>
      </c>
    </row>
    <row r="1440" spans="1:18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0">
        <f t="shared" si="88"/>
        <v>42457.538182870368</v>
      </c>
      <c r="J1440" s="10">
        <f t="shared" si="89"/>
        <v>42487.246527777774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t="str">
        <f t="shared" si="90"/>
        <v>publishing</v>
      </c>
      <c r="R1440" t="str">
        <f t="shared" si="91"/>
        <v>translations</v>
      </c>
    </row>
    <row r="1441" spans="1:18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0">
        <f t="shared" si="88"/>
        <v>42040.496539351843</v>
      </c>
      <c r="J1441" s="10">
        <f t="shared" si="89"/>
        <v>42070.496539351843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t="str">
        <f t="shared" si="90"/>
        <v>publishing</v>
      </c>
      <c r="R1441" t="str">
        <f t="shared" si="91"/>
        <v>translations</v>
      </c>
    </row>
    <row r="1442" spans="1:18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0">
        <f t="shared" si="88"/>
        <v>42486.415081018517</v>
      </c>
      <c r="J1442" s="10">
        <f t="shared" si="89"/>
        <v>42516.415081018517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t="str">
        <f t="shared" si="90"/>
        <v>publishing</v>
      </c>
      <c r="R1442" t="str">
        <f t="shared" si="91"/>
        <v>translations</v>
      </c>
    </row>
    <row r="1443" spans="1:18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0">
        <f t="shared" si="88"/>
        <v>42198.432511574072</v>
      </c>
      <c r="J1443" s="10">
        <f t="shared" si="89"/>
        <v>42258.432511574072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t="str">
        <f t="shared" si="90"/>
        <v>publishing</v>
      </c>
      <c r="R1443" t="str">
        <f t="shared" si="91"/>
        <v>translations</v>
      </c>
    </row>
    <row r="1444" spans="1:18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0">
        <f t="shared" si="88"/>
        <v>42485.312013888884</v>
      </c>
      <c r="J1444" s="10">
        <f t="shared" si="89"/>
        <v>42515.312013888884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t="str">
        <f t="shared" si="90"/>
        <v>publishing</v>
      </c>
      <c r="R1444" t="str">
        <f t="shared" si="91"/>
        <v>translations</v>
      </c>
    </row>
    <row r="1445" spans="1:18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0">
        <f t="shared" si="88"/>
        <v>42707.59269675926</v>
      </c>
      <c r="J1445" s="10">
        <f t="shared" si="89"/>
        <v>42737.59269675926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t="str">
        <f t="shared" si="90"/>
        <v>publishing</v>
      </c>
      <c r="R1445" t="str">
        <f t="shared" si="91"/>
        <v>translations</v>
      </c>
    </row>
    <row r="1446" spans="1:18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0">
        <f t="shared" si="88"/>
        <v>42199.540069444447</v>
      </c>
      <c r="J1446" s="10">
        <f t="shared" si="89"/>
        <v>42259.540069444447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t="str">
        <f t="shared" si="90"/>
        <v>publishing</v>
      </c>
      <c r="R1446" t="str">
        <f t="shared" si="91"/>
        <v>translations</v>
      </c>
    </row>
    <row r="1447" spans="1:18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0">
        <f t="shared" si="88"/>
        <v>42139.208969907406</v>
      </c>
      <c r="J1447" s="10">
        <f t="shared" si="89"/>
        <v>42169.208969907406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t="str">
        <f t="shared" si="90"/>
        <v>publishing</v>
      </c>
      <c r="R1447" t="str">
        <f t="shared" si="91"/>
        <v>translations</v>
      </c>
    </row>
    <row r="1448" spans="1:18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0">
        <f t="shared" si="88"/>
        <v>42461.114328703705</v>
      </c>
      <c r="J1448" s="10">
        <f t="shared" si="89"/>
        <v>42481.114328703705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t="str">
        <f t="shared" si="90"/>
        <v>publishing</v>
      </c>
      <c r="R1448" t="str">
        <f t="shared" si="91"/>
        <v>translations</v>
      </c>
    </row>
    <row r="1449" spans="1:18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0">
        <f t="shared" si="88"/>
        <v>42529.39738425926</v>
      </c>
      <c r="J1449" s="10">
        <f t="shared" si="89"/>
        <v>42559.39738425926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t="str">
        <f t="shared" si="90"/>
        <v>publishing</v>
      </c>
      <c r="R1449" t="str">
        <f t="shared" si="91"/>
        <v>translations</v>
      </c>
    </row>
    <row r="1450" spans="1:18" ht="43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0">
        <f t="shared" si="88"/>
        <v>42115.603217592587</v>
      </c>
      <c r="J1450" s="10">
        <f t="shared" si="89"/>
        <v>42145.892361111109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t="str">
        <f t="shared" si="90"/>
        <v>publishing</v>
      </c>
      <c r="R1450" t="str">
        <f t="shared" si="91"/>
        <v>translations</v>
      </c>
    </row>
    <row r="1451" spans="1:18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0">
        <f t="shared" si="88"/>
        <v>42086.478067129625</v>
      </c>
      <c r="J1451" s="10">
        <f t="shared" si="89"/>
        <v>42134.478067129625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t="str">
        <f t="shared" si="90"/>
        <v>publishing</v>
      </c>
      <c r="R1451" t="str">
        <f t="shared" si="91"/>
        <v>translations</v>
      </c>
    </row>
    <row r="1452" spans="1:18" ht="43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0">
        <f t="shared" si="88"/>
        <v>42389.837928240733</v>
      </c>
      <c r="J1452" s="10">
        <f t="shared" si="89"/>
        <v>42419.837928240733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t="str">
        <f t="shared" si="90"/>
        <v>publishing</v>
      </c>
      <c r="R1452" t="str">
        <f t="shared" si="91"/>
        <v>translations</v>
      </c>
    </row>
    <row r="1453" spans="1:18" ht="28.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0">
        <f t="shared" si="88"/>
        <v>41931.62568287037</v>
      </c>
      <c r="J1453" s="10">
        <f t="shared" si="89"/>
        <v>41961.667349537034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t="str">
        <f t="shared" si="90"/>
        <v>publishing</v>
      </c>
      <c r="R1453" t="str">
        <f t="shared" si="91"/>
        <v>translations</v>
      </c>
    </row>
    <row r="1454" spans="1:18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0">
        <f t="shared" si="88"/>
        <v>41818.369942129626</v>
      </c>
      <c r="J1454" s="10">
        <f t="shared" si="89"/>
        <v>41848.369942129626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t="str">
        <f t="shared" si="90"/>
        <v>publishing</v>
      </c>
      <c r="R1454" t="str">
        <f t="shared" si="91"/>
        <v>translations</v>
      </c>
    </row>
    <row r="1455" spans="1:18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0">
        <f t="shared" si="88"/>
        <v>42795.362812499996</v>
      </c>
      <c r="J1455" s="10">
        <f t="shared" si="89"/>
        <v>42840.321145833332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t="str">
        <f t="shared" si="90"/>
        <v>publishing</v>
      </c>
      <c r="R1455" t="str">
        <f t="shared" si="91"/>
        <v>translations</v>
      </c>
    </row>
    <row r="1456" spans="1:18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0">
        <f t="shared" si="88"/>
        <v>42463.533333333333</v>
      </c>
      <c r="J1456" s="10">
        <f t="shared" si="89"/>
        <v>42484.582638888889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t="str">
        <f t="shared" si="90"/>
        <v>publishing</v>
      </c>
      <c r="R1456" t="str">
        <f t="shared" si="91"/>
        <v>translations</v>
      </c>
    </row>
    <row r="1457" spans="1:18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0">
        <f t="shared" si="88"/>
        <v>41832.33935185185</v>
      </c>
      <c r="J1457" s="10">
        <f t="shared" si="89"/>
        <v>41887.235416666663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t="str">
        <f t="shared" si="90"/>
        <v>publishing</v>
      </c>
      <c r="R1457" t="str">
        <f t="shared" si="91"/>
        <v>translations</v>
      </c>
    </row>
    <row r="1458" spans="1:1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0">
        <f t="shared" si="88"/>
        <v>42708.335243055553</v>
      </c>
      <c r="J1458" s="10">
        <f t="shared" si="89"/>
        <v>42738.335243055553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t="str">
        <f t="shared" si="90"/>
        <v>publishing</v>
      </c>
      <c r="R1458" t="str">
        <f t="shared" si="91"/>
        <v>translations</v>
      </c>
    </row>
    <row r="1459" spans="1:18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0">
        <f t="shared" si="88"/>
        <v>42289.563009259255</v>
      </c>
      <c r="J1459" s="10">
        <f t="shared" si="89"/>
        <v>42319.604675925926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t="str">
        <f t="shared" si="90"/>
        <v>publishing</v>
      </c>
      <c r="R1459" t="str">
        <f t="shared" si="91"/>
        <v>translations</v>
      </c>
    </row>
    <row r="1460" spans="1:18" ht="43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0">
        <f t="shared" si="88"/>
        <v>41831.37222222222</v>
      </c>
      <c r="J1460" s="10">
        <f t="shared" si="89"/>
        <v>41861.833333333328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t="str">
        <f t="shared" si="90"/>
        <v>publishing</v>
      </c>
      <c r="R1460" t="str">
        <f t="shared" si="91"/>
        <v>translations</v>
      </c>
    </row>
    <row r="1461" spans="1:18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0">
        <f t="shared" si="88"/>
        <v>42311.871481481481</v>
      </c>
      <c r="J1461" s="10">
        <f t="shared" si="89"/>
        <v>42340.392361111109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t="str">
        <f t="shared" si="90"/>
        <v>publishing</v>
      </c>
      <c r="R1461" t="str">
        <f t="shared" si="91"/>
        <v>translations</v>
      </c>
    </row>
    <row r="1462" spans="1:18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0">
        <f t="shared" si="88"/>
        <v>41915.563634259255</v>
      </c>
      <c r="J1462" s="10">
        <f t="shared" si="89"/>
        <v>41973.656249999993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t="str">
        <f t="shared" si="90"/>
        <v>publishing</v>
      </c>
      <c r="R1462" t="str">
        <f t="shared" si="91"/>
        <v>translations</v>
      </c>
    </row>
    <row r="1463" spans="1:18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0">
        <f t="shared" si="88"/>
        <v>41899.311967592592</v>
      </c>
      <c r="J1463" s="10">
        <f t="shared" si="89"/>
        <v>41932.666666666664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t="str">
        <f t="shared" si="90"/>
        <v>publishing</v>
      </c>
      <c r="R1463" t="str">
        <f t="shared" si="91"/>
        <v>radio &amp; podcasts</v>
      </c>
    </row>
    <row r="1464" spans="1:18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0">
        <f t="shared" si="88"/>
        <v>41344.329525462963</v>
      </c>
      <c r="J1464" s="10">
        <f t="shared" si="89"/>
        <v>41374.329525462963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t="str">
        <f t="shared" si="90"/>
        <v>publishing</v>
      </c>
      <c r="R1464" t="str">
        <f t="shared" si="91"/>
        <v>radio &amp; podcasts</v>
      </c>
    </row>
    <row r="1465" spans="1:18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0">
        <f t="shared" si="88"/>
        <v>41326.577986111108</v>
      </c>
      <c r="J1465" s="10">
        <f t="shared" si="89"/>
        <v>41371.536319444444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t="str">
        <f t="shared" si="90"/>
        <v>publishing</v>
      </c>
      <c r="R1465" t="str">
        <f t="shared" si="91"/>
        <v>radio &amp; podcasts</v>
      </c>
    </row>
    <row r="1466" spans="1:1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0">
        <f t="shared" si="88"/>
        <v>41291.328217592592</v>
      </c>
      <c r="J1466" s="10">
        <f t="shared" si="89"/>
        <v>41321.328217592592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t="str">
        <f t="shared" si="90"/>
        <v>publishing</v>
      </c>
      <c r="R1466" t="str">
        <f t="shared" si="91"/>
        <v>radio &amp; podcasts</v>
      </c>
    </row>
    <row r="1467" spans="1:18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0">
        <f t="shared" si="88"/>
        <v>40959.401064814811</v>
      </c>
      <c r="J1467" s="10">
        <f t="shared" si="89"/>
        <v>40989.791666666664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t="str">
        <f t="shared" si="90"/>
        <v>publishing</v>
      </c>
      <c r="R1467" t="str">
        <f t="shared" si="91"/>
        <v>radio &amp; podcasts</v>
      </c>
    </row>
    <row r="1468" spans="1:18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0">
        <f t="shared" si="88"/>
        <v>42339.838726851849</v>
      </c>
      <c r="J1468" s="10">
        <f t="shared" si="89"/>
        <v>42380.874999999993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t="str">
        <f t="shared" si="90"/>
        <v>publishing</v>
      </c>
      <c r="R1468" t="str">
        <f t="shared" si="91"/>
        <v>radio &amp; podcasts</v>
      </c>
    </row>
    <row r="1469" spans="1:18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0">
        <f t="shared" si="88"/>
        <v>40933.468576388885</v>
      </c>
      <c r="J1469" s="10">
        <f t="shared" si="89"/>
        <v>40993.42690972222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t="str">
        <f t="shared" si="90"/>
        <v>publishing</v>
      </c>
      <c r="R1469" t="str">
        <f t="shared" si="91"/>
        <v>radio &amp; podcasts</v>
      </c>
    </row>
    <row r="1470" spans="1:18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0">
        <f t="shared" si="88"/>
        <v>40645.681122685186</v>
      </c>
      <c r="J1470" s="10">
        <f t="shared" si="89"/>
        <v>40705.681122685186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t="str">
        <f t="shared" si="90"/>
        <v>publishing</v>
      </c>
      <c r="R1470" t="str">
        <f t="shared" si="91"/>
        <v>radio &amp; podcasts</v>
      </c>
    </row>
    <row r="1471" spans="1:18" ht="28.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0">
        <f t="shared" si="88"/>
        <v>41290.265150462961</v>
      </c>
      <c r="J1471" s="10">
        <f t="shared" si="89"/>
        <v>41320.265150462961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t="str">
        <f t="shared" si="90"/>
        <v>publishing</v>
      </c>
      <c r="R1471" t="str">
        <f t="shared" si="91"/>
        <v>radio &amp; podcasts</v>
      </c>
    </row>
    <row r="1472" spans="1:18" ht="43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0">
        <f t="shared" si="88"/>
        <v>41250.493784722217</v>
      </c>
      <c r="J1472" s="10">
        <f t="shared" si="89"/>
        <v>41271.493784722217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t="str">
        <f t="shared" si="90"/>
        <v>publishing</v>
      </c>
      <c r="R1472" t="str">
        <f t="shared" si="91"/>
        <v>radio &amp; podcasts</v>
      </c>
    </row>
    <row r="1473" spans="1:18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0">
        <f t="shared" si="88"/>
        <v>42073.624236111107</v>
      </c>
      <c r="J1473" s="10">
        <f t="shared" si="89"/>
        <v>42103.624236111107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t="str">
        <f t="shared" si="90"/>
        <v>publishing</v>
      </c>
      <c r="R1473" t="str">
        <f t="shared" si="91"/>
        <v>radio &amp; podcasts</v>
      </c>
    </row>
    <row r="1474" spans="1:18" ht="43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0">
        <f t="shared" si="88"/>
        <v>41533.20952546296</v>
      </c>
      <c r="J1474" s="10">
        <f t="shared" si="89"/>
        <v>41563.20952546296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t="str">
        <f t="shared" si="90"/>
        <v>publishing</v>
      </c>
      <c r="R1474" t="str">
        <f t="shared" si="91"/>
        <v>radio &amp; podcasts</v>
      </c>
    </row>
    <row r="1475" spans="1:1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0">
        <f t="shared" ref="I1475:I1538" si="92">(((L1475/60)/60)/24) + DATE(1970,1,1)+(-8/24)</f>
        <v>40939.646284722221</v>
      </c>
      <c r="J1475" s="10">
        <f t="shared" ref="J1475:J1538" si="93">(((K1475/60)/60)/24) + DATE(1970,1,1)+(-8/24)</f>
        <v>40969.646284722221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t="str">
        <f t="shared" ref="Q1475:Q1538" si="94">LEFT(P1475, SEARCH("/",P1475,1) - 1)</f>
        <v>publishing</v>
      </c>
      <c r="R1475" t="str">
        <f t="shared" ref="R1475:R1538" si="95">RIGHT(P1475,LEN(P1475) - SEARCH("/",P1475,1))</f>
        <v>radio &amp; podcasts</v>
      </c>
    </row>
    <row r="1476" spans="1:18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0">
        <f t="shared" si="92"/>
        <v>41500.394583333327</v>
      </c>
      <c r="J1476" s="10">
        <f t="shared" si="93"/>
        <v>41530.394583333327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t="str">
        <f t="shared" si="94"/>
        <v>publishing</v>
      </c>
      <c r="R1476" t="str">
        <f t="shared" si="95"/>
        <v>radio &amp; podcasts</v>
      </c>
    </row>
    <row r="1477" spans="1:18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0">
        <f t="shared" si="92"/>
        <v>41960.389618055553</v>
      </c>
      <c r="J1477" s="10">
        <f t="shared" si="93"/>
        <v>41992.874305555553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t="str">
        <f t="shared" si="94"/>
        <v>publishing</v>
      </c>
      <c r="R1477" t="str">
        <f t="shared" si="95"/>
        <v>radio &amp; podcasts</v>
      </c>
    </row>
    <row r="1478" spans="1:18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0">
        <f t="shared" si="92"/>
        <v>40765.708587962959</v>
      </c>
      <c r="J1478" s="10">
        <f t="shared" si="93"/>
        <v>40795.708587962959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t="str">
        <f t="shared" si="94"/>
        <v>publishing</v>
      </c>
      <c r="R1478" t="str">
        <f t="shared" si="95"/>
        <v>radio &amp; podcasts</v>
      </c>
    </row>
    <row r="1479" spans="1:18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0">
        <f t="shared" si="92"/>
        <v>40840.282453703701</v>
      </c>
      <c r="J1479" s="10">
        <f t="shared" si="93"/>
        <v>40899.791666666664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t="str">
        <f t="shared" si="94"/>
        <v>publishing</v>
      </c>
      <c r="R1479" t="str">
        <f t="shared" si="95"/>
        <v>radio &amp; podcasts</v>
      </c>
    </row>
    <row r="1480" spans="1:18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0">
        <f t="shared" si="92"/>
        <v>41394.538344907407</v>
      </c>
      <c r="J1480" s="10">
        <f t="shared" si="93"/>
        <v>41408.538344907407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t="str">
        <f t="shared" si="94"/>
        <v>publishing</v>
      </c>
      <c r="R1480" t="str">
        <f t="shared" si="95"/>
        <v>radio &amp; podcasts</v>
      </c>
    </row>
    <row r="1481" spans="1:18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0">
        <f t="shared" si="92"/>
        <v>41754.411909722221</v>
      </c>
      <c r="J1481" s="10">
        <f t="shared" si="93"/>
        <v>41768.832638888889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t="str">
        <f t="shared" si="94"/>
        <v>publishing</v>
      </c>
      <c r="R1481" t="str">
        <f t="shared" si="95"/>
        <v>radio &amp; podcasts</v>
      </c>
    </row>
    <row r="1482" spans="1:18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0">
        <f t="shared" si="92"/>
        <v>41464.600682870368</v>
      </c>
      <c r="J1482" s="10">
        <f t="shared" si="93"/>
        <v>41481.375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t="str">
        <f t="shared" si="94"/>
        <v>publishing</v>
      </c>
      <c r="R1482" t="str">
        <f t="shared" si="95"/>
        <v>radio &amp; podcasts</v>
      </c>
    </row>
    <row r="1483" spans="1:18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0">
        <f t="shared" si="92"/>
        <v>41550.589641203704</v>
      </c>
      <c r="J1483" s="10">
        <f t="shared" si="93"/>
        <v>41580.589641203704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t="str">
        <f t="shared" si="94"/>
        <v>publishing</v>
      </c>
      <c r="R1483" t="str">
        <f t="shared" si="95"/>
        <v>fiction</v>
      </c>
    </row>
    <row r="1484" spans="1:18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0">
        <f t="shared" si="92"/>
        <v>41136.524722222224</v>
      </c>
      <c r="J1484" s="10">
        <f t="shared" si="93"/>
        <v>41158.993749999994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t="str">
        <f t="shared" si="94"/>
        <v>publishing</v>
      </c>
      <c r="R1484" t="str">
        <f t="shared" si="95"/>
        <v>fiction</v>
      </c>
    </row>
    <row r="1485" spans="1:18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0">
        <f t="shared" si="92"/>
        <v>42547.859664351847</v>
      </c>
      <c r="J1485" s="10">
        <f t="shared" si="93"/>
        <v>42572.859664351847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t="str">
        <f t="shared" si="94"/>
        <v>publishing</v>
      </c>
      <c r="R1485" t="str">
        <f t="shared" si="95"/>
        <v>fiction</v>
      </c>
    </row>
    <row r="1486" spans="1:1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0">
        <f t="shared" si="92"/>
        <v>41052.867627314808</v>
      </c>
      <c r="J1486" s="10">
        <f t="shared" si="93"/>
        <v>41111.285416666666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t="str">
        <f t="shared" si="94"/>
        <v>publishing</v>
      </c>
      <c r="R1486" t="str">
        <f t="shared" si="95"/>
        <v>fiction</v>
      </c>
    </row>
    <row r="1487" spans="1:18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0">
        <f t="shared" si="92"/>
        <v>42130.462650462963</v>
      </c>
      <c r="J1487" s="10">
        <f t="shared" si="93"/>
        <v>42175.462650462963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t="str">
        <f t="shared" si="94"/>
        <v>publishing</v>
      </c>
      <c r="R1487" t="str">
        <f t="shared" si="95"/>
        <v>fiction</v>
      </c>
    </row>
    <row r="1488" spans="1:18" ht="43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0">
        <f t="shared" si="92"/>
        <v>42031.835196759253</v>
      </c>
      <c r="J1488" s="10">
        <f t="shared" si="93"/>
        <v>42061.835196759253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t="str">
        <f t="shared" si="94"/>
        <v>publishing</v>
      </c>
      <c r="R1488" t="str">
        <f t="shared" si="95"/>
        <v>fiction</v>
      </c>
    </row>
    <row r="1489" spans="1:18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0">
        <f t="shared" si="92"/>
        <v>42554.584155092591</v>
      </c>
      <c r="J1489" s="10">
        <f t="shared" si="93"/>
        <v>42584.584155092591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t="str">
        <f t="shared" si="94"/>
        <v>publishing</v>
      </c>
      <c r="R1489" t="str">
        <f t="shared" si="95"/>
        <v>fiction</v>
      </c>
    </row>
    <row r="1490" spans="1:18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0">
        <f t="shared" si="92"/>
        <v>41614.229861111111</v>
      </c>
      <c r="J1490" s="10">
        <f t="shared" si="93"/>
        <v>41644.229861111111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t="str">
        <f t="shared" si="94"/>
        <v>publishing</v>
      </c>
      <c r="R1490" t="str">
        <f t="shared" si="95"/>
        <v>fiction</v>
      </c>
    </row>
    <row r="1491" spans="1:18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0">
        <f t="shared" si="92"/>
        <v>41198.278379629628</v>
      </c>
      <c r="J1491" s="10">
        <f t="shared" si="93"/>
        <v>41228.320046296292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t="str">
        <f t="shared" si="94"/>
        <v>publishing</v>
      </c>
      <c r="R1491" t="str">
        <f t="shared" si="95"/>
        <v>fiction</v>
      </c>
    </row>
    <row r="1492" spans="1:18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0">
        <f t="shared" si="92"/>
        <v>41520.227708333332</v>
      </c>
      <c r="J1492" s="10">
        <f t="shared" si="93"/>
        <v>41549.227708333332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t="str">
        <f t="shared" si="94"/>
        <v>publishing</v>
      </c>
      <c r="R1492" t="str">
        <f t="shared" si="95"/>
        <v>fiction</v>
      </c>
    </row>
    <row r="1493" spans="1:18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0">
        <f t="shared" si="92"/>
        <v>41991.380127314813</v>
      </c>
      <c r="J1493" s="10">
        <f t="shared" si="93"/>
        <v>42050.318055555552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t="str">
        <f t="shared" si="94"/>
        <v>publishing</v>
      </c>
      <c r="R1493" t="str">
        <f t="shared" si="95"/>
        <v>fiction</v>
      </c>
    </row>
    <row r="1494" spans="1:18" ht="43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0">
        <f t="shared" si="92"/>
        <v>40682.551458333335</v>
      </c>
      <c r="J1494" s="10">
        <f t="shared" si="93"/>
        <v>40712.551458333335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t="str">
        <f t="shared" si="94"/>
        <v>publishing</v>
      </c>
      <c r="R1494" t="str">
        <f t="shared" si="95"/>
        <v>fiction</v>
      </c>
    </row>
    <row r="1495" spans="1:18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0">
        <f t="shared" si="92"/>
        <v>41411.533275462964</v>
      </c>
      <c r="J1495" s="10">
        <f t="shared" si="93"/>
        <v>41441.533275462964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t="str">
        <f t="shared" si="94"/>
        <v>publishing</v>
      </c>
      <c r="R1495" t="str">
        <f t="shared" si="95"/>
        <v>fiction</v>
      </c>
    </row>
    <row r="1496" spans="1:18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0">
        <f t="shared" si="92"/>
        <v>42067.389039351845</v>
      </c>
      <c r="J1496" s="10">
        <f t="shared" si="93"/>
        <v>42097.318055555552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t="str">
        <f t="shared" si="94"/>
        <v>publishing</v>
      </c>
      <c r="R1496" t="str">
        <f t="shared" si="95"/>
        <v>fiction</v>
      </c>
    </row>
    <row r="1497" spans="1:18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0">
        <f t="shared" si="92"/>
        <v>40752.456377314811</v>
      </c>
      <c r="J1497" s="10">
        <f t="shared" si="93"/>
        <v>40782.456377314811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t="str">
        <f t="shared" si="94"/>
        <v>publishing</v>
      </c>
      <c r="R1497" t="str">
        <f t="shared" si="95"/>
        <v>fiction</v>
      </c>
    </row>
    <row r="1498" spans="1:18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0">
        <f t="shared" si="92"/>
        <v>41838.141886574071</v>
      </c>
      <c r="J1498" s="10">
        <f t="shared" si="93"/>
        <v>41898.141886574071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t="str">
        <f t="shared" si="94"/>
        <v>publishing</v>
      </c>
      <c r="R1498" t="str">
        <f t="shared" si="95"/>
        <v>fiction</v>
      </c>
    </row>
    <row r="1499" spans="1:18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0">
        <f t="shared" si="92"/>
        <v>41444.309282407405</v>
      </c>
      <c r="J1499" s="10">
        <f t="shared" si="93"/>
        <v>41486.488194444442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t="str">
        <f t="shared" si="94"/>
        <v>publishing</v>
      </c>
      <c r="R1499" t="str">
        <f t="shared" si="95"/>
        <v>fiction</v>
      </c>
    </row>
    <row r="1500" spans="1:18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0">
        <f t="shared" si="92"/>
        <v>41840.650208333333</v>
      </c>
      <c r="J1500" s="10">
        <f t="shared" si="93"/>
        <v>41885.650208333333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t="str">
        <f t="shared" si="94"/>
        <v>publishing</v>
      </c>
      <c r="R1500" t="str">
        <f t="shared" si="95"/>
        <v>fiction</v>
      </c>
    </row>
    <row r="1501" spans="1:18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0">
        <f t="shared" si="92"/>
        <v>42526.673993055556</v>
      </c>
      <c r="J1501" s="10">
        <f t="shared" si="93"/>
        <v>42586.673993055556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t="str">
        <f t="shared" si="94"/>
        <v>publishing</v>
      </c>
      <c r="R1501" t="str">
        <f t="shared" si="95"/>
        <v>fiction</v>
      </c>
    </row>
    <row r="1502" spans="1:18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0">
        <f t="shared" si="92"/>
        <v>41365.57126157407</v>
      </c>
      <c r="J1502" s="10">
        <f t="shared" si="93"/>
        <v>41395.57126157407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t="str">
        <f t="shared" si="94"/>
        <v>publishing</v>
      </c>
      <c r="R1502" t="str">
        <f t="shared" si="95"/>
        <v>fiction</v>
      </c>
    </row>
    <row r="1503" spans="1:18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0">
        <f t="shared" si="92"/>
        <v>42163.2502662037</v>
      </c>
      <c r="J1503" s="10">
        <f t="shared" si="93"/>
        <v>42193.2502662037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t="str">
        <f t="shared" si="94"/>
        <v>photography</v>
      </c>
      <c r="R1503" t="str">
        <f t="shared" si="95"/>
        <v>photobooks</v>
      </c>
    </row>
    <row r="1504" spans="1:18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0">
        <f t="shared" si="92"/>
        <v>42426.20925925926</v>
      </c>
      <c r="J1504" s="10">
        <f t="shared" si="93"/>
        <v>42454.583333333336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t="str">
        <f t="shared" si="94"/>
        <v>photography</v>
      </c>
      <c r="R1504" t="str">
        <f t="shared" si="95"/>
        <v>photobooks</v>
      </c>
    </row>
    <row r="1505" spans="1:18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0">
        <f t="shared" si="92"/>
        <v>42606.01390046296</v>
      </c>
      <c r="J1505" s="10">
        <f t="shared" si="93"/>
        <v>42666.01390046296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t="str">
        <f t="shared" si="94"/>
        <v>photography</v>
      </c>
      <c r="R1505" t="str">
        <f t="shared" si="95"/>
        <v>photobooks</v>
      </c>
    </row>
    <row r="1506" spans="1:18" ht="28.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0">
        <f t="shared" si="92"/>
        <v>41772.32435185185</v>
      </c>
      <c r="J1506" s="10">
        <f t="shared" si="93"/>
        <v>41800.022916666661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t="str">
        <f t="shared" si="94"/>
        <v>photography</v>
      </c>
      <c r="R1506" t="str">
        <f t="shared" si="95"/>
        <v>photobooks</v>
      </c>
    </row>
    <row r="1507" spans="1:18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0">
        <f t="shared" si="92"/>
        <v>42414.109988425924</v>
      </c>
      <c r="J1507" s="10">
        <f t="shared" si="93"/>
        <v>42451.500694444439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t="str">
        <f t="shared" si="94"/>
        <v>photography</v>
      </c>
      <c r="R1507" t="str">
        <f t="shared" si="95"/>
        <v>photobooks</v>
      </c>
    </row>
    <row r="1508" spans="1:18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0">
        <f t="shared" si="92"/>
        <v>41814.452592592592</v>
      </c>
      <c r="J1508" s="10">
        <f t="shared" si="93"/>
        <v>41844.452592592592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t="str">
        <f t="shared" si="94"/>
        <v>photography</v>
      </c>
      <c r="R1508" t="str">
        <f t="shared" si="95"/>
        <v>photobooks</v>
      </c>
    </row>
    <row r="1509" spans="1:18" ht="43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0">
        <f t="shared" si="92"/>
        <v>40254.117002314815</v>
      </c>
      <c r="J1509" s="10">
        <f t="shared" si="93"/>
        <v>40313.006944444445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t="str">
        <f t="shared" si="94"/>
        <v>photography</v>
      </c>
      <c r="R1509" t="str">
        <f t="shared" si="95"/>
        <v>photobooks</v>
      </c>
    </row>
    <row r="1510" spans="1:18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0">
        <f t="shared" si="92"/>
        <v>41786.281030092592</v>
      </c>
      <c r="J1510" s="10">
        <f t="shared" si="93"/>
        <v>41817.281030092592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t="str">
        <f t="shared" si="94"/>
        <v>photography</v>
      </c>
      <c r="R1510" t="str">
        <f t="shared" si="95"/>
        <v>photobooks</v>
      </c>
    </row>
    <row r="1511" spans="1:18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0">
        <f t="shared" si="92"/>
        <v>42751.200057870366</v>
      </c>
      <c r="J1511" s="10">
        <f t="shared" si="93"/>
        <v>42780.624305555553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t="str">
        <f t="shared" si="94"/>
        <v>photography</v>
      </c>
      <c r="R1511" t="str">
        <f t="shared" si="95"/>
        <v>photobooks</v>
      </c>
    </row>
    <row r="1512" spans="1:18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0">
        <f t="shared" si="92"/>
        <v>41809.051828703698</v>
      </c>
      <c r="J1512" s="10">
        <f t="shared" si="93"/>
        <v>41839.051828703698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t="str">
        <f t="shared" si="94"/>
        <v>photography</v>
      </c>
      <c r="R1512" t="str">
        <f t="shared" si="95"/>
        <v>photobooks</v>
      </c>
    </row>
    <row r="1513" spans="1:18" ht="43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0">
        <f t="shared" si="92"/>
        <v>42296.250046296293</v>
      </c>
      <c r="J1513" s="10">
        <f t="shared" si="93"/>
        <v>42326.291712962957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t="str">
        <f t="shared" si="94"/>
        <v>photography</v>
      </c>
      <c r="R1513" t="str">
        <f t="shared" si="95"/>
        <v>photobooks</v>
      </c>
    </row>
    <row r="1514" spans="1:18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0">
        <f t="shared" si="92"/>
        <v>42741.351145833331</v>
      </c>
      <c r="J1514" s="10">
        <f t="shared" si="93"/>
        <v>42771.351145833331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t="str">
        <f t="shared" si="94"/>
        <v>photography</v>
      </c>
      <c r="R1514" t="str">
        <f t="shared" si="95"/>
        <v>photobooks</v>
      </c>
    </row>
    <row r="1515" spans="1:18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0">
        <f t="shared" si="92"/>
        <v>41806.30400462963</v>
      </c>
      <c r="J1515" s="10">
        <f t="shared" si="93"/>
        <v>41836.30400462963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t="str">
        <f t="shared" si="94"/>
        <v>photography</v>
      </c>
      <c r="R1515" t="str">
        <f t="shared" si="95"/>
        <v>photobooks</v>
      </c>
    </row>
    <row r="1516" spans="1:18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0">
        <f t="shared" si="92"/>
        <v>42234.264351851853</v>
      </c>
      <c r="J1516" s="10">
        <f t="shared" si="93"/>
        <v>42274.264351851853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t="str">
        <f t="shared" si="94"/>
        <v>photography</v>
      </c>
      <c r="R1516" t="str">
        <f t="shared" si="95"/>
        <v>photobooks</v>
      </c>
    </row>
    <row r="1517" spans="1:18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0">
        <f t="shared" si="92"/>
        <v>42414.92010416666</v>
      </c>
      <c r="J1517" s="10">
        <f t="shared" si="93"/>
        <v>42444.878437499996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t="str">
        <f t="shared" si="94"/>
        <v>photography</v>
      </c>
      <c r="R1517" t="str">
        <f t="shared" si="95"/>
        <v>photobooks</v>
      </c>
    </row>
    <row r="1518" spans="1:18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0">
        <f t="shared" si="92"/>
        <v>42619.133009259262</v>
      </c>
      <c r="J1518" s="10">
        <f t="shared" si="93"/>
        <v>42649.249999999993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t="str">
        <f t="shared" si="94"/>
        <v>photography</v>
      </c>
      <c r="R1518" t="str">
        <f t="shared" si="95"/>
        <v>photobooks</v>
      </c>
    </row>
    <row r="1519" spans="1:18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0">
        <f t="shared" si="92"/>
        <v>41948.233252314814</v>
      </c>
      <c r="J1519" s="10">
        <f t="shared" si="93"/>
        <v>41978.916666666664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t="str">
        <f t="shared" si="94"/>
        <v>photography</v>
      </c>
      <c r="R1519" t="str">
        <f t="shared" si="95"/>
        <v>photobooks</v>
      </c>
    </row>
    <row r="1520" spans="1:18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0">
        <f t="shared" si="92"/>
        <v>41760.486712962964</v>
      </c>
      <c r="J1520" s="10">
        <f t="shared" si="93"/>
        <v>41790.486712962964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t="str">
        <f t="shared" si="94"/>
        <v>photography</v>
      </c>
      <c r="R1520" t="str">
        <f t="shared" si="95"/>
        <v>photobooks</v>
      </c>
    </row>
    <row r="1521" spans="1:18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0">
        <f t="shared" si="92"/>
        <v>41782.408368055556</v>
      </c>
      <c r="J1521" s="10">
        <f t="shared" si="93"/>
        <v>41810.582638888889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t="str">
        <f t="shared" si="94"/>
        <v>photography</v>
      </c>
      <c r="R1521" t="str">
        <f t="shared" si="95"/>
        <v>photobooks</v>
      </c>
    </row>
    <row r="1522" spans="1:18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0">
        <f t="shared" si="92"/>
        <v>41955.524456018517</v>
      </c>
      <c r="J1522" s="10">
        <f t="shared" si="93"/>
        <v>41991.833333333336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t="str">
        <f t="shared" si="94"/>
        <v>photography</v>
      </c>
      <c r="R1522" t="str">
        <f t="shared" si="95"/>
        <v>photobooks</v>
      </c>
    </row>
    <row r="1523" spans="1:18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0">
        <f t="shared" si="92"/>
        <v>42492.834386574068</v>
      </c>
      <c r="J1523" s="10">
        <f t="shared" si="93"/>
        <v>42527.834386574068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t="str">
        <f t="shared" si="94"/>
        <v>photography</v>
      </c>
      <c r="R1523" t="str">
        <f t="shared" si="95"/>
        <v>photobooks</v>
      </c>
    </row>
    <row r="1524" spans="1:18" ht="43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0">
        <f t="shared" si="92"/>
        <v>41899.496979166666</v>
      </c>
      <c r="J1524" s="10">
        <f t="shared" si="93"/>
        <v>41929.496979166666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t="str">
        <f t="shared" si="94"/>
        <v>photography</v>
      </c>
      <c r="R1524" t="str">
        <f t="shared" si="95"/>
        <v>photobooks</v>
      </c>
    </row>
    <row r="1525" spans="1:18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0">
        <f t="shared" si="92"/>
        <v>41964.418009259258</v>
      </c>
      <c r="J1525" s="10">
        <f t="shared" si="93"/>
        <v>41995.666666666664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t="str">
        <f t="shared" si="94"/>
        <v>photography</v>
      </c>
      <c r="R1525" t="str">
        <f t="shared" si="95"/>
        <v>photobooks</v>
      </c>
    </row>
    <row r="1526" spans="1:18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0">
        <f t="shared" si="92"/>
        <v>42756.167708333327</v>
      </c>
      <c r="J1526" s="10">
        <f t="shared" si="93"/>
        <v>42786.167708333327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t="str">
        <f t="shared" si="94"/>
        <v>photography</v>
      </c>
      <c r="R1526" t="str">
        <f t="shared" si="95"/>
        <v>photobooks</v>
      </c>
    </row>
    <row r="1527" spans="1:18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0">
        <f t="shared" si="92"/>
        <v>42570.369652777772</v>
      </c>
      <c r="J1527" s="10">
        <f t="shared" si="93"/>
        <v>42600.369652777772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t="str">
        <f t="shared" si="94"/>
        <v>photography</v>
      </c>
      <c r="R1527" t="str">
        <f t="shared" si="95"/>
        <v>photobooks</v>
      </c>
    </row>
    <row r="1528" spans="1:18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0">
        <f t="shared" si="92"/>
        <v>42338.942673611113</v>
      </c>
      <c r="J1528" s="10">
        <f t="shared" si="93"/>
        <v>42387.942673611113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t="str">
        <f t="shared" si="94"/>
        <v>photography</v>
      </c>
      <c r="R1528" t="str">
        <f t="shared" si="95"/>
        <v>photobooks</v>
      </c>
    </row>
    <row r="1529" spans="1:18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0">
        <f t="shared" si="92"/>
        <v>42780.267199074071</v>
      </c>
      <c r="J1529" s="10">
        <f t="shared" si="93"/>
        <v>42808.225532407399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t="str">
        <f t="shared" si="94"/>
        <v>photography</v>
      </c>
      <c r="R1529" t="str">
        <f t="shared" si="95"/>
        <v>photobooks</v>
      </c>
    </row>
    <row r="1530" spans="1:18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0">
        <f t="shared" si="92"/>
        <v>42736.399560185186</v>
      </c>
      <c r="J1530" s="10">
        <f t="shared" si="93"/>
        <v>42766.666666666664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t="str">
        <f t="shared" si="94"/>
        <v>photography</v>
      </c>
      <c r="R1530" t="str">
        <f t="shared" si="95"/>
        <v>photobooks</v>
      </c>
    </row>
    <row r="1531" spans="1:18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0">
        <f t="shared" si="92"/>
        <v>42052.295370370368</v>
      </c>
      <c r="J1531" s="10">
        <f t="shared" si="93"/>
        <v>42082.253703703704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t="str">
        <f t="shared" si="94"/>
        <v>photography</v>
      </c>
      <c r="R1531" t="str">
        <f t="shared" si="95"/>
        <v>photobooks</v>
      </c>
    </row>
    <row r="1532" spans="1:18" ht="43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0">
        <f t="shared" si="92"/>
        <v>42275.433969907412</v>
      </c>
      <c r="J1532" s="10">
        <f t="shared" si="93"/>
        <v>42300.433969907412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t="str">
        <f t="shared" si="94"/>
        <v>photography</v>
      </c>
      <c r="R1532" t="str">
        <f t="shared" si="95"/>
        <v>photobooks</v>
      </c>
    </row>
    <row r="1533" spans="1:18" ht="43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0">
        <f t="shared" si="92"/>
        <v>41941.469050925924</v>
      </c>
      <c r="J1533" s="10">
        <f t="shared" si="93"/>
        <v>41973.791666666664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t="str">
        <f t="shared" si="94"/>
        <v>photography</v>
      </c>
      <c r="R1533" t="str">
        <f t="shared" si="95"/>
        <v>photobooks</v>
      </c>
    </row>
    <row r="1534" spans="1:18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0">
        <f t="shared" si="92"/>
        <v>42391.141956018517</v>
      </c>
      <c r="J1534" s="10">
        <f t="shared" si="93"/>
        <v>42415.291666666664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t="str">
        <f t="shared" si="94"/>
        <v>photography</v>
      </c>
      <c r="R1534" t="str">
        <f t="shared" si="95"/>
        <v>photobooks</v>
      </c>
    </row>
    <row r="1535" spans="1:18" ht="28.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0">
        <f t="shared" si="92"/>
        <v>42442.668715277774</v>
      </c>
      <c r="J1535" s="10">
        <f t="shared" si="93"/>
        <v>42491.832638888889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t="str">
        <f t="shared" si="94"/>
        <v>photography</v>
      </c>
      <c r="R1535" t="str">
        <f t="shared" si="95"/>
        <v>photobooks</v>
      </c>
    </row>
    <row r="1536" spans="1:18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0">
        <f t="shared" si="92"/>
        <v>42221.340995370374</v>
      </c>
      <c r="J1536" s="10">
        <f t="shared" si="93"/>
        <v>42251.340995370374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t="str">
        <f t="shared" si="94"/>
        <v>photography</v>
      </c>
      <c r="R1536" t="str">
        <f t="shared" si="95"/>
        <v>photobooks</v>
      </c>
    </row>
    <row r="1537" spans="1:18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0">
        <f t="shared" si="92"/>
        <v>42484.495729166665</v>
      </c>
      <c r="J1537" s="10">
        <f t="shared" si="93"/>
        <v>42513.583333333336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t="str">
        <f t="shared" si="94"/>
        <v>photography</v>
      </c>
      <c r="R1537" t="str">
        <f t="shared" si="95"/>
        <v>photobooks</v>
      </c>
    </row>
    <row r="1538" spans="1:18" ht="43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0">
        <f t="shared" si="92"/>
        <v>42213.468865740739</v>
      </c>
      <c r="J1538" s="10">
        <f t="shared" si="93"/>
        <v>42243.468865740739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t="str">
        <f t="shared" si="94"/>
        <v>photography</v>
      </c>
      <c r="R1538" t="str">
        <f t="shared" si="95"/>
        <v>photobooks</v>
      </c>
    </row>
    <row r="1539" spans="1:18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0">
        <f t="shared" ref="I1539:I1602" si="96">(((L1539/60)/60)/24) + DATE(1970,1,1)+(-8/24)</f>
        <v>42551.981793981475</v>
      </c>
      <c r="J1539" s="10">
        <f t="shared" ref="J1539:J1602" si="97">(((K1539/60)/60)/24) + DATE(1970,1,1)+(-8/24)</f>
        <v>42588.416666666664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t="str">
        <f t="shared" ref="Q1539:Q1602" si="98">LEFT(P1539, SEARCH("/",P1539,1) - 1)</f>
        <v>photography</v>
      </c>
      <c r="R1539" t="str">
        <f t="shared" ref="R1539:R1602" si="99">RIGHT(P1539,LEN(P1539) - SEARCH("/",P1539,1))</f>
        <v>photobooks</v>
      </c>
    </row>
    <row r="1540" spans="1:18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0">
        <f t="shared" si="96"/>
        <v>41981.44872685185</v>
      </c>
      <c r="J1540" s="10">
        <f t="shared" si="97"/>
        <v>42026.44872685185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t="str">
        <f t="shared" si="98"/>
        <v>photography</v>
      </c>
      <c r="R1540" t="str">
        <f t="shared" si="99"/>
        <v>photobooks</v>
      </c>
    </row>
    <row r="1541" spans="1:18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0">
        <f t="shared" si="96"/>
        <v>42705.585868055547</v>
      </c>
      <c r="J1541" s="10">
        <f t="shared" si="97"/>
        <v>42738.585868055547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t="str">
        <f t="shared" si="98"/>
        <v>photography</v>
      </c>
      <c r="R1541" t="str">
        <f t="shared" si="99"/>
        <v>photobooks</v>
      </c>
    </row>
    <row r="1542" spans="1:18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0">
        <f t="shared" si="96"/>
        <v>41938.673796296294</v>
      </c>
      <c r="J1542" s="10">
        <f t="shared" si="97"/>
        <v>41968.718749999993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t="str">
        <f t="shared" si="98"/>
        <v>photography</v>
      </c>
      <c r="R1542" t="str">
        <f t="shared" si="99"/>
        <v>photobooks</v>
      </c>
    </row>
    <row r="1543" spans="1:18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0">
        <f t="shared" si="96"/>
        <v>41974.378912037035</v>
      </c>
      <c r="J1543" s="10">
        <f t="shared" si="97"/>
        <v>42004.378912037035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t="str">
        <f t="shared" si="98"/>
        <v>photography</v>
      </c>
      <c r="R1543" t="str">
        <f t="shared" si="99"/>
        <v>nature</v>
      </c>
    </row>
    <row r="1544" spans="1:18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0">
        <f t="shared" si="96"/>
        <v>42170.663194444445</v>
      </c>
      <c r="J1544" s="10">
        <f t="shared" si="97"/>
        <v>42185.663194444445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t="str">
        <f t="shared" si="98"/>
        <v>photography</v>
      </c>
      <c r="R1544" t="str">
        <f t="shared" si="99"/>
        <v>nature</v>
      </c>
    </row>
    <row r="1545" spans="1:18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0">
        <f t="shared" si="96"/>
        <v>41935.176319444443</v>
      </c>
      <c r="J1545" s="10">
        <f t="shared" si="97"/>
        <v>41965.217986111107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t="str">
        <f t="shared" si="98"/>
        <v>photography</v>
      </c>
      <c r="R1545" t="str">
        <f t="shared" si="99"/>
        <v>nature</v>
      </c>
    </row>
    <row r="1546" spans="1:18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0">
        <f t="shared" si="96"/>
        <v>42052.717870370368</v>
      </c>
      <c r="J1546" s="10">
        <f t="shared" si="97"/>
        <v>42094.679166666661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t="str">
        <f t="shared" si="98"/>
        <v>photography</v>
      </c>
      <c r="R1546" t="str">
        <f t="shared" si="99"/>
        <v>nature</v>
      </c>
    </row>
    <row r="1547" spans="1:18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0">
        <f t="shared" si="96"/>
        <v>42031.551319444443</v>
      </c>
      <c r="J1547" s="10">
        <f t="shared" si="97"/>
        <v>42065.552777777775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t="str">
        <f t="shared" si="98"/>
        <v>photography</v>
      </c>
      <c r="R1547" t="str">
        <f t="shared" si="99"/>
        <v>nature</v>
      </c>
    </row>
    <row r="1548" spans="1:18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0">
        <f t="shared" si="96"/>
        <v>41838.879618055551</v>
      </c>
      <c r="J1548" s="10">
        <f t="shared" si="97"/>
        <v>41898.879618055551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t="str">
        <f t="shared" si="98"/>
        <v>photography</v>
      </c>
      <c r="R1548" t="str">
        <f t="shared" si="99"/>
        <v>nature</v>
      </c>
    </row>
    <row r="1549" spans="1:18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0">
        <f t="shared" si="96"/>
        <v>42782.093541666669</v>
      </c>
      <c r="J1549" s="10">
        <f t="shared" si="97"/>
        <v>42789.093541666669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t="str">
        <f t="shared" si="98"/>
        <v>photography</v>
      </c>
      <c r="R1549" t="str">
        <f t="shared" si="99"/>
        <v>nature</v>
      </c>
    </row>
    <row r="1550" spans="1:18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0">
        <f t="shared" si="96"/>
        <v>42286.548842592594</v>
      </c>
      <c r="J1550" s="10">
        <f t="shared" si="97"/>
        <v>42316.590509259251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t="str">
        <f t="shared" si="98"/>
        <v>photography</v>
      </c>
      <c r="R1550" t="str">
        <f t="shared" si="99"/>
        <v>nature</v>
      </c>
    </row>
    <row r="1551" spans="1:18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0">
        <f t="shared" si="96"/>
        <v>42280.802766203698</v>
      </c>
      <c r="J1551" s="10">
        <f t="shared" si="97"/>
        <v>42310.84443287037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t="str">
        <f t="shared" si="98"/>
        <v>photography</v>
      </c>
      <c r="R1551" t="str">
        <f t="shared" si="99"/>
        <v>nature</v>
      </c>
    </row>
    <row r="1552" spans="1:18" ht="43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0">
        <f t="shared" si="96"/>
        <v>42472.11613425926</v>
      </c>
      <c r="J1552" s="10">
        <f t="shared" si="97"/>
        <v>42502.11613425926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t="str">
        <f t="shared" si="98"/>
        <v>photography</v>
      </c>
      <c r="R1552" t="str">
        <f t="shared" si="99"/>
        <v>nature</v>
      </c>
    </row>
    <row r="1553" spans="1:18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0">
        <f t="shared" si="96"/>
        <v>42121.491192129623</v>
      </c>
      <c r="J1553" s="10">
        <f t="shared" si="97"/>
        <v>42151.491192129623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t="str">
        <f t="shared" si="98"/>
        <v>photography</v>
      </c>
      <c r="R1553" t="str">
        <f t="shared" si="99"/>
        <v>nature</v>
      </c>
    </row>
    <row r="1554" spans="1:18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0">
        <f t="shared" si="96"/>
        <v>41892.355416666665</v>
      </c>
      <c r="J1554" s="10">
        <f t="shared" si="97"/>
        <v>41912.832638888889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t="str">
        <f t="shared" si="98"/>
        <v>photography</v>
      </c>
      <c r="R1554" t="str">
        <f t="shared" si="99"/>
        <v>nature</v>
      </c>
    </row>
    <row r="1555" spans="1:18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0">
        <f t="shared" si="96"/>
        <v>42218.949618055551</v>
      </c>
      <c r="J1555" s="10">
        <f t="shared" si="97"/>
        <v>42248.949618055551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t="str">
        <f t="shared" si="98"/>
        <v>photography</v>
      </c>
      <c r="R1555" t="str">
        <f t="shared" si="99"/>
        <v>nature</v>
      </c>
    </row>
    <row r="1556" spans="1:18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0">
        <f t="shared" si="96"/>
        <v>42187.918865740743</v>
      </c>
      <c r="J1556" s="10">
        <f t="shared" si="97"/>
        <v>42217.918865740743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t="str">
        <f t="shared" si="98"/>
        <v>photography</v>
      </c>
      <c r="R1556" t="str">
        <f t="shared" si="99"/>
        <v>nature</v>
      </c>
    </row>
    <row r="1557" spans="1:18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0">
        <f t="shared" si="96"/>
        <v>42241.280462962961</v>
      </c>
      <c r="J1557" s="10">
        <f t="shared" si="97"/>
        <v>42264.374999999993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t="str">
        <f t="shared" si="98"/>
        <v>photography</v>
      </c>
      <c r="R1557" t="str">
        <f t="shared" si="99"/>
        <v>nature</v>
      </c>
    </row>
    <row r="1558" spans="1:18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0">
        <f t="shared" si="96"/>
        <v>42524.819722222215</v>
      </c>
      <c r="J1558" s="10">
        <f t="shared" si="97"/>
        <v>42554.819722222215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t="str">
        <f t="shared" si="98"/>
        <v>photography</v>
      </c>
      <c r="R1558" t="str">
        <f t="shared" si="99"/>
        <v>nature</v>
      </c>
    </row>
    <row r="1559" spans="1:18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0">
        <f t="shared" si="96"/>
        <v>41871.319826388884</v>
      </c>
      <c r="J1559" s="10">
        <f t="shared" si="97"/>
        <v>41902.319826388884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t="str">
        <f t="shared" si="98"/>
        <v>photography</v>
      </c>
      <c r="R1559" t="str">
        <f t="shared" si="99"/>
        <v>nature</v>
      </c>
    </row>
    <row r="1560" spans="1:18" ht="28.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0">
        <f t="shared" si="96"/>
        <v>42185.064340277771</v>
      </c>
      <c r="J1560" s="10">
        <f t="shared" si="97"/>
        <v>42244.174999999996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t="str">
        <f t="shared" si="98"/>
        <v>photography</v>
      </c>
      <c r="R1560" t="str">
        <f t="shared" si="99"/>
        <v>nature</v>
      </c>
    </row>
    <row r="1561" spans="1:18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0">
        <f t="shared" si="96"/>
        <v>42107.719895833325</v>
      </c>
      <c r="J1561" s="10">
        <f t="shared" si="97"/>
        <v>42122.719895833325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t="str">
        <f t="shared" si="98"/>
        <v>photography</v>
      </c>
      <c r="R1561" t="str">
        <f t="shared" si="99"/>
        <v>nature</v>
      </c>
    </row>
    <row r="1562" spans="1:18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0">
        <f t="shared" si="96"/>
        <v>41935.687418981477</v>
      </c>
      <c r="J1562" s="10">
        <f t="shared" si="97"/>
        <v>41955.729085648149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t="str">
        <f t="shared" si="98"/>
        <v>photography</v>
      </c>
      <c r="R1562" t="str">
        <f t="shared" si="99"/>
        <v>nature</v>
      </c>
    </row>
    <row r="1563" spans="1:18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0">
        <f t="shared" si="96"/>
        <v>41554.708368055552</v>
      </c>
      <c r="J1563" s="10">
        <f t="shared" si="97"/>
        <v>41584.750034722223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t="str">
        <f t="shared" si="98"/>
        <v>publishing</v>
      </c>
      <c r="R1563" t="str">
        <f t="shared" si="99"/>
        <v>art books</v>
      </c>
    </row>
    <row r="1564" spans="1:18" ht="43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0">
        <f t="shared" si="96"/>
        <v>40079.232824074068</v>
      </c>
      <c r="J1564" s="10">
        <f t="shared" si="97"/>
        <v>40148.701388888883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t="str">
        <f t="shared" si="98"/>
        <v>publishing</v>
      </c>
      <c r="R1564" t="str">
        <f t="shared" si="99"/>
        <v>art books</v>
      </c>
    </row>
    <row r="1565" spans="1:18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0">
        <f t="shared" si="96"/>
        <v>41652.409155092588</v>
      </c>
      <c r="J1565" s="10">
        <f t="shared" si="97"/>
        <v>41712.367488425924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t="str">
        <f t="shared" si="98"/>
        <v>publishing</v>
      </c>
      <c r="R1565" t="str">
        <f t="shared" si="99"/>
        <v>art books</v>
      </c>
    </row>
    <row r="1566" spans="1:18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0">
        <f t="shared" si="96"/>
        <v>42121.033668981479</v>
      </c>
      <c r="J1566" s="10">
        <f t="shared" si="97"/>
        <v>42152.503472222219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t="str">
        <f t="shared" si="98"/>
        <v>publishing</v>
      </c>
      <c r="R1566" t="str">
        <f t="shared" si="99"/>
        <v>art books</v>
      </c>
    </row>
    <row r="1567" spans="1:18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0">
        <f t="shared" si="96"/>
        <v>40672.396539351852</v>
      </c>
      <c r="J1567" s="10">
        <f t="shared" si="97"/>
        <v>40702.396539351852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t="str">
        <f t="shared" si="98"/>
        <v>publishing</v>
      </c>
      <c r="R1567" t="str">
        <f t="shared" si="99"/>
        <v>art books</v>
      </c>
    </row>
    <row r="1568" spans="1:18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0">
        <f t="shared" si="96"/>
        <v>42549.583379629628</v>
      </c>
      <c r="J1568" s="10">
        <f t="shared" si="97"/>
        <v>42578.583333333336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t="str">
        <f t="shared" si="98"/>
        <v>publishing</v>
      </c>
      <c r="R1568" t="str">
        <f t="shared" si="99"/>
        <v>art books</v>
      </c>
    </row>
    <row r="1569" spans="1:18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0">
        <f t="shared" si="96"/>
        <v>41671.603530092587</v>
      </c>
      <c r="J1569" s="10">
        <f t="shared" si="97"/>
        <v>41686.666666666664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t="str">
        <f t="shared" si="98"/>
        <v>publishing</v>
      </c>
      <c r="R1569" t="str">
        <f t="shared" si="99"/>
        <v>art books</v>
      </c>
    </row>
    <row r="1570" spans="1:18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0">
        <f t="shared" si="96"/>
        <v>41961.728993055549</v>
      </c>
      <c r="J1570" s="10">
        <f t="shared" si="97"/>
        <v>41996.728993055549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t="str">
        <f t="shared" si="98"/>
        <v>publishing</v>
      </c>
      <c r="R1570" t="str">
        <f t="shared" si="99"/>
        <v>art books</v>
      </c>
    </row>
    <row r="1571" spans="1:1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0">
        <f t="shared" si="96"/>
        <v>41389.346226851849</v>
      </c>
      <c r="J1571" s="10">
        <f t="shared" si="97"/>
        <v>41419.346226851849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t="str">
        <f t="shared" si="98"/>
        <v>publishing</v>
      </c>
      <c r="R1571" t="str">
        <f t="shared" si="99"/>
        <v>art books</v>
      </c>
    </row>
    <row r="1572" spans="1:18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0">
        <f t="shared" si="96"/>
        <v>42438.480115740742</v>
      </c>
      <c r="J1572" s="10">
        <f t="shared" si="97"/>
        <v>42468.43844907407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t="str">
        <f t="shared" si="98"/>
        <v>publishing</v>
      </c>
      <c r="R1572" t="str">
        <f t="shared" si="99"/>
        <v>art books</v>
      </c>
    </row>
    <row r="1573" spans="1:18" ht="43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0">
        <f t="shared" si="96"/>
        <v>42144.436145833337</v>
      </c>
      <c r="J1573" s="10">
        <f t="shared" si="97"/>
        <v>42174.436145833337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t="str">
        <f t="shared" si="98"/>
        <v>publishing</v>
      </c>
      <c r="R1573" t="str">
        <f t="shared" si="99"/>
        <v>art books</v>
      </c>
    </row>
    <row r="1574" spans="1:18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0">
        <f t="shared" si="96"/>
        <v>42403.699756944443</v>
      </c>
      <c r="J1574" s="10">
        <f t="shared" si="97"/>
        <v>42428.665972222218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t="str">
        <f t="shared" si="98"/>
        <v>publishing</v>
      </c>
      <c r="R1574" t="str">
        <f t="shared" si="99"/>
        <v>art books</v>
      </c>
    </row>
    <row r="1575" spans="1:18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0">
        <f t="shared" si="96"/>
        <v>42785.666689814818</v>
      </c>
      <c r="J1575" s="10">
        <f t="shared" si="97"/>
        <v>42825.832638888889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t="str">
        <f t="shared" si="98"/>
        <v>publishing</v>
      </c>
      <c r="R1575" t="str">
        <f t="shared" si="99"/>
        <v>art books</v>
      </c>
    </row>
    <row r="1576" spans="1:18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0">
        <f t="shared" si="96"/>
        <v>42017.594085648147</v>
      </c>
      <c r="J1576" s="10">
        <f t="shared" si="97"/>
        <v>42052.594085648147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t="str">
        <f t="shared" si="98"/>
        <v>publishing</v>
      </c>
      <c r="R1576" t="str">
        <f t="shared" si="99"/>
        <v>art books</v>
      </c>
    </row>
    <row r="1577" spans="1:18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0">
        <f t="shared" si="96"/>
        <v>41799.190925925926</v>
      </c>
      <c r="J1577" s="10">
        <f t="shared" si="97"/>
        <v>41829.190925925926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t="str">
        <f t="shared" si="98"/>
        <v>publishing</v>
      </c>
      <c r="R1577" t="str">
        <f t="shared" si="99"/>
        <v>art books</v>
      </c>
    </row>
    <row r="1578" spans="1:18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0">
        <f t="shared" si="96"/>
        <v>42140.545925925922</v>
      </c>
      <c r="J1578" s="10">
        <f t="shared" si="97"/>
        <v>42185.545925925922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t="str">
        <f t="shared" si="98"/>
        <v>publishing</v>
      </c>
      <c r="R1578" t="str">
        <f t="shared" si="99"/>
        <v>art books</v>
      </c>
    </row>
    <row r="1579" spans="1:18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0">
        <f t="shared" si="96"/>
        <v>41054.514444444445</v>
      </c>
      <c r="J1579" s="10">
        <f t="shared" si="97"/>
        <v>41114.514444444445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t="str">
        <f t="shared" si="98"/>
        <v>publishing</v>
      </c>
      <c r="R1579" t="str">
        <f t="shared" si="99"/>
        <v>art books</v>
      </c>
    </row>
    <row r="1580" spans="1:18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0">
        <f t="shared" si="96"/>
        <v>40398.732534722221</v>
      </c>
      <c r="J1580" s="10">
        <f t="shared" si="97"/>
        <v>40422.75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t="str">
        <f t="shared" si="98"/>
        <v>publishing</v>
      </c>
      <c r="R1580" t="str">
        <f t="shared" si="99"/>
        <v>art books</v>
      </c>
    </row>
    <row r="1581" spans="1:18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0">
        <f t="shared" si="96"/>
        <v>41481.663090277776</v>
      </c>
      <c r="J1581" s="10">
        <f t="shared" si="97"/>
        <v>41514.663090277776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t="str">
        <f t="shared" si="98"/>
        <v>publishing</v>
      </c>
      <c r="R1581" t="str">
        <f t="shared" si="99"/>
        <v>art books</v>
      </c>
    </row>
    <row r="1582" spans="1:18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0">
        <f t="shared" si="96"/>
        <v>40989.716736111113</v>
      </c>
      <c r="J1582" s="10">
        <f t="shared" si="97"/>
        <v>41049.716736111113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t="str">
        <f t="shared" si="98"/>
        <v>publishing</v>
      </c>
      <c r="R1582" t="str">
        <f t="shared" si="99"/>
        <v>art books</v>
      </c>
    </row>
    <row r="1583" spans="1:18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0">
        <f t="shared" si="96"/>
        <v>42325.115624999999</v>
      </c>
      <c r="J1583" s="10">
        <f t="shared" si="97"/>
        <v>42357.115624999999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t="str">
        <f t="shared" si="98"/>
        <v>photography</v>
      </c>
      <c r="R1583" t="str">
        <f t="shared" si="99"/>
        <v>places</v>
      </c>
    </row>
    <row r="1584" spans="1:18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0">
        <f t="shared" si="96"/>
        <v>42246.456631944442</v>
      </c>
      <c r="J1584" s="10">
        <f t="shared" si="97"/>
        <v>42303.555555555555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t="str">
        <f t="shared" si="98"/>
        <v>photography</v>
      </c>
      <c r="R1584" t="str">
        <f t="shared" si="99"/>
        <v>places</v>
      </c>
    </row>
    <row r="1585" spans="1:18" ht="43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0">
        <f t="shared" si="96"/>
        <v>41877.571655092594</v>
      </c>
      <c r="J1585" s="10">
        <f t="shared" si="97"/>
        <v>41907.571655092594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t="str">
        <f t="shared" si="98"/>
        <v>photography</v>
      </c>
      <c r="R1585" t="str">
        <f t="shared" si="99"/>
        <v>places</v>
      </c>
    </row>
    <row r="1586" spans="1:18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0">
        <f t="shared" si="96"/>
        <v>41779.315983796296</v>
      </c>
      <c r="J1586" s="10">
        <f t="shared" si="97"/>
        <v>41789.315983796296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t="str">
        <f t="shared" si="98"/>
        <v>photography</v>
      </c>
      <c r="R1586" t="str">
        <f t="shared" si="99"/>
        <v>places</v>
      </c>
    </row>
    <row r="1587" spans="1:18" ht="43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0">
        <f t="shared" si="96"/>
        <v>42707.562129629623</v>
      </c>
      <c r="J1587" s="10">
        <f t="shared" si="97"/>
        <v>42729.124999999993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t="str">
        <f t="shared" si="98"/>
        <v>photography</v>
      </c>
      <c r="R1587" t="str">
        <f t="shared" si="99"/>
        <v>places</v>
      </c>
    </row>
    <row r="1588" spans="1:18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0">
        <f t="shared" si="96"/>
        <v>42068.771087962967</v>
      </c>
      <c r="J1588" s="10">
        <f t="shared" si="97"/>
        <v>42098.729421296295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t="str">
        <f t="shared" si="98"/>
        <v>photography</v>
      </c>
      <c r="R1588" t="str">
        <f t="shared" si="99"/>
        <v>places</v>
      </c>
    </row>
    <row r="1589" spans="1:18" ht="43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0">
        <f t="shared" si="96"/>
        <v>41956.617650462962</v>
      </c>
      <c r="J1589" s="10">
        <f t="shared" si="97"/>
        <v>41986.617650462962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t="str">
        <f t="shared" si="98"/>
        <v>photography</v>
      </c>
      <c r="R1589" t="str">
        <f t="shared" si="99"/>
        <v>places</v>
      </c>
    </row>
    <row r="1590" spans="1:18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0">
        <f t="shared" si="96"/>
        <v>42004.916655092595</v>
      </c>
      <c r="J1590" s="10">
        <f t="shared" si="97"/>
        <v>42035.508333333331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t="str">
        <f t="shared" si="98"/>
        <v>photography</v>
      </c>
      <c r="R1590" t="str">
        <f t="shared" si="99"/>
        <v>places</v>
      </c>
    </row>
    <row r="1591" spans="1:18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0">
        <f t="shared" si="96"/>
        <v>42256.651458333326</v>
      </c>
      <c r="J1591" s="10">
        <f t="shared" si="97"/>
        <v>42286.651458333326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t="str">
        <f t="shared" si="98"/>
        <v>photography</v>
      </c>
      <c r="R1591" t="str">
        <f t="shared" si="99"/>
        <v>places</v>
      </c>
    </row>
    <row r="1592" spans="1:1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0">
        <f t="shared" si="96"/>
        <v>42240.523888888885</v>
      </c>
      <c r="J1592" s="10">
        <f t="shared" si="97"/>
        <v>42270.523888888885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t="str">
        <f t="shared" si="98"/>
        <v>photography</v>
      </c>
      <c r="R1592" t="str">
        <f t="shared" si="99"/>
        <v>places</v>
      </c>
    </row>
    <row r="1593" spans="1:18" ht="43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0">
        <f t="shared" si="96"/>
        <v>42433.392835648141</v>
      </c>
      <c r="J1593" s="10">
        <f t="shared" si="97"/>
        <v>42463.351168981484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t="str">
        <f t="shared" si="98"/>
        <v>photography</v>
      </c>
      <c r="R1593" t="str">
        <f t="shared" si="99"/>
        <v>places</v>
      </c>
    </row>
    <row r="1594" spans="1:18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0">
        <f t="shared" si="96"/>
        <v>42045.73940972222</v>
      </c>
      <c r="J1594" s="10">
        <f t="shared" si="97"/>
        <v>42090.697743055549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t="str">
        <f t="shared" si="98"/>
        <v>photography</v>
      </c>
      <c r="R1594" t="str">
        <f t="shared" si="99"/>
        <v>places</v>
      </c>
    </row>
    <row r="1595" spans="1:18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0">
        <f t="shared" si="96"/>
        <v>42033.51221064815</v>
      </c>
      <c r="J1595" s="10">
        <f t="shared" si="97"/>
        <v>42063.51221064815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t="str">
        <f t="shared" si="98"/>
        <v>photography</v>
      </c>
      <c r="R1595" t="str">
        <f t="shared" si="99"/>
        <v>places</v>
      </c>
    </row>
    <row r="1596" spans="1:18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0">
        <f t="shared" si="96"/>
        <v>42445.379421296289</v>
      </c>
      <c r="J1596" s="10">
        <f t="shared" si="97"/>
        <v>42505.347916666658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t="str">
        <f t="shared" si="98"/>
        <v>photography</v>
      </c>
      <c r="R1596" t="str">
        <f t="shared" si="99"/>
        <v>places</v>
      </c>
    </row>
    <row r="1597" spans="1:18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0">
        <f t="shared" si="96"/>
        <v>41779.71675925926</v>
      </c>
      <c r="J1597" s="10">
        <f t="shared" si="97"/>
        <v>41808.509027777778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t="str">
        <f t="shared" si="98"/>
        <v>photography</v>
      </c>
      <c r="R1597" t="str">
        <f t="shared" si="99"/>
        <v>places</v>
      </c>
    </row>
    <row r="1598" spans="1:18" ht="28.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0">
        <f t="shared" si="96"/>
        <v>41941.096863425926</v>
      </c>
      <c r="J1598" s="10">
        <f t="shared" si="97"/>
        <v>41986.13853009259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t="str">
        <f t="shared" si="98"/>
        <v>photography</v>
      </c>
      <c r="R1598" t="str">
        <f t="shared" si="99"/>
        <v>places</v>
      </c>
    </row>
    <row r="1599" spans="1:18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0">
        <f t="shared" si="96"/>
        <v>42603.020798611113</v>
      </c>
      <c r="J1599" s="10">
        <f t="shared" si="97"/>
        <v>42633.020798611113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t="str">
        <f t="shared" si="98"/>
        <v>photography</v>
      </c>
      <c r="R1599" t="str">
        <f t="shared" si="99"/>
        <v>places</v>
      </c>
    </row>
    <row r="1600" spans="1:18" ht="43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0">
        <f t="shared" si="96"/>
        <v>42151.334004629629</v>
      </c>
      <c r="J1600" s="10">
        <f t="shared" si="97"/>
        <v>42211.334004629629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t="str">
        <f t="shared" si="98"/>
        <v>photography</v>
      </c>
      <c r="R1600" t="str">
        <f t="shared" si="99"/>
        <v>places</v>
      </c>
    </row>
    <row r="1601" spans="1:18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0">
        <f t="shared" si="96"/>
        <v>42438.205740740734</v>
      </c>
      <c r="J1601" s="10">
        <f t="shared" si="97"/>
        <v>42468.164074074077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t="str">
        <f t="shared" si="98"/>
        <v>photography</v>
      </c>
      <c r="R1601" t="str">
        <f t="shared" si="99"/>
        <v>places</v>
      </c>
    </row>
    <row r="1602" spans="1:18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0">
        <f t="shared" si="96"/>
        <v>41790.723981481482</v>
      </c>
      <c r="J1602" s="10">
        <f t="shared" si="97"/>
        <v>41834.882638888885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t="str">
        <f t="shared" si="98"/>
        <v>photography</v>
      </c>
      <c r="R1602" t="str">
        <f t="shared" si="99"/>
        <v>places</v>
      </c>
    </row>
    <row r="1603" spans="1:18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0">
        <f t="shared" ref="I1603:I1666" si="100">(((L1603/60)/60)/24) + DATE(1970,1,1)+(-8/24)</f>
        <v>40637.759641203702</v>
      </c>
      <c r="J1603" s="10">
        <f t="shared" ref="J1603:J1666" si="101">(((K1603/60)/60)/24) + DATE(1970,1,1)+(-8/24)</f>
        <v>40667.759641203702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t="str">
        <f t="shared" ref="Q1603:Q1666" si="102">LEFT(P1603, SEARCH("/",P1603,1) - 1)</f>
        <v>music</v>
      </c>
      <c r="R1603" t="str">
        <f t="shared" ref="R1603:R1666" si="103">RIGHT(P1603,LEN(P1603) - SEARCH("/",P1603,1))</f>
        <v>rock</v>
      </c>
    </row>
    <row r="1604" spans="1:18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0">
        <f t="shared" si="100"/>
        <v>40787.964317129627</v>
      </c>
      <c r="J1604" s="10">
        <f t="shared" si="101"/>
        <v>40830.625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t="str">
        <f t="shared" si="102"/>
        <v>music</v>
      </c>
      <c r="R1604" t="str">
        <f t="shared" si="103"/>
        <v>rock</v>
      </c>
    </row>
    <row r="1605" spans="1:18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0">
        <f t="shared" si="100"/>
        <v>40875.836331018516</v>
      </c>
      <c r="J1605" s="10">
        <f t="shared" si="101"/>
        <v>40935.836331018516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t="str">
        <f t="shared" si="102"/>
        <v>music</v>
      </c>
      <c r="R1605" t="str">
        <f t="shared" si="103"/>
        <v>rock</v>
      </c>
    </row>
    <row r="1606" spans="1:18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0">
        <f t="shared" si="100"/>
        <v>40945.511979166666</v>
      </c>
      <c r="J1606" s="10">
        <f t="shared" si="101"/>
        <v>40985.470312499994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t="str">
        <f t="shared" si="102"/>
        <v>music</v>
      </c>
      <c r="R1606" t="str">
        <f t="shared" si="103"/>
        <v>rock</v>
      </c>
    </row>
    <row r="1607" spans="1:18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0">
        <f t="shared" si="100"/>
        <v>40746.679548611108</v>
      </c>
      <c r="J1607" s="10">
        <f t="shared" si="101"/>
        <v>40755.958333333328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t="str">
        <f t="shared" si="102"/>
        <v>music</v>
      </c>
      <c r="R1607" t="str">
        <f t="shared" si="103"/>
        <v>rock</v>
      </c>
    </row>
    <row r="1608" spans="1:18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0">
        <f t="shared" si="100"/>
        <v>40535.778217592589</v>
      </c>
      <c r="J1608" s="10">
        <f t="shared" si="101"/>
        <v>40625.736550925925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t="str">
        <f t="shared" si="102"/>
        <v>music</v>
      </c>
      <c r="R1608" t="str">
        <f t="shared" si="103"/>
        <v>rock</v>
      </c>
    </row>
    <row r="1609" spans="1:18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0">
        <f t="shared" si="100"/>
        <v>41053.475127314814</v>
      </c>
      <c r="J1609" s="10">
        <f t="shared" si="101"/>
        <v>41074.475127314814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t="str">
        <f t="shared" si="102"/>
        <v>music</v>
      </c>
      <c r="R1609" t="str">
        <f t="shared" si="103"/>
        <v>rock</v>
      </c>
    </row>
    <row r="1610" spans="1:18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0">
        <f t="shared" si="100"/>
        <v>41607.497523148144</v>
      </c>
      <c r="J1610" s="10">
        <f t="shared" si="101"/>
        <v>41639.893055555556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t="str">
        <f t="shared" si="102"/>
        <v>music</v>
      </c>
      <c r="R1610" t="str">
        <f t="shared" si="103"/>
        <v>rock</v>
      </c>
    </row>
    <row r="1611" spans="1:18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0">
        <f t="shared" si="100"/>
        <v>40795.667928240735</v>
      </c>
      <c r="J1611" s="10">
        <f t="shared" si="101"/>
        <v>40849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t="str">
        <f t="shared" si="102"/>
        <v>music</v>
      </c>
      <c r="R1611" t="str">
        <f t="shared" si="103"/>
        <v>rock</v>
      </c>
    </row>
    <row r="1612" spans="1:18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0">
        <f t="shared" si="100"/>
        <v>41228.591550925921</v>
      </c>
      <c r="J1612" s="10">
        <f t="shared" si="101"/>
        <v>41258.591550925921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t="str">
        <f t="shared" si="102"/>
        <v>music</v>
      </c>
      <c r="R1612" t="str">
        <f t="shared" si="103"/>
        <v>rock</v>
      </c>
    </row>
    <row r="1613" spans="1:1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0">
        <f t="shared" si="100"/>
        <v>41408.667037037034</v>
      </c>
      <c r="J1613" s="10">
        <f t="shared" si="101"/>
        <v>41429.667037037034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t="str">
        <f t="shared" si="102"/>
        <v>music</v>
      </c>
      <c r="R1613" t="str">
        <f t="shared" si="103"/>
        <v>rock</v>
      </c>
    </row>
    <row r="1614" spans="1:18" ht="28.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0">
        <f t="shared" si="100"/>
        <v>41246.541481481479</v>
      </c>
      <c r="J1614" s="10">
        <f t="shared" si="101"/>
        <v>41276.541481481479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t="str">
        <f t="shared" si="102"/>
        <v>music</v>
      </c>
      <c r="R1614" t="str">
        <f t="shared" si="103"/>
        <v>rock</v>
      </c>
    </row>
    <row r="1615" spans="1:18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0">
        <f t="shared" si="100"/>
        <v>41081.736134259256</v>
      </c>
      <c r="J1615" s="10">
        <f t="shared" si="101"/>
        <v>41111.736134259256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t="str">
        <f t="shared" si="102"/>
        <v>music</v>
      </c>
      <c r="R1615" t="str">
        <f t="shared" si="103"/>
        <v>rock</v>
      </c>
    </row>
    <row r="1616" spans="1:18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0">
        <f t="shared" si="100"/>
        <v>41794.647789351846</v>
      </c>
      <c r="J1616" s="10">
        <f t="shared" si="101"/>
        <v>41854.375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t="str">
        <f t="shared" si="102"/>
        <v>music</v>
      </c>
      <c r="R1616" t="str">
        <f t="shared" si="103"/>
        <v>rock</v>
      </c>
    </row>
    <row r="1617" spans="1:18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0">
        <f t="shared" si="100"/>
        <v>40844.717546296291</v>
      </c>
      <c r="J1617" s="10">
        <f t="shared" si="101"/>
        <v>40889.759212962963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t="str">
        <f t="shared" si="102"/>
        <v>music</v>
      </c>
      <c r="R1617" t="str">
        <f t="shared" si="103"/>
        <v>rock</v>
      </c>
    </row>
    <row r="1618" spans="1:18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0">
        <f t="shared" si="100"/>
        <v>41194.382187499999</v>
      </c>
      <c r="J1618" s="10">
        <f t="shared" si="101"/>
        <v>41235.583333333328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t="str">
        <f t="shared" si="102"/>
        <v>music</v>
      </c>
      <c r="R1618" t="str">
        <f t="shared" si="103"/>
        <v>rock</v>
      </c>
    </row>
    <row r="1619" spans="1:18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0">
        <f t="shared" si="100"/>
        <v>41546.330879629626</v>
      </c>
      <c r="J1619" s="10">
        <f t="shared" si="101"/>
        <v>41579.458333333328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t="str">
        <f t="shared" si="102"/>
        <v>music</v>
      </c>
      <c r="R1619" t="str">
        <f t="shared" si="103"/>
        <v>rock</v>
      </c>
    </row>
    <row r="1620" spans="1:18" ht="28.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0">
        <f t="shared" si="100"/>
        <v>41301.321006944439</v>
      </c>
      <c r="J1620" s="10">
        <f t="shared" si="101"/>
        <v>41341.321006944439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t="str">
        <f t="shared" si="102"/>
        <v>music</v>
      </c>
      <c r="R1620" t="str">
        <f t="shared" si="103"/>
        <v>rock</v>
      </c>
    </row>
    <row r="1621" spans="1:18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0">
        <f t="shared" si="100"/>
        <v>41875.852847222224</v>
      </c>
      <c r="J1621" s="10">
        <f t="shared" si="101"/>
        <v>41896.852847222224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t="str">
        <f t="shared" si="102"/>
        <v>music</v>
      </c>
      <c r="R1621" t="str">
        <f t="shared" si="103"/>
        <v>rock</v>
      </c>
    </row>
    <row r="1622" spans="1:18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0">
        <f t="shared" si="100"/>
        <v>41321.006249999999</v>
      </c>
      <c r="J1622" s="10">
        <f t="shared" si="101"/>
        <v>41328.006249999999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t="str">
        <f t="shared" si="102"/>
        <v>music</v>
      </c>
      <c r="R1622" t="str">
        <f t="shared" si="103"/>
        <v>rock</v>
      </c>
    </row>
    <row r="1623" spans="1:18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0">
        <f t="shared" si="100"/>
        <v>41003.273321759254</v>
      </c>
      <c r="J1623" s="10">
        <f t="shared" si="101"/>
        <v>41056.832638888889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t="str">
        <f t="shared" si="102"/>
        <v>music</v>
      </c>
      <c r="R1623" t="str">
        <f t="shared" si="103"/>
        <v>rock</v>
      </c>
    </row>
    <row r="1624" spans="1:18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0">
        <f t="shared" si="100"/>
        <v>41949.961504629624</v>
      </c>
      <c r="J1624" s="10">
        <f t="shared" si="101"/>
        <v>41989.999305555553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t="str">
        <f t="shared" si="102"/>
        <v>music</v>
      </c>
      <c r="R1624" t="str">
        <f t="shared" si="103"/>
        <v>rock</v>
      </c>
    </row>
    <row r="1625" spans="1:18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0">
        <f t="shared" si="100"/>
        <v>41453.355196759258</v>
      </c>
      <c r="J1625" s="10">
        <f t="shared" si="101"/>
        <v>41513.355196759258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t="str">
        <f t="shared" si="102"/>
        <v>music</v>
      </c>
      <c r="R1625" t="str">
        <f t="shared" si="103"/>
        <v>rock</v>
      </c>
    </row>
    <row r="1626" spans="1:18" ht="28.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0">
        <f t="shared" si="100"/>
        <v>41243.033969907403</v>
      </c>
      <c r="J1626" s="10">
        <f t="shared" si="101"/>
        <v>41283.033969907403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t="str">
        <f t="shared" si="102"/>
        <v>music</v>
      </c>
      <c r="R1626" t="str">
        <f t="shared" si="103"/>
        <v>rock</v>
      </c>
    </row>
    <row r="1627" spans="1:18" ht="43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0">
        <f t="shared" si="100"/>
        <v>41135.366354166668</v>
      </c>
      <c r="J1627" s="10">
        <f t="shared" si="101"/>
        <v>41163.366354166668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t="str">
        <f t="shared" si="102"/>
        <v>music</v>
      </c>
      <c r="R1627" t="str">
        <f t="shared" si="103"/>
        <v>rock</v>
      </c>
    </row>
    <row r="1628" spans="1:18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0">
        <f t="shared" si="100"/>
        <v>41579.514664351853</v>
      </c>
      <c r="J1628" s="10">
        <f t="shared" si="101"/>
        <v>41609.556331018517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t="str">
        <f t="shared" si="102"/>
        <v>music</v>
      </c>
      <c r="R1628" t="str">
        <f t="shared" si="103"/>
        <v>rock</v>
      </c>
    </row>
    <row r="1629" spans="1:18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0">
        <f t="shared" si="100"/>
        <v>41205.373715277776</v>
      </c>
      <c r="J1629" s="10">
        <f t="shared" si="101"/>
        <v>41238.874305555553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t="str">
        <f t="shared" si="102"/>
        <v>music</v>
      </c>
      <c r="R1629" t="str">
        <f t="shared" si="103"/>
        <v>rock</v>
      </c>
    </row>
    <row r="1630" spans="1:18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0">
        <f t="shared" si="100"/>
        <v>41774.403726851851</v>
      </c>
      <c r="J1630" s="10">
        <f t="shared" si="101"/>
        <v>41807.403726851851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t="str">
        <f t="shared" si="102"/>
        <v>music</v>
      </c>
      <c r="R1630" t="str">
        <f t="shared" si="103"/>
        <v>rock</v>
      </c>
    </row>
    <row r="1631" spans="1:18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0">
        <f t="shared" si="100"/>
        <v>41645.533946759257</v>
      </c>
      <c r="J1631" s="10">
        <f t="shared" si="101"/>
        <v>41690.533946759257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t="str">
        <f t="shared" si="102"/>
        <v>music</v>
      </c>
      <c r="R1631" t="str">
        <f t="shared" si="103"/>
        <v>rock</v>
      </c>
    </row>
    <row r="1632" spans="1:18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0">
        <f t="shared" si="100"/>
        <v>40939.504340277774</v>
      </c>
      <c r="J1632" s="10">
        <f t="shared" si="101"/>
        <v>40969.957638888889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t="str">
        <f t="shared" si="102"/>
        <v>music</v>
      </c>
      <c r="R1632" t="str">
        <f t="shared" si="103"/>
        <v>rock</v>
      </c>
    </row>
    <row r="1633" spans="1:18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0">
        <f t="shared" si="100"/>
        <v>41164.52616898148</v>
      </c>
      <c r="J1633" s="10">
        <f t="shared" si="101"/>
        <v>41194.52616898148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t="str">
        <f t="shared" si="102"/>
        <v>music</v>
      </c>
      <c r="R1633" t="str">
        <f t="shared" si="103"/>
        <v>rock</v>
      </c>
    </row>
    <row r="1634" spans="1:18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0">
        <f t="shared" si="100"/>
        <v>40750.007569444439</v>
      </c>
      <c r="J1634" s="10">
        <f t="shared" si="101"/>
        <v>40810.007569444439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t="str">
        <f t="shared" si="102"/>
        <v>music</v>
      </c>
      <c r="R1634" t="str">
        <f t="shared" si="103"/>
        <v>rock</v>
      </c>
    </row>
    <row r="1635" spans="1:18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0">
        <f t="shared" si="100"/>
        <v>40896.550416666665</v>
      </c>
      <c r="J1635" s="10">
        <f t="shared" si="101"/>
        <v>40923.875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t="str">
        <f t="shared" si="102"/>
        <v>music</v>
      </c>
      <c r="R1635" t="str">
        <f t="shared" si="103"/>
        <v>rock</v>
      </c>
    </row>
    <row r="1636" spans="1:18" ht="28.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0">
        <f t="shared" si="100"/>
        <v>40657.856493055551</v>
      </c>
      <c r="J1636" s="10">
        <f t="shared" si="101"/>
        <v>40695.915972222218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t="str">
        <f t="shared" si="102"/>
        <v>music</v>
      </c>
      <c r="R1636" t="str">
        <f t="shared" si="103"/>
        <v>rock</v>
      </c>
    </row>
    <row r="1637" spans="1:18" ht="43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0">
        <f t="shared" si="100"/>
        <v>42502.535428240742</v>
      </c>
      <c r="J1637" s="10">
        <f t="shared" si="101"/>
        <v>42562.535428240742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t="str">
        <f t="shared" si="102"/>
        <v>music</v>
      </c>
      <c r="R1637" t="str">
        <f t="shared" si="103"/>
        <v>rock</v>
      </c>
    </row>
    <row r="1638" spans="1:18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0">
        <f t="shared" si="100"/>
        <v>40662.753333333334</v>
      </c>
      <c r="J1638" s="10">
        <f t="shared" si="101"/>
        <v>40705.833333333328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t="str">
        <f t="shared" si="102"/>
        <v>music</v>
      </c>
      <c r="R1638" t="str">
        <f t="shared" si="103"/>
        <v>rock</v>
      </c>
    </row>
    <row r="1639" spans="1:18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0">
        <f t="shared" si="100"/>
        <v>40122.418287037035</v>
      </c>
      <c r="J1639" s="10">
        <f t="shared" si="101"/>
        <v>40178.652083333334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t="str">
        <f t="shared" si="102"/>
        <v>music</v>
      </c>
      <c r="R1639" t="str">
        <f t="shared" si="103"/>
        <v>rock</v>
      </c>
    </row>
    <row r="1640" spans="1:18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0">
        <f t="shared" si="100"/>
        <v>41288.353796296295</v>
      </c>
      <c r="J1640" s="10">
        <f t="shared" si="101"/>
        <v>41333.559027777774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t="str">
        <f t="shared" si="102"/>
        <v>music</v>
      </c>
      <c r="R1640" t="str">
        <f t="shared" si="103"/>
        <v>rock</v>
      </c>
    </row>
    <row r="1641" spans="1:18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0">
        <f t="shared" si="100"/>
        <v>40941.319039351853</v>
      </c>
      <c r="J1641" s="10">
        <f t="shared" si="101"/>
        <v>40971.319039351853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t="str">
        <f t="shared" si="102"/>
        <v>music</v>
      </c>
      <c r="R1641" t="str">
        <f t="shared" si="103"/>
        <v>rock</v>
      </c>
    </row>
    <row r="1642" spans="1:18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0">
        <f t="shared" si="100"/>
        <v>40378.897627314815</v>
      </c>
      <c r="J1642" s="10">
        <f t="shared" si="101"/>
        <v>40392.749305555553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t="str">
        <f t="shared" si="102"/>
        <v>music</v>
      </c>
      <c r="R1642" t="str">
        <f t="shared" si="103"/>
        <v>rock</v>
      </c>
    </row>
    <row r="1643" spans="1:18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0">
        <f t="shared" si="100"/>
        <v>41962.263240740744</v>
      </c>
      <c r="J1643" s="10">
        <f t="shared" si="101"/>
        <v>41992.263240740744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t="str">
        <f t="shared" si="102"/>
        <v>music</v>
      </c>
      <c r="R1643" t="str">
        <f t="shared" si="103"/>
        <v>pop</v>
      </c>
    </row>
    <row r="1644" spans="1:18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0">
        <f t="shared" si="100"/>
        <v>40687.691284722219</v>
      </c>
      <c r="J1644" s="10">
        <f t="shared" si="101"/>
        <v>40707.691284722219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t="str">
        <f t="shared" si="102"/>
        <v>music</v>
      </c>
      <c r="R1644" t="str">
        <f t="shared" si="103"/>
        <v>pop</v>
      </c>
    </row>
    <row r="1645" spans="1:18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0">
        <f t="shared" si="100"/>
        <v>41146.490879629629</v>
      </c>
      <c r="J1645" s="10">
        <f t="shared" si="101"/>
        <v>41176.490879629629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t="str">
        <f t="shared" si="102"/>
        <v>music</v>
      </c>
      <c r="R1645" t="str">
        <f t="shared" si="103"/>
        <v>pop</v>
      </c>
    </row>
    <row r="1646" spans="1:18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0">
        <f t="shared" si="100"/>
        <v>41174.726388888885</v>
      </c>
      <c r="J1646" s="10">
        <f t="shared" si="101"/>
        <v>41234.768055555556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t="str">
        <f t="shared" si="102"/>
        <v>music</v>
      </c>
      <c r="R1646" t="str">
        <f t="shared" si="103"/>
        <v>pop</v>
      </c>
    </row>
    <row r="1647" spans="1:18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0">
        <f t="shared" si="100"/>
        <v>41521.284027777772</v>
      </c>
      <c r="J1647" s="10">
        <f t="shared" si="101"/>
        <v>41535.284027777772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t="str">
        <f t="shared" si="102"/>
        <v>music</v>
      </c>
      <c r="R1647" t="str">
        <f t="shared" si="103"/>
        <v>pop</v>
      </c>
    </row>
    <row r="1648" spans="1:18" ht="43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0">
        <f t="shared" si="100"/>
        <v>41833.116932870369</v>
      </c>
      <c r="J1648" s="10">
        <f t="shared" si="101"/>
        <v>41865.424305555556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t="str">
        <f t="shared" si="102"/>
        <v>music</v>
      </c>
      <c r="R1648" t="str">
        <f t="shared" si="103"/>
        <v>pop</v>
      </c>
    </row>
    <row r="1649" spans="1:18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0">
        <f t="shared" si="100"/>
        <v>41039.076122685183</v>
      </c>
      <c r="J1649" s="10">
        <f t="shared" si="101"/>
        <v>41069.076122685183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t="str">
        <f t="shared" si="102"/>
        <v>music</v>
      </c>
      <c r="R1649" t="str">
        <f t="shared" si="103"/>
        <v>pop</v>
      </c>
    </row>
    <row r="1650" spans="1:18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0">
        <f t="shared" si="100"/>
        <v>40592.371319444443</v>
      </c>
      <c r="J1650" s="10">
        <f t="shared" si="101"/>
        <v>40622.329652777778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t="str">
        <f t="shared" si="102"/>
        <v>music</v>
      </c>
      <c r="R1650" t="str">
        <f t="shared" si="103"/>
        <v>pop</v>
      </c>
    </row>
    <row r="1651" spans="1:18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0">
        <f t="shared" si="100"/>
        <v>41737.351331018515</v>
      </c>
      <c r="J1651" s="10">
        <f t="shared" si="101"/>
        <v>41782.351331018515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t="str">
        <f t="shared" si="102"/>
        <v>music</v>
      </c>
      <c r="R1651" t="str">
        <f t="shared" si="103"/>
        <v>pop</v>
      </c>
    </row>
    <row r="1652" spans="1:18" ht="28.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0">
        <f t="shared" si="100"/>
        <v>41526.102280092593</v>
      </c>
      <c r="J1652" s="10">
        <f t="shared" si="101"/>
        <v>41556.102280092593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t="str">
        <f t="shared" si="102"/>
        <v>music</v>
      </c>
      <c r="R1652" t="str">
        <f t="shared" si="103"/>
        <v>pop</v>
      </c>
    </row>
    <row r="1653" spans="1:18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0">
        <f t="shared" si="100"/>
        <v>40625.567361111105</v>
      </c>
      <c r="J1653" s="10">
        <f t="shared" si="101"/>
        <v>40658.957638888889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t="str">
        <f t="shared" si="102"/>
        <v>music</v>
      </c>
      <c r="R1653" t="str">
        <f t="shared" si="103"/>
        <v>pop</v>
      </c>
    </row>
    <row r="1654" spans="1:18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0">
        <f t="shared" si="100"/>
        <v>41572.159641203703</v>
      </c>
      <c r="J1654" s="10">
        <f t="shared" si="101"/>
        <v>41602.201307870368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t="str">
        <f t="shared" si="102"/>
        <v>music</v>
      </c>
      <c r="R1654" t="str">
        <f t="shared" si="103"/>
        <v>pop</v>
      </c>
    </row>
    <row r="1655" spans="1:18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0">
        <f t="shared" si="100"/>
        <v>40626.501111111109</v>
      </c>
      <c r="J1655" s="10">
        <f t="shared" si="101"/>
        <v>40657.501111111109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t="str">
        <f t="shared" si="102"/>
        <v>music</v>
      </c>
      <c r="R1655" t="str">
        <f t="shared" si="103"/>
        <v>pop</v>
      </c>
    </row>
    <row r="1656" spans="1:18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0">
        <f t="shared" si="100"/>
        <v>40987.557407407403</v>
      </c>
      <c r="J1656" s="10">
        <f t="shared" si="101"/>
        <v>41017.557407407403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t="str">
        <f t="shared" si="102"/>
        <v>music</v>
      </c>
      <c r="R1656" t="str">
        <f t="shared" si="103"/>
        <v>pop</v>
      </c>
    </row>
    <row r="1657" spans="1:18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0">
        <f t="shared" si="100"/>
        <v>40974.458564814813</v>
      </c>
      <c r="J1657" s="10">
        <f t="shared" si="101"/>
        <v>41004.416898148142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t="str">
        <f t="shared" si="102"/>
        <v>music</v>
      </c>
      <c r="R1657" t="str">
        <f t="shared" si="103"/>
        <v>pop</v>
      </c>
    </row>
    <row r="1658" spans="1:18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0">
        <f t="shared" si="100"/>
        <v>41226.595509259256</v>
      </c>
      <c r="J1658" s="10">
        <f t="shared" si="101"/>
        <v>41256.595509259256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t="str">
        <f t="shared" si="102"/>
        <v>music</v>
      </c>
      <c r="R1658" t="str">
        <f t="shared" si="103"/>
        <v>pop</v>
      </c>
    </row>
    <row r="1659" spans="1:18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0">
        <f t="shared" si="100"/>
        <v>41023.448703703703</v>
      </c>
      <c r="J1659" s="10">
        <f t="shared" si="101"/>
        <v>41053.448703703703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t="str">
        <f t="shared" si="102"/>
        <v>music</v>
      </c>
      <c r="R1659" t="str">
        <f t="shared" si="103"/>
        <v>pop</v>
      </c>
    </row>
    <row r="1660" spans="1:18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0">
        <f t="shared" si="100"/>
        <v>41222.888506944444</v>
      </c>
      <c r="J1660" s="10">
        <f t="shared" si="101"/>
        <v>41261.263888888883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t="str">
        <f t="shared" si="102"/>
        <v>music</v>
      </c>
      <c r="R1660" t="str">
        <f t="shared" si="103"/>
        <v>pop</v>
      </c>
    </row>
    <row r="1661" spans="1:18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0">
        <f t="shared" si="100"/>
        <v>41596.580104166664</v>
      </c>
      <c r="J1661" s="10">
        <f t="shared" si="101"/>
        <v>41625.166666666664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t="str">
        <f t="shared" si="102"/>
        <v>music</v>
      </c>
      <c r="R1661" t="str">
        <f t="shared" si="103"/>
        <v>pop</v>
      </c>
    </row>
    <row r="1662" spans="1:18" ht="43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0">
        <f t="shared" si="100"/>
        <v>42459.360532407409</v>
      </c>
      <c r="J1662" s="10">
        <f t="shared" si="101"/>
        <v>42490.582638888889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t="str">
        <f t="shared" si="102"/>
        <v>music</v>
      </c>
      <c r="R1662" t="str">
        <f t="shared" si="103"/>
        <v>pop</v>
      </c>
    </row>
    <row r="1663" spans="1:18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0">
        <f t="shared" si="100"/>
        <v>42343.664710648147</v>
      </c>
      <c r="J1663" s="10">
        <f t="shared" si="101"/>
        <v>42386.541666666664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t="str">
        <f t="shared" si="102"/>
        <v>music</v>
      </c>
      <c r="R1663" t="str">
        <f t="shared" si="103"/>
        <v>pop</v>
      </c>
    </row>
    <row r="1664" spans="1:18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0">
        <f t="shared" si="100"/>
        <v>40847.864999999998</v>
      </c>
      <c r="J1664" s="10">
        <f t="shared" si="101"/>
        <v>40907.906666666662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t="str">
        <f t="shared" si="102"/>
        <v>music</v>
      </c>
      <c r="R1664" t="str">
        <f t="shared" si="103"/>
        <v>pop</v>
      </c>
    </row>
    <row r="1665" spans="1:18" ht="28.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0">
        <f t="shared" si="100"/>
        <v>42005.688738425924</v>
      </c>
      <c r="J1665" s="10">
        <f t="shared" si="101"/>
        <v>42035.688738425924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t="str">
        <f t="shared" si="102"/>
        <v>music</v>
      </c>
      <c r="R1665" t="str">
        <f t="shared" si="103"/>
        <v>pop</v>
      </c>
    </row>
    <row r="1666" spans="1:18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0">
        <f t="shared" si="100"/>
        <v>40939.428449074068</v>
      </c>
      <c r="J1666" s="10">
        <f t="shared" si="101"/>
        <v>40983.832638888889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t="str">
        <f t="shared" si="102"/>
        <v>music</v>
      </c>
      <c r="R1666" t="str">
        <f t="shared" si="103"/>
        <v>pop</v>
      </c>
    </row>
    <row r="1667" spans="1:18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0">
        <f t="shared" ref="I1667:I1730" si="104">(((L1667/60)/60)/24) + DATE(1970,1,1)+(-8/24)</f>
        <v>40564.316122685181</v>
      </c>
      <c r="J1667" s="10">
        <f t="shared" ref="J1667:J1730" si="105">(((K1667/60)/60)/24) + DATE(1970,1,1)+(-8/24)</f>
        <v>40595.791666666664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t="str">
        <f t="shared" ref="Q1667:Q1730" si="106">LEFT(P1667, SEARCH("/",P1667,1) - 1)</f>
        <v>music</v>
      </c>
      <c r="R1667" t="str">
        <f t="shared" ref="R1667:R1730" si="107">RIGHT(P1667,LEN(P1667) - SEARCH("/",P1667,1))</f>
        <v>pop</v>
      </c>
    </row>
    <row r="1668" spans="1:18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0">
        <f t="shared" si="104"/>
        <v>41330.91982638889</v>
      </c>
      <c r="J1668" s="10">
        <f t="shared" si="105"/>
        <v>41360.878159722219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t="str">
        <f t="shared" si="106"/>
        <v>music</v>
      </c>
      <c r="R1668" t="str">
        <f t="shared" si="107"/>
        <v>pop</v>
      </c>
    </row>
    <row r="1669" spans="1:18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0">
        <f t="shared" si="104"/>
        <v>41681.737245370365</v>
      </c>
      <c r="J1669" s="10">
        <f t="shared" si="105"/>
        <v>41708.957638888889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t="str">
        <f t="shared" si="106"/>
        <v>music</v>
      </c>
      <c r="R1669" t="str">
        <f t="shared" si="107"/>
        <v>pop</v>
      </c>
    </row>
    <row r="1670" spans="1:18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0">
        <f t="shared" si="104"/>
        <v>40844.816423611104</v>
      </c>
      <c r="J1670" s="10">
        <f t="shared" si="105"/>
        <v>40874.858090277776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t="str">
        <f t="shared" si="106"/>
        <v>music</v>
      </c>
      <c r="R1670" t="str">
        <f t="shared" si="107"/>
        <v>pop</v>
      </c>
    </row>
    <row r="1671" spans="1:18" ht="43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0">
        <f t="shared" si="104"/>
        <v>42461.551805555551</v>
      </c>
      <c r="J1671" s="10">
        <f t="shared" si="105"/>
        <v>42521.551805555551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t="str">
        <f t="shared" si="106"/>
        <v>music</v>
      </c>
      <c r="R1671" t="str">
        <f t="shared" si="107"/>
        <v>pop</v>
      </c>
    </row>
    <row r="1672" spans="1:18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0">
        <f t="shared" si="104"/>
        <v>40313.597210648149</v>
      </c>
      <c r="J1672" s="10">
        <f t="shared" si="105"/>
        <v>40363.833333333328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t="str">
        <f t="shared" si="106"/>
        <v>music</v>
      </c>
      <c r="R1672" t="str">
        <f t="shared" si="107"/>
        <v>pop</v>
      </c>
    </row>
    <row r="1673" spans="1:18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0">
        <f t="shared" si="104"/>
        <v>42553.210810185185</v>
      </c>
      <c r="J1673" s="10">
        <f t="shared" si="105"/>
        <v>42583.210810185185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t="str">
        <f t="shared" si="106"/>
        <v>music</v>
      </c>
      <c r="R1673" t="str">
        <f t="shared" si="107"/>
        <v>pop</v>
      </c>
    </row>
    <row r="1674" spans="1:18" ht="28.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0">
        <f t="shared" si="104"/>
        <v>41034.323263888888</v>
      </c>
      <c r="J1674" s="10">
        <f t="shared" si="105"/>
        <v>41064.323263888888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t="str">
        <f t="shared" si="106"/>
        <v>music</v>
      </c>
      <c r="R1674" t="str">
        <f t="shared" si="107"/>
        <v>pop</v>
      </c>
    </row>
    <row r="1675" spans="1:18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0">
        <f t="shared" si="104"/>
        <v>42039.545046296298</v>
      </c>
      <c r="J1675" s="10">
        <f t="shared" si="105"/>
        <v>42069.545046296298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t="str">
        <f t="shared" si="106"/>
        <v>music</v>
      </c>
      <c r="R1675" t="str">
        <f t="shared" si="107"/>
        <v>pop</v>
      </c>
    </row>
    <row r="1676" spans="1:18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0">
        <f t="shared" si="104"/>
        <v>42569.272060185183</v>
      </c>
      <c r="J1676" s="10">
        <f t="shared" si="105"/>
        <v>42599.957638888889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t="str">
        <f t="shared" si="106"/>
        <v>music</v>
      </c>
      <c r="R1676" t="str">
        <f t="shared" si="107"/>
        <v>pop</v>
      </c>
    </row>
    <row r="1677" spans="1:18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0">
        <f t="shared" si="104"/>
        <v>40802.399768518517</v>
      </c>
      <c r="J1677" s="10">
        <f t="shared" si="105"/>
        <v>40832.585416666661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t="str">
        <f t="shared" si="106"/>
        <v>music</v>
      </c>
      <c r="R1677" t="str">
        <f t="shared" si="107"/>
        <v>pop</v>
      </c>
    </row>
    <row r="1678" spans="1:18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0">
        <f t="shared" si="104"/>
        <v>40973.392905092594</v>
      </c>
      <c r="J1678" s="10">
        <f t="shared" si="105"/>
        <v>41019.832638888889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t="str">
        <f t="shared" si="106"/>
        <v>music</v>
      </c>
      <c r="R1678" t="str">
        <f t="shared" si="107"/>
        <v>pop</v>
      </c>
    </row>
    <row r="1679" spans="1:18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0">
        <f t="shared" si="104"/>
        <v>42416.073796296296</v>
      </c>
      <c r="J1679" s="10">
        <f t="shared" si="105"/>
        <v>42475.915972222218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t="str">
        <f t="shared" si="106"/>
        <v>music</v>
      </c>
      <c r="R1679" t="str">
        <f t="shared" si="107"/>
        <v>pop</v>
      </c>
    </row>
    <row r="1680" spans="1:18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0">
        <f t="shared" si="104"/>
        <v>41662.521655092591</v>
      </c>
      <c r="J1680" s="10">
        <f t="shared" si="105"/>
        <v>41676.521655092591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t="str">
        <f t="shared" si="106"/>
        <v>music</v>
      </c>
      <c r="R1680" t="str">
        <f t="shared" si="107"/>
        <v>pop</v>
      </c>
    </row>
    <row r="1681" spans="1:18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0">
        <f t="shared" si="104"/>
        <v>40722.735474537032</v>
      </c>
      <c r="J1681" s="10">
        <f t="shared" si="105"/>
        <v>40745.735474537032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t="str">
        <f t="shared" si="106"/>
        <v>music</v>
      </c>
      <c r="R1681" t="str">
        <f t="shared" si="107"/>
        <v>pop</v>
      </c>
    </row>
    <row r="1682" spans="1:18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0">
        <f t="shared" si="104"/>
        <v>41802.424386574072</v>
      </c>
      <c r="J1682" s="10">
        <f t="shared" si="105"/>
        <v>41832.424386574072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t="str">
        <f t="shared" si="106"/>
        <v>music</v>
      </c>
      <c r="R1682" t="str">
        <f t="shared" si="107"/>
        <v>pop</v>
      </c>
    </row>
    <row r="1683" spans="1:18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0">
        <f t="shared" si="104"/>
        <v>42773.78800925926</v>
      </c>
      <c r="J1683" s="10">
        <f t="shared" si="105"/>
        <v>42822.749999999993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t="str">
        <f t="shared" si="106"/>
        <v>music</v>
      </c>
      <c r="R1683" t="str">
        <f t="shared" si="107"/>
        <v>faith</v>
      </c>
    </row>
    <row r="1684" spans="1:18" ht="28.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0">
        <f t="shared" si="104"/>
        <v>42778.880324074074</v>
      </c>
      <c r="J1684" s="10">
        <f t="shared" si="105"/>
        <v>42838.838657407403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t="str">
        <f t="shared" si="106"/>
        <v>music</v>
      </c>
      <c r="R1684" t="str">
        <f t="shared" si="107"/>
        <v>faith</v>
      </c>
    </row>
    <row r="1685" spans="1:18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0">
        <f t="shared" si="104"/>
        <v>42808.44835648148</v>
      </c>
      <c r="J1685" s="10">
        <f t="shared" si="105"/>
        <v>42832.44835648148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t="str">
        <f t="shared" si="106"/>
        <v>music</v>
      </c>
      <c r="R1685" t="str">
        <f t="shared" si="107"/>
        <v>faith</v>
      </c>
    </row>
    <row r="1686" spans="1:18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0">
        <f t="shared" si="104"/>
        <v>42783.481956018521</v>
      </c>
      <c r="J1686" s="10">
        <f t="shared" si="105"/>
        <v>42811.440289351849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t="str">
        <f t="shared" si="106"/>
        <v>music</v>
      </c>
      <c r="R1686" t="str">
        <f t="shared" si="107"/>
        <v>faith</v>
      </c>
    </row>
    <row r="1687" spans="1:18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0">
        <f t="shared" si="104"/>
        <v>42787.916932870365</v>
      </c>
      <c r="J1687" s="10">
        <f t="shared" si="105"/>
        <v>42817.8752662037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t="str">
        <f t="shared" si="106"/>
        <v>music</v>
      </c>
      <c r="R1687" t="str">
        <f t="shared" si="107"/>
        <v>faith</v>
      </c>
    </row>
    <row r="1688" spans="1:18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0">
        <f t="shared" si="104"/>
        <v>42792.510636574072</v>
      </c>
      <c r="J1688" s="10">
        <f t="shared" si="105"/>
        <v>42852.468969907401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t="str">
        <f t="shared" si="106"/>
        <v>music</v>
      </c>
      <c r="R1688" t="str">
        <f t="shared" si="107"/>
        <v>faith</v>
      </c>
    </row>
    <row r="1689" spans="1:18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0">
        <f t="shared" si="104"/>
        <v>42801.713483796295</v>
      </c>
      <c r="J1689" s="10">
        <f t="shared" si="105"/>
        <v>42835.510416666664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t="str">
        <f t="shared" si="106"/>
        <v>music</v>
      </c>
      <c r="R1689" t="str">
        <f t="shared" si="107"/>
        <v>faith</v>
      </c>
    </row>
    <row r="1690" spans="1:18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0">
        <f t="shared" si="104"/>
        <v>42804.201319444437</v>
      </c>
      <c r="J1690" s="10">
        <f t="shared" si="105"/>
        <v>42834.15965277778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t="str">
        <f t="shared" si="106"/>
        <v>music</v>
      </c>
      <c r="R1690" t="str">
        <f t="shared" si="107"/>
        <v>faith</v>
      </c>
    </row>
    <row r="1691" spans="1:1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0">
        <f t="shared" si="104"/>
        <v>42780.609143518515</v>
      </c>
      <c r="J1691" s="10">
        <f t="shared" si="105"/>
        <v>42810.567476851851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t="str">
        <f t="shared" si="106"/>
        <v>music</v>
      </c>
      <c r="R1691" t="str">
        <f t="shared" si="107"/>
        <v>faith</v>
      </c>
    </row>
    <row r="1692" spans="1:18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0">
        <f t="shared" si="104"/>
        <v>42801.097708333335</v>
      </c>
      <c r="J1692" s="10">
        <f t="shared" si="105"/>
        <v>42831.056041666663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t="str">
        <f t="shared" si="106"/>
        <v>music</v>
      </c>
      <c r="R1692" t="str">
        <f t="shared" si="107"/>
        <v>faith</v>
      </c>
    </row>
    <row r="1693" spans="1:18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0">
        <f t="shared" si="104"/>
        <v>42795.36814814814</v>
      </c>
      <c r="J1693" s="10">
        <f t="shared" si="105"/>
        <v>42827.708333333336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t="str">
        <f t="shared" si="106"/>
        <v>music</v>
      </c>
      <c r="R1693" t="str">
        <f t="shared" si="107"/>
        <v>faith</v>
      </c>
    </row>
    <row r="1694" spans="1:18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0">
        <f t="shared" si="104"/>
        <v>42787.81790509259</v>
      </c>
      <c r="J1694" s="10">
        <f t="shared" si="105"/>
        <v>42820.665972222218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t="str">
        <f t="shared" si="106"/>
        <v>music</v>
      </c>
      <c r="R1694" t="str">
        <f t="shared" si="107"/>
        <v>faith</v>
      </c>
    </row>
    <row r="1695" spans="1:18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0">
        <f t="shared" si="104"/>
        <v>42803.586944444447</v>
      </c>
      <c r="J1695" s="10">
        <f t="shared" si="105"/>
        <v>42834.499999999993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t="str">
        <f t="shared" si="106"/>
        <v>music</v>
      </c>
      <c r="R1695" t="str">
        <f t="shared" si="107"/>
        <v>faith</v>
      </c>
    </row>
    <row r="1696" spans="1:18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0">
        <f t="shared" si="104"/>
        <v>42791.336504629631</v>
      </c>
      <c r="J1696" s="10">
        <f t="shared" si="105"/>
        <v>42820.85833333333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t="str">
        <f t="shared" si="106"/>
        <v>music</v>
      </c>
      <c r="R1696" t="str">
        <f t="shared" si="107"/>
        <v>faith</v>
      </c>
    </row>
    <row r="1697" spans="1:18" ht="43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0">
        <f t="shared" si="104"/>
        <v>42800.698078703703</v>
      </c>
      <c r="J1697" s="10">
        <f t="shared" si="105"/>
        <v>42834.708333333336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t="str">
        <f t="shared" si="106"/>
        <v>music</v>
      </c>
      <c r="R1697" t="str">
        <f t="shared" si="107"/>
        <v>faith</v>
      </c>
    </row>
    <row r="1698" spans="1:18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0">
        <f t="shared" si="104"/>
        <v>42795.736238425925</v>
      </c>
      <c r="J1698" s="10">
        <f t="shared" si="105"/>
        <v>42825.694571759253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t="str">
        <f t="shared" si="106"/>
        <v>music</v>
      </c>
      <c r="R1698" t="str">
        <f t="shared" si="107"/>
        <v>faith</v>
      </c>
    </row>
    <row r="1699" spans="1:18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0">
        <f t="shared" si="104"/>
        <v>42804.69962962962</v>
      </c>
      <c r="J1699" s="10">
        <f t="shared" si="105"/>
        <v>42834.657962962963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t="str">
        <f t="shared" si="106"/>
        <v>music</v>
      </c>
      <c r="R1699" t="str">
        <f t="shared" si="107"/>
        <v>faith</v>
      </c>
    </row>
    <row r="1700" spans="1:18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0">
        <f t="shared" si="104"/>
        <v>42795.874537037038</v>
      </c>
      <c r="J1700" s="10">
        <f t="shared" si="105"/>
        <v>42819.814583333333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t="str">
        <f t="shared" si="106"/>
        <v>music</v>
      </c>
      <c r="R1700" t="str">
        <f t="shared" si="107"/>
        <v>faith</v>
      </c>
    </row>
    <row r="1701" spans="1:18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0">
        <f t="shared" si="104"/>
        <v>42806.530613425923</v>
      </c>
      <c r="J1701" s="10">
        <f t="shared" si="105"/>
        <v>42836.530613425923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t="str">
        <f t="shared" si="106"/>
        <v>music</v>
      </c>
      <c r="R1701" t="str">
        <f t="shared" si="107"/>
        <v>faith</v>
      </c>
    </row>
    <row r="1702" spans="1:18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0">
        <f t="shared" si="104"/>
        <v>42795.738310185181</v>
      </c>
      <c r="J1702" s="10">
        <f t="shared" si="105"/>
        <v>42825.833333333336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t="str">
        <f t="shared" si="106"/>
        <v>music</v>
      </c>
      <c r="R1702" t="str">
        <f t="shared" si="107"/>
        <v>faith</v>
      </c>
    </row>
    <row r="1703" spans="1:18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0">
        <f t="shared" si="104"/>
        <v>41989.331076388888</v>
      </c>
      <c r="J1703" s="10">
        <f t="shared" si="105"/>
        <v>42019.331076388888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t="str">
        <f t="shared" si="106"/>
        <v>music</v>
      </c>
      <c r="R1703" t="str">
        <f t="shared" si="107"/>
        <v>faith</v>
      </c>
    </row>
    <row r="1704" spans="1:1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0">
        <f t="shared" si="104"/>
        <v>42063.536458333336</v>
      </c>
      <c r="J1704" s="10">
        <f t="shared" si="105"/>
        <v>42093.494791666664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t="str">
        <f t="shared" si="106"/>
        <v>music</v>
      </c>
      <c r="R1704" t="str">
        <f t="shared" si="107"/>
        <v>faith</v>
      </c>
    </row>
    <row r="1705" spans="1:18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0">
        <f t="shared" si="104"/>
        <v>42186.948344907411</v>
      </c>
      <c r="J1705" s="10">
        <f t="shared" si="105"/>
        <v>42246.948344907411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t="str">
        <f t="shared" si="106"/>
        <v>music</v>
      </c>
      <c r="R1705" t="str">
        <f t="shared" si="107"/>
        <v>faith</v>
      </c>
    </row>
    <row r="1706" spans="1:18" ht="28.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0">
        <f t="shared" si="104"/>
        <v>42020.806400462963</v>
      </c>
      <c r="J1706" s="10">
        <f t="shared" si="105"/>
        <v>42050.806400462963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t="str">
        <f t="shared" si="106"/>
        <v>music</v>
      </c>
      <c r="R1706" t="str">
        <f t="shared" si="107"/>
        <v>faith</v>
      </c>
    </row>
    <row r="1707" spans="1:18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0">
        <f t="shared" si="104"/>
        <v>42244.683402777773</v>
      </c>
      <c r="J1707" s="10">
        <f t="shared" si="105"/>
        <v>42256.333333333336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t="str">
        <f t="shared" si="106"/>
        <v>music</v>
      </c>
      <c r="R1707" t="str">
        <f t="shared" si="107"/>
        <v>faith</v>
      </c>
    </row>
    <row r="1708" spans="1:18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0">
        <f t="shared" si="104"/>
        <v>42178.973055555551</v>
      </c>
      <c r="J1708" s="10">
        <f t="shared" si="105"/>
        <v>42238.973055555551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t="str">
        <f t="shared" si="106"/>
        <v>music</v>
      </c>
      <c r="R1708" t="str">
        <f t="shared" si="107"/>
        <v>faith</v>
      </c>
    </row>
    <row r="1709" spans="1:18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0">
        <f t="shared" si="104"/>
        <v>42427.387673611105</v>
      </c>
      <c r="J1709" s="10">
        <f t="shared" si="105"/>
        <v>42457.346006944441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t="str">
        <f t="shared" si="106"/>
        <v>music</v>
      </c>
      <c r="R1709" t="str">
        <f t="shared" si="107"/>
        <v>faith</v>
      </c>
    </row>
    <row r="1710" spans="1:18" ht="43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0">
        <f t="shared" si="104"/>
        <v>42451.533634259256</v>
      </c>
      <c r="J1710" s="10">
        <f t="shared" si="105"/>
        <v>42491.533634259256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t="str">
        <f t="shared" si="106"/>
        <v>music</v>
      </c>
      <c r="R1710" t="str">
        <f t="shared" si="107"/>
        <v>faith</v>
      </c>
    </row>
    <row r="1711" spans="1:18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0">
        <f t="shared" si="104"/>
        <v>41841.230486111104</v>
      </c>
      <c r="J1711" s="10">
        <f t="shared" si="105"/>
        <v>41882.485416666663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t="str">
        <f t="shared" si="106"/>
        <v>music</v>
      </c>
      <c r="R1711" t="str">
        <f t="shared" si="107"/>
        <v>faith</v>
      </c>
    </row>
    <row r="1712" spans="1:18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0">
        <f t="shared" si="104"/>
        <v>42341.257962962954</v>
      </c>
      <c r="J1712" s="10">
        <f t="shared" si="105"/>
        <v>42387.208333333336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t="str">
        <f t="shared" si="106"/>
        <v>music</v>
      </c>
      <c r="R1712" t="str">
        <f t="shared" si="107"/>
        <v>faith</v>
      </c>
    </row>
    <row r="1713" spans="1:18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0">
        <f t="shared" si="104"/>
        <v>41852.312893518516</v>
      </c>
      <c r="J1713" s="10">
        <f t="shared" si="105"/>
        <v>41883.312893518516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t="str">
        <f t="shared" si="106"/>
        <v>music</v>
      </c>
      <c r="R1713" t="str">
        <f t="shared" si="107"/>
        <v>faith</v>
      </c>
    </row>
    <row r="1714" spans="1:18" ht="43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0">
        <f t="shared" si="104"/>
        <v>42125.580474537033</v>
      </c>
      <c r="J1714" s="10">
        <f t="shared" si="105"/>
        <v>42185.580474537033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t="str">
        <f t="shared" si="106"/>
        <v>music</v>
      </c>
      <c r="R1714" t="str">
        <f t="shared" si="107"/>
        <v>faith</v>
      </c>
    </row>
    <row r="1715" spans="1:18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0">
        <f t="shared" si="104"/>
        <v>41887.467731481483</v>
      </c>
      <c r="J1715" s="10">
        <f t="shared" si="105"/>
        <v>41917.467731481483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t="str">
        <f t="shared" si="106"/>
        <v>music</v>
      </c>
      <c r="R1715" t="str">
        <f t="shared" si="107"/>
        <v>faith</v>
      </c>
    </row>
    <row r="1716" spans="1:18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0">
        <f t="shared" si="104"/>
        <v>42095.585196759253</v>
      </c>
      <c r="J1716" s="10">
        <f t="shared" si="105"/>
        <v>42125.585196759253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t="str">
        <f t="shared" si="106"/>
        <v>music</v>
      </c>
      <c r="R1716" t="str">
        <f t="shared" si="107"/>
        <v>faith</v>
      </c>
    </row>
    <row r="1717" spans="1:18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0">
        <f t="shared" si="104"/>
        <v>42063.884085648147</v>
      </c>
      <c r="J1717" s="10">
        <f t="shared" si="105"/>
        <v>42093.806944444441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t="str">
        <f t="shared" si="106"/>
        <v>music</v>
      </c>
      <c r="R1717" t="str">
        <f t="shared" si="107"/>
        <v>faith</v>
      </c>
    </row>
    <row r="1718" spans="1:18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0">
        <f t="shared" si="104"/>
        <v>42673.244201388887</v>
      </c>
      <c r="J1718" s="10">
        <f t="shared" si="105"/>
        <v>42713.285868055551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t="str">
        <f t="shared" si="106"/>
        <v>music</v>
      </c>
      <c r="R1718" t="str">
        <f t="shared" si="107"/>
        <v>faith</v>
      </c>
    </row>
    <row r="1719" spans="1:18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0">
        <f t="shared" si="104"/>
        <v>42460.648587962954</v>
      </c>
      <c r="J1719" s="10">
        <f t="shared" si="105"/>
        <v>42480.833333333336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t="str">
        <f t="shared" si="106"/>
        <v>music</v>
      </c>
      <c r="R1719" t="str">
        <f t="shared" si="107"/>
        <v>faith</v>
      </c>
    </row>
    <row r="1720" spans="1:1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0">
        <f t="shared" si="104"/>
        <v>42460.277187499996</v>
      </c>
      <c r="J1720" s="10">
        <f t="shared" si="105"/>
        <v>42503.874305555553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t="str">
        <f t="shared" si="106"/>
        <v>music</v>
      </c>
      <c r="R1720" t="str">
        <f t="shared" si="107"/>
        <v>faith</v>
      </c>
    </row>
    <row r="1721" spans="1:18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0">
        <f t="shared" si="104"/>
        <v>41869.201284722221</v>
      </c>
      <c r="J1721" s="10">
        <f t="shared" si="105"/>
        <v>41899.201284722221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t="str">
        <f t="shared" si="106"/>
        <v>music</v>
      </c>
      <c r="R1721" t="str">
        <f t="shared" si="107"/>
        <v>faith</v>
      </c>
    </row>
    <row r="1722" spans="1:18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0">
        <f t="shared" si="104"/>
        <v>41922.449895833335</v>
      </c>
      <c r="J1722" s="10">
        <f t="shared" si="105"/>
        <v>41952.491562499999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t="str">
        <f t="shared" si="106"/>
        <v>music</v>
      </c>
      <c r="R1722" t="str">
        <f t="shared" si="107"/>
        <v>faith</v>
      </c>
    </row>
    <row r="1723" spans="1:18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0">
        <f t="shared" si="104"/>
        <v>42319.12804398148</v>
      </c>
      <c r="J1723" s="10">
        <f t="shared" si="105"/>
        <v>42349.12804398148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t="str">
        <f t="shared" si="106"/>
        <v>music</v>
      </c>
      <c r="R1723" t="str">
        <f t="shared" si="107"/>
        <v>faith</v>
      </c>
    </row>
    <row r="1724" spans="1:18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0">
        <f t="shared" si="104"/>
        <v>42425.627650462957</v>
      </c>
      <c r="J1724" s="10">
        <f t="shared" si="105"/>
        <v>42462.673611111109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t="str">
        <f t="shared" si="106"/>
        <v>music</v>
      </c>
      <c r="R1724" t="str">
        <f t="shared" si="107"/>
        <v>faith</v>
      </c>
    </row>
    <row r="1725" spans="1:18" ht="43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0">
        <f t="shared" si="104"/>
        <v>42129.492071759254</v>
      </c>
      <c r="J1725" s="10">
        <f t="shared" si="105"/>
        <v>42185.916666666664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t="str">
        <f t="shared" si="106"/>
        <v>music</v>
      </c>
      <c r="R1725" t="str">
        <f t="shared" si="107"/>
        <v>faith</v>
      </c>
    </row>
    <row r="1726" spans="1:18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0">
        <f t="shared" si="104"/>
        <v>41912.599097222221</v>
      </c>
      <c r="J1726" s="10">
        <f t="shared" si="105"/>
        <v>41942.599097222221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t="str">
        <f t="shared" si="106"/>
        <v>music</v>
      </c>
      <c r="R1726" t="str">
        <f t="shared" si="107"/>
        <v>faith</v>
      </c>
    </row>
    <row r="1727" spans="1:18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0">
        <f t="shared" si="104"/>
        <v>41845.634826388887</v>
      </c>
      <c r="J1727" s="10">
        <f t="shared" si="105"/>
        <v>41875.634826388887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t="str">
        <f t="shared" si="106"/>
        <v>music</v>
      </c>
      <c r="R1727" t="str">
        <f t="shared" si="107"/>
        <v>faith</v>
      </c>
    </row>
    <row r="1728" spans="1:18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0">
        <f t="shared" si="104"/>
        <v>41788.586388888885</v>
      </c>
      <c r="J1728" s="10">
        <f t="shared" si="105"/>
        <v>41817.586388888885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t="str">
        <f t="shared" si="106"/>
        <v>music</v>
      </c>
      <c r="R1728" t="str">
        <f t="shared" si="107"/>
        <v>faith</v>
      </c>
    </row>
    <row r="1729" spans="1:18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0">
        <f t="shared" si="104"/>
        <v>42044.594641203708</v>
      </c>
      <c r="J1729" s="10">
        <f t="shared" si="105"/>
        <v>42099.124999999993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t="str">
        <f t="shared" si="106"/>
        <v>music</v>
      </c>
      <c r="R1729" t="str">
        <f t="shared" si="107"/>
        <v>faith</v>
      </c>
    </row>
    <row r="1730" spans="1:18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0">
        <f t="shared" si="104"/>
        <v>42268.292523148142</v>
      </c>
      <c r="J1730" s="10">
        <f t="shared" si="105"/>
        <v>42298.292523148142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t="str">
        <f t="shared" si="106"/>
        <v>music</v>
      </c>
      <c r="R1730" t="str">
        <f t="shared" si="107"/>
        <v>faith</v>
      </c>
    </row>
    <row r="1731" spans="1:18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0">
        <f t="shared" ref="I1731:I1794" si="108">(((L1731/60)/60)/24) + DATE(1970,1,1)+(-8/24)</f>
        <v>42470.718819444439</v>
      </c>
      <c r="J1731" s="10">
        <f t="shared" ref="J1731:J1794" si="109">(((K1731/60)/60)/24) + DATE(1970,1,1)+(-8/24)</f>
        <v>42530.718819444439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t="str">
        <f t="shared" ref="Q1731:Q1794" si="110">LEFT(P1731, SEARCH("/",P1731,1) - 1)</f>
        <v>music</v>
      </c>
      <c r="R1731" t="str">
        <f t="shared" ref="R1731:R1794" si="111">RIGHT(P1731,LEN(P1731) - SEARCH("/",P1731,1))</f>
        <v>faith</v>
      </c>
    </row>
    <row r="1732" spans="1:18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0">
        <f t="shared" si="108"/>
        <v>42271.754432870373</v>
      </c>
      <c r="J1732" s="10">
        <f t="shared" si="109"/>
        <v>42301.754432870373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t="str">
        <f t="shared" si="110"/>
        <v>music</v>
      </c>
      <c r="R1732" t="str">
        <f t="shared" si="111"/>
        <v>faith</v>
      </c>
    </row>
    <row r="1733" spans="1:18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0">
        <f t="shared" si="108"/>
        <v>42152.573518518511</v>
      </c>
      <c r="J1733" s="10">
        <f t="shared" si="109"/>
        <v>42166.291666666664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t="str">
        <f t="shared" si="110"/>
        <v>music</v>
      </c>
      <c r="R1733" t="str">
        <f t="shared" si="111"/>
        <v>faith</v>
      </c>
    </row>
    <row r="1734" spans="1:18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0">
        <f t="shared" si="108"/>
        <v>42325.350474537037</v>
      </c>
      <c r="J1734" s="10">
        <f t="shared" si="109"/>
        <v>42384.874999999993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t="str">
        <f t="shared" si="110"/>
        <v>music</v>
      </c>
      <c r="R1734" t="str">
        <f t="shared" si="111"/>
        <v>faith</v>
      </c>
    </row>
    <row r="1735" spans="1:18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0">
        <f t="shared" si="108"/>
        <v>42614.342291666668</v>
      </c>
      <c r="J1735" s="10">
        <f t="shared" si="109"/>
        <v>42626.562499999993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t="str">
        <f t="shared" si="110"/>
        <v>music</v>
      </c>
      <c r="R1735" t="str">
        <f t="shared" si="111"/>
        <v>faith</v>
      </c>
    </row>
    <row r="1736" spans="1:18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0">
        <f t="shared" si="108"/>
        <v>42101.703194444439</v>
      </c>
      <c r="J1736" s="10">
        <f t="shared" si="109"/>
        <v>42131.703194444439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t="str">
        <f t="shared" si="110"/>
        <v>music</v>
      </c>
      <c r="R1736" t="str">
        <f t="shared" si="111"/>
        <v>faith</v>
      </c>
    </row>
    <row r="1737" spans="1:18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0">
        <f t="shared" si="108"/>
        <v>42559.480844907412</v>
      </c>
      <c r="J1737" s="10">
        <f t="shared" si="109"/>
        <v>42589.480844907412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t="str">
        <f t="shared" si="110"/>
        <v>music</v>
      </c>
      <c r="R1737" t="str">
        <f t="shared" si="111"/>
        <v>faith</v>
      </c>
    </row>
    <row r="1738" spans="1:18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0">
        <f t="shared" si="108"/>
        <v>42286.52815972222</v>
      </c>
      <c r="J1738" s="10">
        <f t="shared" si="109"/>
        <v>42316.569826388884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t="str">
        <f t="shared" si="110"/>
        <v>music</v>
      </c>
      <c r="R1738" t="str">
        <f t="shared" si="111"/>
        <v>faith</v>
      </c>
    </row>
    <row r="1739" spans="1:18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0">
        <f t="shared" si="108"/>
        <v>42175.615648148152</v>
      </c>
      <c r="J1739" s="10">
        <f t="shared" si="109"/>
        <v>42205.615648148152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t="str">
        <f t="shared" si="110"/>
        <v>music</v>
      </c>
      <c r="R1739" t="str">
        <f t="shared" si="111"/>
        <v>faith</v>
      </c>
    </row>
    <row r="1740" spans="1:18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0">
        <f t="shared" si="108"/>
        <v>41884.540995370371</v>
      </c>
      <c r="J1740" s="10">
        <f t="shared" si="109"/>
        <v>41914.540995370371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t="str">
        <f t="shared" si="110"/>
        <v>music</v>
      </c>
      <c r="R1740" t="str">
        <f t="shared" si="111"/>
        <v>faith</v>
      </c>
    </row>
    <row r="1741" spans="1:18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0">
        <f t="shared" si="108"/>
        <v>42435.540879629632</v>
      </c>
      <c r="J1741" s="10">
        <f t="shared" si="109"/>
        <v>42494.499212962961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t="str">
        <f t="shared" si="110"/>
        <v>music</v>
      </c>
      <c r="R1741" t="str">
        <f t="shared" si="111"/>
        <v>faith</v>
      </c>
    </row>
    <row r="1742" spans="1:18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0">
        <f t="shared" si="108"/>
        <v>42171.48405092593</v>
      </c>
      <c r="J1742" s="10">
        <f t="shared" si="109"/>
        <v>42201.48405092593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t="str">
        <f t="shared" si="110"/>
        <v>music</v>
      </c>
      <c r="R1742" t="str">
        <f t="shared" si="111"/>
        <v>faith</v>
      </c>
    </row>
    <row r="1743" spans="1:18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0">
        <f t="shared" si="108"/>
        <v>42120.294803240737</v>
      </c>
      <c r="J1743" s="10">
        <f t="shared" si="109"/>
        <v>42165.294803240737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t="str">
        <f t="shared" si="110"/>
        <v>photography</v>
      </c>
      <c r="R1743" t="str">
        <f t="shared" si="111"/>
        <v>photobooks</v>
      </c>
    </row>
    <row r="1744" spans="1:18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0">
        <f t="shared" si="108"/>
        <v>42710.543634259251</v>
      </c>
      <c r="J1744" s="10">
        <f t="shared" si="109"/>
        <v>42742.541666666664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t="str">
        <f t="shared" si="110"/>
        <v>photography</v>
      </c>
      <c r="R1744" t="str">
        <f t="shared" si="111"/>
        <v>photobooks</v>
      </c>
    </row>
    <row r="1745" spans="1:18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0">
        <f t="shared" si="108"/>
        <v>42586.592303240737</v>
      </c>
      <c r="J1745" s="10">
        <f t="shared" si="109"/>
        <v>42608.832638888889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t="str">
        <f t="shared" si="110"/>
        <v>photography</v>
      </c>
      <c r="R1745" t="str">
        <f t="shared" si="111"/>
        <v>photobooks</v>
      </c>
    </row>
    <row r="1746" spans="1:18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0">
        <f t="shared" si="108"/>
        <v>42026.271724537037</v>
      </c>
      <c r="J1746" s="10">
        <f t="shared" si="109"/>
        <v>42071.230057870365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t="str">
        <f t="shared" si="110"/>
        <v>photography</v>
      </c>
      <c r="R1746" t="str">
        <f t="shared" si="111"/>
        <v>photobooks</v>
      </c>
    </row>
    <row r="1747" spans="1:18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0">
        <f t="shared" si="108"/>
        <v>42689.926365740735</v>
      </c>
      <c r="J1747" s="10">
        <f t="shared" si="109"/>
        <v>42725.749999999993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t="str">
        <f t="shared" si="110"/>
        <v>photography</v>
      </c>
      <c r="R1747" t="str">
        <f t="shared" si="111"/>
        <v>photobooks</v>
      </c>
    </row>
    <row r="1748" spans="1:18" ht="43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0">
        <f t="shared" si="108"/>
        <v>42667.843368055554</v>
      </c>
      <c r="J1748" s="10">
        <f t="shared" si="109"/>
        <v>42697.749999999993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t="str">
        <f t="shared" si="110"/>
        <v>photography</v>
      </c>
      <c r="R1748" t="str">
        <f t="shared" si="111"/>
        <v>photobooks</v>
      </c>
    </row>
    <row r="1749" spans="1:18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0">
        <f t="shared" si="108"/>
        <v>42292.102199074077</v>
      </c>
      <c r="J1749" s="10">
        <f t="shared" si="109"/>
        <v>42321.291666666664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t="str">
        <f t="shared" si="110"/>
        <v>photography</v>
      </c>
      <c r="R1749" t="str">
        <f t="shared" si="111"/>
        <v>photobooks</v>
      </c>
    </row>
    <row r="1750" spans="1:18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0">
        <f t="shared" si="108"/>
        <v>42219.617395833331</v>
      </c>
      <c r="J1750" s="10">
        <f t="shared" si="109"/>
        <v>42249.617395833331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t="str">
        <f t="shared" si="110"/>
        <v>photography</v>
      </c>
      <c r="R1750" t="str">
        <f t="shared" si="111"/>
        <v>photobooks</v>
      </c>
    </row>
    <row r="1751" spans="1:18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0">
        <f t="shared" si="108"/>
        <v>42758.642604166664</v>
      </c>
      <c r="J1751" s="10">
        <f t="shared" si="109"/>
        <v>42795.458333333336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t="str">
        <f t="shared" si="110"/>
        <v>photography</v>
      </c>
      <c r="R1751" t="str">
        <f t="shared" si="111"/>
        <v>photobooks</v>
      </c>
    </row>
    <row r="1752" spans="1:18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0">
        <f t="shared" si="108"/>
        <v>42454.503518518519</v>
      </c>
      <c r="J1752" s="10">
        <f t="shared" si="109"/>
        <v>42479.503518518519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t="str">
        <f t="shared" si="110"/>
        <v>photography</v>
      </c>
      <c r="R1752" t="str">
        <f t="shared" si="111"/>
        <v>photobooks</v>
      </c>
    </row>
    <row r="1753" spans="1:18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0">
        <f t="shared" si="108"/>
        <v>42052.448182870365</v>
      </c>
      <c r="J1753" s="10">
        <f t="shared" si="109"/>
        <v>42082.4065162037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t="str">
        <f t="shared" si="110"/>
        <v>photography</v>
      </c>
      <c r="R1753" t="str">
        <f t="shared" si="111"/>
        <v>photobooks</v>
      </c>
    </row>
    <row r="1754" spans="1:18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0">
        <f t="shared" si="108"/>
        <v>42626.919930555552</v>
      </c>
      <c r="J1754" s="10">
        <f t="shared" si="109"/>
        <v>42656.919930555552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t="str">
        <f t="shared" si="110"/>
        <v>photography</v>
      </c>
      <c r="R1754" t="str">
        <f t="shared" si="111"/>
        <v>photobooks</v>
      </c>
    </row>
    <row r="1755" spans="1:18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0">
        <f t="shared" si="108"/>
        <v>42420.416296296295</v>
      </c>
      <c r="J1755" s="10">
        <f t="shared" si="109"/>
        <v>42450.374629629623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t="str">
        <f t="shared" si="110"/>
        <v>photography</v>
      </c>
      <c r="R1755" t="str">
        <f t="shared" si="111"/>
        <v>photobooks</v>
      </c>
    </row>
    <row r="1756" spans="1:18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0">
        <f t="shared" si="108"/>
        <v>42067.543437499997</v>
      </c>
      <c r="J1756" s="10">
        <f t="shared" si="109"/>
        <v>42097.501770833333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t="str">
        <f t="shared" si="110"/>
        <v>photography</v>
      </c>
      <c r="R1756" t="str">
        <f t="shared" si="111"/>
        <v>photobooks</v>
      </c>
    </row>
    <row r="1757" spans="1:18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0">
        <f t="shared" si="108"/>
        <v>42252.455567129626</v>
      </c>
      <c r="J1757" s="10">
        <f t="shared" si="109"/>
        <v>42282.455567129626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t="str">
        <f t="shared" si="110"/>
        <v>photography</v>
      </c>
      <c r="R1757" t="str">
        <f t="shared" si="111"/>
        <v>photobooks</v>
      </c>
    </row>
    <row r="1758" spans="1:18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0">
        <f t="shared" si="108"/>
        <v>42570.834131944437</v>
      </c>
      <c r="J1758" s="10">
        <f t="shared" si="109"/>
        <v>42610.834131944437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t="str">
        <f t="shared" si="110"/>
        <v>photography</v>
      </c>
      <c r="R1758" t="str">
        <f t="shared" si="111"/>
        <v>photobooks</v>
      </c>
    </row>
    <row r="1759" spans="1:18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0">
        <f t="shared" si="108"/>
        <v>42733.494016203702</v>
      </c>
      <c r="J1759" s="10">
        <f t="shared" si="109"/>
        <v>42763.478472222218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t="str">
        <f t="shared" si="110"/>
        <v>photography</v>
      </c>
      <c r="R1759" t="str">
        <f t="shared" si="111"/>
        <v>photobooks</v>
      </c>
    </row>
    <row r="1760" spans="1:18" ht="43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0">
        <f t="shared" si="108"/>
        <v>42505.62259259259</v>
      </c>
      <c r="J1760" s="10">
        <f t="shared" si="109"/>
        <v>42565.62259259259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t="str">
        <f t="shared" si="110"/>
        <v>photography</v>
      </c>
      <c r="R1760" t="str">
        <f t="shared" si="111"/>
        <v>photobooks</v>
      </c>
    </row>
    <row r="1761" spans="1:18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0">
        <f t="shared" si="108"/>
        <v>42068.495706018519</v>
      </c>
      <c r="J1761" s="10">
        <f t="shared" si="109"/>
        <v>42088.454039351847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t="str">
        <f t="shared" si="110"/>
        <v>photography</v>
      </c>
      <c r="R1761" t="str">
        <f t="shared" si="111"/>
        <v>photobooks</v>
      </c>
    </row>
    <row r="1762" spans="1:18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0">
        <f t="shared" si="108"/>
        <v>42405.339270833334</v>
      </c>
      <c r="J1762" s="10">
        <f t="shared" si="109"/>
        <v>42425.339270833334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t="str">
        <f t="shared" si="110"/>
        <v>photography</v>
      </c>
      <c r="R1762" t="str">
        <f t="shared" si="111"/>
        <v>photobooks</v>
      </c>
    </row>
    <row r="1763" spans="1:18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0">
        <f t="shared" si="108"/>
        <v>42209.234490740739</v>
      </c>
      <c r="J1763" s="10">
        <f t="shared" si="109"/>
        <v>42259.234490740739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t="str">
        <f t="shared" si="110"/>
        <v>photography</v>
      </c>
      <c r="R1763" t="str">
        <f t="shared" si="111"/>
        <v>photobooks</v>
      </c>
    </row>
    <row r="1764" spans="1:1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0">
        <f t="shared" si="108"/>
        <v>42410.648668981477</v>
      </c>
      <c r="J1764" s="10">
        <f t="shared" si="109"/>
        <v>42440.648668981477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t="str">
        <f t="shared" si="110"/>
        <v>photography</v>
      </c>
      <c r="R1764" t="str">
        <f t="shared" si="111"/>
        <v>photobooks</v>
      </c>
    </row>
    <row r="1765" spans="1:18" ht="43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0">
        <f t="shared" si="108"/>
        <v>42636.535185185181</v>
      </c>
      <c r="J1765" s="10">
        <f t="shared" si="109"/>
        <v>42666.535185185181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t="str">
        <f t="shared" si="110"/>
        <v>photography</v>
      </c>
      <c r="R1765" t="str">
        <f t="shared" si="111"/>
        <v>photobooks</v>
      </c>
    </row>
    <row r="1766" spans="1:18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0">
        <f t="shared" si="108"/>
        <v>41825.15253472222</v>
      </c>
      <c r="J1766" s="10">
        <f t="shared" si="109"/>
        <v>41854.15253472222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t="str">
        <f t="shared" si="110"/>
        <v>photography</v>
      </c>
      <c r="R1766" t="str">
        <f t="shared" si="111"/>
        <v>photobooks</v>
      </c>
    </row>
    <row r="1767" spans="1:18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0">
        <f t="shared" si="108"/>
        <v>41834.647129629629</v>
      </c>
      <c r="J1767" s="10">
        <f t="shared" si="109"/>
        <v>41864.647129629629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t="str">
        <f t="shared" si="110"/>
        <v>photography</v>
      </c>
      <c r="R1767" t="str">
        <f t="shared" si="111"/>
        <v>photobooks</v>
      </c>
    </row>
    <row r="1768" spans="1:18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0">
        <f t="shared" si="108"/>
        <v>41855.52648148148</v>
      </c>
      <c r="J1768" s="10">
        <f t="shared" si="109"/>
        <v>41876.52648148148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t="str">
        <f t="shared" si="110"/>
        <v>photography</v>
      </c>
      <c r="R1768" t="str">
        <f t="shared" si="111"/>
        <v>photobooks</v>
      </c>
    </row>
    <row r="1769" spans="1:18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0">
        <f t="shared" si="108"/>
        <v>41824.325046296297</v>
      </c>
      <c r="J1769" s="10">
        <f t="shared" si="109"/>
        <v>41854.325046296297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t="str">
        <f t="shared" si="110"/>
        <v>photography</v>
      </c>
      <c r="R1769" t="str">
        <f t="shared" si="111"/>
        <v>photobooks</v>
      </c>
    </row>
    <row r="1770" spans="1:18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0">
        <f t="shared" si="108"/>
        <v>41849.227361111109</v>
      </c>
      <c r="J1770" s="10">
        <f t="shared" si="109"/>
        <v>41909.227361111109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t="str">
        <f t="shared" si="110"/>
        <v>photography</v>
      </c>
      <c r="R1770" t="str">
        <f t="shared" si="111"/>
        <v>photobooks</v>
      </c>
    </row>
    <row r="1771" spans="1:18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0">
        <f t="shared" si="108"/>
        <v>41987.485636574071</v>
      </c>
      <c r="J1771" s="10">
        <f t="shared" si="109"/>
        <v>42017.485636574071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t="str">
        <f t="shared" si="110"/>
        <v>photography</v>
      </c>
      <c r="R1771" t="str">
        <f t="shared" si="111"/>
        <v>photobooks</v>
      </c>
    </row>
    <row r="1772" spans="1:18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0">
        <f t="shared" si="108"/>
        <v>41891.446689814817</v>
      </c>
      <c r="J1772" s="10">
        <f t="shared" si="109"/>
        <v>41926.446689814817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t="str">
        <f t="shared" si="110"/>
        <v>photography</v>
      </c>
      <c r="R1772" t="str">
        <f t="shared" si="111"/>
        <v>photobooks</v>
      </c>
    </row>
    <row r="1773" spans="1:18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0">
        <f t="shared" si="108"/>
        <v>41905.646296296298</v>
      </c>
      <c r="J1773" s="10">
        <f t="shared" si="109"/>
        <v>41935.646296296298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t="str">
        <f t="shared" si="110"/>
        <v>photography</v>
      </c>
      <c r="R1773" t="str">
        <f t="shared" si="111"/>
        <v>photobooks</v>
      </c>
    </row>
    <row r="1774" spans="1:18" ht="28.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0">
        <f t="shared" si="108"/>
        <v>41766.384675925925</v>
      </c>
      <c r="J1774" s="10">
        <f t="shared" si="109"/>
        <v>41826.384675925925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t="str">
        <f t="shared" si="110"/>
        <v>photography</v>
      </c>
      <c r="R1774" t="str">
        <f t="shared" si="111"/>
        <v>photobooks</v>
      </c>
    </row>
    <row r="1775" spans="1:18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0">
        <f t="shared" si="108"/>
        <v>41978.427060185182</v>
      </c>
      <c r="J1775" s="10">
        <f t="shared" si="109"/>
        <v>42023.427060185182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t="str">
        <f t="shared" si="110"/>
        <v>photography</v>
      </c>
      <c r="R1775" t="str">
        <f t="shared" si="111"/>
        <v>photobooks</v>
      </c>
    </row>
    <row r="1776" spans="1:18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0">
        <f t="shared" si="108"/>
        <v>41929.885324074072</v>
      </c>
      <c r="J1776" s="10">
        <f t="shared" si="109"/>
        <v>41972.290972222218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t="str">
        <f t="shared" si="110"/>
        <v>photography</v>
      </c>
      <c r="R1776" t="str">
        <f t="shared" si="111"/>
        <v>photobooks</v>
      </c>
    </row>
    <row r="1777" spans="1:18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0">
        <f t="shared" si="108"/>
        <v>41891.643055555556</v>
      </c>
      <c r="J1777" s="10">
        <f t="shared" si="109"/>
        <v>41936.643055555556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t="str">
        <f t="shared" si="110"/>
        <v>photography</v>
      </c>
      <c r="R1777" t="str">
        <f t="shared" si="111"/>
        <v>photobooks</v>
      </c>
    </row>
    <row r="1778" spans="1:18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0">
        <f t="shared" si="108"/>
        <v>41905.623506944445</v>
      </c>
      <c r="J1778" s="10">
        <f t="shared" si="109"/>
        <v>41941.623506944445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t="str">
        <f t="shared" si="110"/>
        <v>photography</v>
      </c>
      <c r="R1778" t="str">
        <f t="shared" si="111"/>
        <v>photobooks</v>
      </c>
    </row>
    <row r="1779" spans="1:18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0">
        <f t="shared" si="108"/>
        <v>42025.02376157407</v>
      </c>
      <c r="J1779" s="10">
        <f t="shared" si="109"/>
        <v>42055.02376157407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t="str">
        <f t="shared" si="110"/>
        <v>photography</v>
      </c>
      <c r="R1779" t="str">
        <f t="shared" si="111"/>
        <v>photobooks</v>
      </c>
    </row>
    <row r="1780" spans="1:18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0">
        <f t="shared" si="108"/>
        <v>42045.530034722215</v>
      </c>
      <c r="J1780" s="10">
        <f t="shared" si="109"/>
        <v>42090.488368055558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t="str">
        <f t="shared" si="110"/>
        <v>photography</v>
      </c>
      <c r="R1780" t="str">
        <f t="shared" si="111"/>
        <v>photobooks</v>
      </c>
    </row>
    <row r="1781" spans="1:18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0">
        <f t="shared" si="108"/>
        <v>42585.358564814807</v>
      </c>
      <c r="J1781" s="10">
        <f t="shared" si="109"/>
        <v>42615.358564814807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t="str">
        <f t="shared" si="110"/>
        <v>photography</v>
      </c>
      <c r="R1781" t="str">
        <f t="shared" si="111"/>
        <v>photobooks</v>
      </c>
    </row>
    <row r="1782" spans="1:18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0">
        <f t="shared" si="108"/>
        <v>42493.267476851855</v>
      </c>
      <c r="J1782" s="10">
        <f t="shared" si="109"/>
        <v>42553.267476851855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t="str">
        <f t="shared" si="110"/>
        <v>photography</v>
      </c>
      <c r="R1782" t="str">
        <f t="shared" si="111"/>
        <v>photobooks</v>
      </c>
    </row>
    <row r="1783" spans="1:18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0">
        <f t="shared" si="108"/>
        <v>42597.284085648142</v>
      </c>
      <c r="J1783" s="10">
        <f t="shared" si="109"/>
        <v>42628.284085648142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t="str">
        <f t="shared" si="110"/>
        <v>photography</v>
      </c>
      <c r="R1783" t="str">
        <f t="shared" si="111"/>
        <v>photobooks</v>
      </c>
    </row>
    <row r="1784" spans="1:18" ht="43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0">
        <f t="shared" si="108"/>
        <v>42388.241770833331</v>
      </c>
      <c r="J1784" s="10">
        <f t="shared" si="109"/>
        <v>42421.241770833331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t="str">
        <f t="shared" si="110"/>
        <v>photography</v>
      </c>
      <c r="R1784" t="str">
        <f t="shared" si="111"/>
        <v>photobooks</v>
      </c>
    </row>
    <row r="1785" spans="1:18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0">
        <f t="shared" si="108"/>
        <v>42115.616643518515</v>
      </c>
      <c r="J1785" s="10">
        <f t="shared" si="109"/>
        <v>42145.616643518515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t="str">
        <f t="shared" si="110"/>
        <v>photography</v>
      </c>
      <c r="R1785" t="str">
        <f t="shared" si="111"/>
        <v>photobooks</v>
      </c>
    </row>
    <row r="1786" spans="1:18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0">
        <f t="shared" si="108"/>
        <v>42003.322222222218</v>
      </c>
      <c r="J1786" s="10">
        <f t="shared" si="109"/>
        <v>42034.809027777774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t="str">
        <f t="shared" si="110"/>
        <v>photography</v>
      </c>
      <c r="R1786" t="str">
        <f t="shared" si="111"/>
        <v>photobooks</v>
      </c>
    </row>
    <row r="1787" spans="1:18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0">
        <f t="shared" si="108"/>
        <v>41896.801562499997</v>
      </c>
      <c r="J1787" s="10">
        <f t="shared" si="109"/>
        <v>41927.666666666664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t="str">
        <f t="shared" si="110"/>
        <v>photography</v>
      </c>
      <c r="R1787" t="str">
        <f t="shared" si="111"/>
        <v>photobooks</v>
      </c>
    </row>
    <row r="1788" spans="1:18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0">
        <f t="shared" si="108"/>
        <v>41958.217326388891</v>
      </c>
      <c r="J1788" s="10">
        <f t="shared" si="109"/>
        <v>41988.217326388891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t="str">
        <f t="shared" si="110"/>
        <v>photography</v>
      </c>
      <c r="R1788" t="str">
        <f t="shared" si="111"/>
        <v>photobooks</v>
      </c>
    </row>
    <row r="1789" spans="1:18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0">
        <f t="shared" si="108"/>
        <v>42068.322187499994</v>
      </c>
      <c r="J1789" s="10">
        <f t="shared" si="109"/>
        <v>42098.28052083333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t="str">
        <f t="shared" si="110"/>
        <v>photography</v>
      </c>
      <c r="R1789" t="str">
        <f t="shared" si="111"/>
        <v>photobooks</v>
      </c>
    </row>
    <row r="1790" spans="1:18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0">
        <f t="shared" si="108"/>
        <v>41913.615069444444</v>
      </c>
      <c r="J1790" s="10">
        <f t="shared" si="109"/>
        <v>41943.615069444444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t="str">
        <f t="shared" si="110"/>
        <v>photography</v>
      </c>
      <c r="R1790" t="str">
        <f t="shared" si="111"/>
        <v>photobooks</v>
      </c>
    </row>
    <row r="1791" spans="1:18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0">
        <f t="shared" si="108"/>
        <v>41955.916701388887</v>
      </c>
      <c r="J1791" s="10">
        <f t="shared" si="109"/>
        <v>42015.916701388887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t="str">
        <f t="shared" si="110"/>
        <v>photography</v>
      </c>
      <c r="R1791" t="str">
        <f t="shared" si="111"/>
        <v>photobooks</v>
      </c>
    </row>
    <row r="1792" spans="1:18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0">
        <f t="shared" si="108"/>
        <v>42010.341180555559</v>
      </c>
      <c r="J1792" s="10">
        <f t="shared" si="109"/>
        <v>42040.341180555559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t="str">
        <f t="shared" si="110"/>
        <v>photography</v>
      </c>
      <c r="R1792" t="str">
        <f t="shared" si="111"/>
        <v>photobooks</v>
      </c>
    </row>
    <row r="1793" spans="1:18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0">
        <f t="shared" si="108"/>
        <v>41973.407002314816</v>
      </c>
      <c r="J1793" s="10">
        <f t="shared" si="109"/>
        <v>42033.407002314816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t="str">
        <f t="shared" si="110"/>
        <v>photography</v>
      </c>
      <c r="R1793" t="str">
        <f t="shared" si="111"/>
        <v>photobooks</v>
      </c>
    </row>
    <row r="1794" spans="1:18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0">
        <f t="shared" si="108"/>
        <v>42188.697708333326</v>
      </c>
      <c r="J1794" s="10">
        <f t="shared" si="109"/>
        <v>42225.957638888889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t="str">
        <f t="shared" si="110"/>
        <v>photography</v>
      </c>
      <c r="R1794" t="str">
        <f t="shared" si="111"/>
        <v>photobooks</v>
      </c>
    </row>
    <row r="1795" spans="1:18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0">
        <f t="shared" ref="I1795:I1858" si="112">(((L1795/60)/60)/24) + DATE(1970,1,1)+(-8/24)</f>
        <v>41940.558333333334</v>
      </c>
      <c r="J1795" s="10">
        <f t="shared" ref="J1795:J1858" si="113">(((K1795/60)/60)/24) + DATE(1970,1,1)+(-8/24)</f>
        <v>41970.6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t="str">
        <f t="shared" ref="Q1795:Q1858" si="114">LEFT(P1795, SEARCH("/",P1795,1) - 1)</f>
        <v>photography</v>
      </c>
      <c r="R1795" t="str">
        <f t="shared" ref="R1795:R1858" si="115">RIGHT(P1795,LEN(P1795) - SEARCH("/",P1795,1))</f>
        <v>photobooks</v>
      </c>
    </row>
    <row r="1796" spans="1:18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0">
        <f t="shared" si="112"/>
        <v>42011.217847222222</v>
      </c>
      <c r="J1796" s="10">
        <f t="shared" si="113"/>
        <v>42046.217847222222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t="str">
        <f t="shared" si="114"/>
        <v>photography</v>
      </c>
      <c r="R1796" t="str">
        <f t="shared" si="115"/>
        <v>photobooks</v>
      </c>
    </row>
    <row r="1797" spans="1:18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0">
        <f t="shared" si="112"/>
        <v>42627.955335648141</v>
      </c>
      <c r="J1797" s="10">
        <f t="shared" si="113"/>
        <v>42657.333333333336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t="str">
        <f t="shared" si="114"/>
        <v>photography</v>
      </c>
      <c r="R1797" t="str">
        <f t="shared" si="115"/>
        <v>photobooks</v>
      </c>
    </row>
    <row r="1798" spans="1:18" ht="43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0">
        <f t="shared" si="112"/>
        <v>42515.106087962959</v>
      </c>
      <c r="J1798" s="10">
        <f t="shared" si="113"/>
        <v>42575.106087962959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t="str">
        <f t="shared" si="114"/>
        <v>photography</v>
      </c>
      <c r="R1798" t="str">
        <f t="shared" si="115"/>
        <v>photobooks</v>
      </c>
    </row>
    <row r="1799" spans="1:18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0">
        <f t="shared" si="112"/>
        <v>42689.235983796294</v>
      </c>
      <c r="J1799" s="10">
        <f t="shared" si="113"/>
        <v>42719.235983796294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t="str">
        <f t="shared" si="114"/>
        <v>photography</v>
      </c>
      <c r="R1799" t="str">
        <f t="shared" si="115"/>
        <v>photobooks</v>
      </c>
    </row>
    <row r="1800" spans="1:18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0">
        <f t="shared" si="112"/>
        <v>42343.993437499994</v>
      </c>
      <c r="J1800" s="10">
        <f t="shared" si="113"/>
        <v>42403.993437499994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t="str">
        <f t="shared" si="114"/>
        <v>photography</v>
      </c>
      <c r="R1800" t="str">
        <f t="shared" si="115"/>
        <v>photobooks</v>
      </c>
    </row>
    <row r="1801" spans="1:18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0">
        <f t="shared" si="112"/>
        <v>41934.509351851848</v>
      </c>
      <c r="J1801" s="10">
        <f t="shared" si="113"/>
        <v>41954.551018518519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t="str">
        <f t="shared" si="114"/>
        <v>photography</v>
      </c>
      <c r="R1801" t="str">
        <f t="shared" si="115"/>
        <v>photobooks</v>
      </c>
    </row>
    <row r="1802" spans="1:18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0">
        <f t="shared" si="112"/>
        <v>42623.272800925923</v>
      </c>
      <c r="J1802" s="10">
        <f t="shared" si="113"/>
        <v>42653.272800925923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t="str">
        <f t="shared" si="114"/>
        <v>photography</v>
      </c>
      <c r="R1802" t="str">
        <f t="shared" si="115"/>
        <v>photobooks</v>
      </c>
    </row>
    <row r="1803" spans="1:18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0">
        <f t="shared" si="112"/>
        <v>42321.327175925922</v>
      </c>
      <c r="J1803" s="10">
        <f t="shared" si="113"/>
        <v>42353.173611111109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t="str">
        <f t="shared" si="114"/>
        <v>photography</v>
      </c>
      <c r="R1803" t="str">
        <f t="shared" si="115"/>
        <v>photobooks</v>
      </c>
    </row>
    <row r="1804" spans="1:18" ht="28.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0">
        <f t="shared" si="112"/>
        <v>42159.139236111114</v>
      </c>
      <c r="J1804" s="10">
        <f t="shared" si="113"/>
        <v>42182.582638888889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t="str">
        <f t="shared" si="114"/>
        <v>photography</v>
      </c>
      <c r="R1804" t="str">
        <f t="shared" si="115"/>
        <v>photobooks</v>
      </c>
    </row>
    <row r="1805" spans="1:18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0">
        <f t="shared" si="112"/>
        <v>42017.738217592596</v>
      </c>
      <c r="J1805" s="10">
        <f t="shared" si="113"/>
        <v>42048.738217592596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t="str">
        <f t="shared" si="114"/>
        <v>photography</v>
      </c>
      <c r="R1805" t="str">
        <f t="shared" si="115"/>
        <v>photobooks</v>
      </c>
    </row>
    <row r="1806" spans="1:18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0">
        <f t="shared" si="112"/>
        <v>42282.344953703701</v>
      </c>
      <c r="J1806" s="10">
        <f t="shared" si="113"/>
        <v>42322.386620370373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t="str">
        <f t="shared" si="114"/>
        <v>photography</v>
      </c>
      <c r="R1806" t="str">
        <f t="shared" si="115"/>
        <v>photobooks</v>
      </c>
    </row>
    <row r="1807" spans="1:18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0">
        <f t="shared" si="112"/>
        <v>42247.470578703702</v>
      </c>
      <c r="J1807" s="10">
        <f t="shared" si="113"/>
        <v>42279.416666666664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t="str">
        <f t="shared" si="114"/>
        <v>photography</v>
      </c>
      <c r="R1807" t="str">
        <f t="shared" si="115"/>
        <v>photobooks</v>
      </c>
    </row>
    <row r="1808" spans="1:18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0">
        <f t="shared" si="112"/>
        <v>41877.304965277777</v>
      </c>
      <c r="J1808" s="10">
        <f t="shared" si="113"/>
        <v>41912.304965277777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t="str">
        <f t="shared" si="114"/>
        <v>photography</v>
      </c>
      <c r="R1808" t="str">
        <f t="shared" si="115"/>
        <v>photobooks</v>
      </c>
    </row>
    <row r="1809" spans="1:18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0">
        <f t="shared" si="112"/>
        <v>41879.735104166662</v>
      </c>
      <c r="J1809" s="10">
        <f t="shared" si="113"/>
        <v>41909.735104166662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t="str">
        <f t="shared" si="114"/>
        <v>photography</v>
      </c>
      <c r="R1809" t="str">
        <f t="shared" si="115"/>
        <v>photobooks</v>
      </c>
    </row>
    <row r="1810" spans="1:18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0">
        <f t="shared" si="112"/>
        <v>42742.347569444442</v>
      </c>
      <c r="J1810" s="10">
        <f t="shared" si="113"/>
        <v>42777.347569444442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t="str">
        <f t="shared" si="114"/>
        <v>photography</v>
      </c>
      <c r="R1810" t="str">
        <f t="shared" si="115"/>
        <v>photobooks</v>
      </c>
    </row>
    <row r="1811" spans="1:18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0">
        <f t="shared" si="112"/>
        <v>42029.574525462966</v>
      </c>
      <c r="J1811" s="10">
        <f t="shared" si="113"/>
        <v>42064.574525462966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t="str">
        <f t="shared" si="114"/>
        <v>photography</v>
      </c>
      <c r="R1811" t="str">
        <f t="shared" si="115"/>
        <v>photobooks</v>
      </c>
    </row>
    <row r="1812" spans="1:18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0">
        <f t="shared" si="112"/>
        <v>41860.576689814814</v>
      </c>
      <c r="J1812" s="10">
        <f t="shared" si="113"/>
        <v>41872.576689814814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t="str">
        <f t="shared" si="114"/>
        <v>photography</v>
      </c>
      <c r="R1812" t="str">
        <f t="shared" si="115"/>
        <v>photobooks</v>
      </c>
    </row>
    <row r="1813" spans="1:18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0">
        <f t="shared" si="112"/>
        <v>41876.100347222222</v>
      </c>
      <c r="J1813" s="10">
        <f t="shared" si="113"/>
        <v>41935.833333333328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t="str">
        <f t="shared" si="114"/>
        <v>photography</v>
      </c>
      <c r="R1813" t="str">
        <f t="shared" si="115"/>
        <v>photobooks</v>
      </c>
    </row>
    <row r="1814" spans="1:18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0">
        <f t="shared" si="112"/>
        <v>42523.985370370363</v>
      </c>
      <c r="J1814" s="10">
        <f t="shared" si="113"/>
        <v>42553.985370370363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t="str">
        <f t="shared" si="114"/>
        <v>photography</v>
      </c>
      <c r="R1814" t="str">
        <f t="shared" si="115"/>
        <v>photobooks</v>
      </c>
    </row>
    <row r="1815" spans="1:18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0">
        <f t="shared" si="112"/>
        <v>41829.55569444444</v>
      </c>
      <c r="J1815" s="10">
        <f t="shared" si="113"/>
        <v>41859.55569444444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t="str">
        <f t="shared" si="114"/>
        <v>photography</v>
      </c>
      <c r="R1815" t="str">
        <f t="shared" si="115"/>
        <v>photobooks</v>
      </c>
    </row>
    <row r="1816" spans="1:18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0">
        <f t="shared" si="112"/>
        <v>42032.980740740742</v>
      </c>
      <c r="J1816" s="10">
        <f t="shared" si="113"/>
        <v>42062.980740740742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t="str">
        <f t="shared" si="114"/>
        <v>photography</v>
      </c>
      <c r="R1816" t="str">
        <f t="shared" si="115"/>
        <v>photobooks</v>
      </c>
    </row>
    <row r="1817" spans="1:18" ht="43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0">
        <f t="shared" si="112"/>
        <v>42172.573344907411</v>
      </c>
      <c r="J1817" s="10">
        <f t="shared" si="113"/>
        <v>42186.573344907411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t="str">
        <f t="shared" si="114"/>
        <v>photography</v>
      </c>
      <c r="R1817" t="str">
        <f t="shared" si="115"/>
        <v>photobooks</v>
      </c>
    </row>
    <row r="1818" spans="1:18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0">
        <f t="shared" si="112"/>
        <v>42548.542858796289</v>
      </c>
      <c r="J1818" s="10">
        <f t="shared" si="113"/>
        <v>42576.458333333336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t="str">
        <f t="shared" si="114"/>
        <v>photography</v>
      </c>
      <c r="R1818" t="str">
        <f t="shared" si="115"/>
        <v>photobooks</v>
      </c>
    </row>
    <row r="1819" spans="1:18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0">
        <f t="shared" si="112"/>
        <v>42705.328784722216</v>
      </c>
      <c r="J1819" s="10">
        <f t="shared" si="113"/>
        <v>42764.957638888889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t="str">
        <f t="shared" si="114"/>
        <v>photography</v>
      </c>
      <c r="R1819" t="str">
        <f t="shared" si="115"/>
        <v>photobooks</v>
      </c>
    </row>
    <row r="1820" spans="1:18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0">
        <f t="shared" si="112"/>
        <v>42066.901041666664</v>
      </c>
      <c r="J1820" s="10">
        <f t="shared" si="113"/>
        <v>42096.859374999993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t="str">
        <f t="shared" si="114"/>
        <v>photography</v>
      </c>
      <c r="R1820" t="str">
        <f t="shared" si="115"/>
        <v>photobooks</v>
      </c>
    </row>
    <row r="1821" spans="1:18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0">
        <f t="shared" si="112"/>
        <v>41820.418935185182</v>
      </c>
      <c r="J1821" s="10">
        <f t="shared" si="113"/>
        <v>41850.418935185182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t="str">
        <f t="shared" si="114"/>
        <v>photography</v>
      </c>
      <c r="R1821" t="str">
        <f t="shared" si="115"/>
        <v>photobooks</v>
      </c>
    </row>
    <row r="1822" spans="1:18" ht="43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0">
        <f t="shared" si="112"/>
        <v>42064.75104166667</v>
      </c>
      <c r="J1822" s="10">
        <f t="shared" si="113"/>
        <v>42094.709374999999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t="str">
        <f t="shared" si="114"/>
        <v>photography</v>
      </c>
      <c r="R1822" t="str">
        <f t="shared" si="115"/>
        <v>photobooks</v>
      </c>
    </row>
    <row r="1823" spans="1:18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0">
        <f t="shared" si="112"/>
        <v>40925.985729166663</v>
      </c>
      <c r="J1823" s="10">
        <f t="shared" si="113"/>
        <v>40970.985729166663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t="str">
        <f t="shared" si="114"/>
        <v>music</v>
      </c>
      <c r="R1823" t="str">
        <f t="shared" si="115"/>
        <v>rock</v>
      </c>
    </row>
    <row r="1824" spans="1:18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0">
        <f t="shared" si="112"/>
        <v>41634.463680555549</v>
      </c>
      <c r="J1824" s="10">
        <f t="shared" si="113"/>
        <v>41670.459027777775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t="str">
        <f t="shared" si="114"/>
        <v>music</v>
      </c>
      <c r="R1824" t="str">
        <f t="shared" si="115"/>
        <v>rock</v>
      </c>
    </row>
    <row r="1825" spans="1:18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0">
        <f t="shared" si="112"/>
        <v>41176.35157407407</v>
      </c>
      <c r="J1825" s="10">
        <f t="shared" si="113"/>
        <v>41206.35157407407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t="str">
        <f t="shared" si="114"/>
        <v>music</v>
      </c>
      <c r="R1825" t="str">
        <f t="shared" si="115"/>
        <v>rock</v>
      </c>
    </row>
    <row r="1826" spans="1:1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0">
        <f t="shared" si="112"/>
        <v>41626.582951388889</v>
      </c>
      <c r="J1826" s="10">
        <f t="shared" si="113"/>
        <v>41646.755555555552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t="str">
        <f t="shared" si="114"/>
        <v>music</v>
      </c>
      <c r="R1826" t="str">
        <f t="shared" si="115"/>
        <v>rock</v>
      </c>
    </row>
    <row r="1827" spans="1:18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0">
        <f t="shared" si="112"/>
        <v>41443.501192129625</v>
      </c>
      <c r="J1827" s="10">
        <f t="shared" si="113"/>
        <v>41466.501192129625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t="str">
        <f t="shared" si="114"/>
        <v>music</v>
      </c>
      <c r="R1827" t="str">
        <f t="shared" si="115"/>
        <v>rock</v>
      </c>
    </row>
    <row r="1828" spans="1:18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0">
        <f t="shared" si="112"/>
        <v>41657.590474537035</v>
      </c>
      <c r="J1828" s="10">
        <f t="shared" si="113"/>
        <v>41687.590474537035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t="str">
        <f t="shared" si="114"/>
        <v>music</v>
      </c>
      <c r="R1828" t="str">
        <f t="shared" si="115"/>
        <v>rock</v>
      </c>
    </row>
    <row r="1829" spans="1:18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0">
        <f t="shared" si="112"/>
        <v>40554.992604166662</v>
      </c>
      <c r="J1829" s="10">
        <f t="shared" si="113"/>
        <v>40604.992604166662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t="str">
        <f t="shared" si="114"/>
        <v>music</v>
      </c>
      <c r="R1829" t="str">
        <f t="shared" si="115"/>
        <v>rock</v>
      </c>
    </row>
    <row r="1830" spans="1:18" ht="43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0">
        <f t="shared" si="112"/>
        <v>41736.566319444442</v>
      </c>
      <c r="J1830" s="10">
        <f t="shared" si="113"/>
        <v>41768.583333333328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t="str">
        <f t="shared" si="114"/>
        <v>music</v>
      </c>
      <c r="R1830" t="str">
        <f t="shared" si="115"/>
        <v>rock</v>
      </c>
    </row>
    <row r="1831" spans="1:18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0">
        <f t="shared" si="112"/>
        <v>40515.754293981481</v>
      </c>
      <c r="J1831" s="10">
        <f t="shared" si="113"/>
        <v>40564.583333333328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t="str">
        <f t="shared" si="114"/>
        <v>music</v>
      </c>
      <c r="R1831" t="str">
        <f t="shared" si="115"/>
        <v>rock</v>
      </c>
    </row>
    <row r="1832" spans="1:18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0">
        <f t="shared" si="112"/>
        <v>41664.350775462961</v>
      </c>
      <c r="J1832" s="10">
        <f t="shared" si="113"/>
        <v>41694.350775462961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t="str">
        <f t="shared" si="114"/>
        <v>music</v>
      </c>
      <c r="R1832" t="str">
        <f t="shared" si="115"/>
        <v>rock</v>
      </c>
    </row>
    <row r="1833" spans="1:18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0">
        <f t="shared" si="112"/>
        <v>41026.662766203699</v>
      </c>
      <c r="J1833" s="10">
        <f t="shared" si="113"/>
        <v>41041.662766203699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t="str">
        <f t="shared" si="114"/>
        <v>music</v>
      </c>
      <c r="R1833" t="str">
        <f t="shared" si="115"/>
        <v>rock</v>
      </c>
    </row>
    <row r="1834" spans="1:18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0">
        <f t="shared" si="112"/>
        <v>40576.206331018519</v>
      </c>
      <c r="J1834" s="10">
        <f t="shared" si="113"/>
        <v>40606.206331018519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t="str">
        <f t="shared" si="114"/>
        <v>music</v>
      </c>
      <c r="R1834" t="str">
        <f t="shared" si="115"/>
        <v>rock</v>
      </c>
    </row>
    <row r="1835" spans="1:18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0">
        <f t="shared" si="112"/>
        <v>41302.710682870369</v>
      </c>
      <c r="J1835" s="10">
        <f t="shared" si="113"/>
        <v>41334.999305555553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t="str">
        <f t="shared" si="114"/>
        <v>music</v>
      </c>
      <c r="R1835" t="str">
        <f t="shared" si="115"/>
        <v>rock</v>
      </c>
    </row>
    <row r="1836" spans="1:18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0">
        <f t="shared" si="112"/>
        <v>41988.630729166667</v>
      </c>
      <c r="J1836" s="10">
        <f t="shared" si="113"/>
        <v>42028.630729166667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t="str">
        <f t="shared" si="114"/>
        <v>music</v>
      </c>
      <c r="R1836" t="str">
        <f t="shared" si="115"/>
        <v>rock</v>
      </c>
    </row>
    <row r="1837" spans="1:18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0">
        <f t="shared" si="112"/>
        <v>42430.36887731481</v>
      </c>
      <c r="J1837" s="10">
        <f t="shared" si="113"/>
        <v>42460.327210648145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t="str">
        <f t="shared" si="114"/>
        <v>music</v>
      </c>
      <c r="R1837" t="str">
        <f t="shared" si="115"/>
        <v>rock</v>
      </c>
    </row>
    <row r="1838" spans="1:1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0">
        <f t="shared" si="112"/>
        <v>41305.476030092592</v>
      </c>
      <c r="J1838" s="10">
        <f t="shared" si="113"/>
        <v>41322.476030092592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t="str">
        <f t="shared" si="114"/>
        <v>music</v>
      </c>
      <c r="R1838" t="str">
        <f t="shared" si="115"/>
        <v>rock</v>
      </c>
    </row>
    <row r="1839" spans="1:18" ht="43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0">
        <f t="shared" si="112"/>
        <v>40925.714525462965</v>
      </c>
      <c r="J1839" s="10">
        <f t="shared" si="113"/>
        <v>40985.672858796293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t="str">
        <f t="shared" si="114"/>
        <v>music</v>
      </c>
      <c r="R1839" t="str">
        <f t="shared" si="115"/>
        <v>rock</v>
      </c>
    </row>
    <row r="1840" spans="1:18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0">
        <f t="shared" si="112"/>
        <v>40788.453206018516</v>
      </c>
      <c r="J1840" s="10">
        <f t="shared" si="113"/>
        <v>40816.791666666664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t="str">
        <f t="shared" si="114"/>
        <v>music</v>
      </c>
      <c r="R1840" t="str">
        <f t="shared" si="115"/>
        <v>rock</v>
      </c>
    </row>
    <row r="1841" spans="1:18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0">
        <f t="shared" si="112"/>
        <v>42614.388680555552</v>
      </c>
      <c r="J1841" s="10">
        <f t="shared" si="113"/>
        <v>42644.388680555552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t="str">
        <f t="shared" si="114"/>
        <v>music</v>
      </c>
      <c r="R1841" t="str">
        <f t="shared" si="115"/>
        <v>rock</v>
      </c>
    </row>
    <row r="1842" spans="1:18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0">
        <f t="shared" si="112"/>
        <v>41381.76284722222</v>
      </c>
      <c r="J1842" s="10">
        <f t="shared" si="113"/>
        <v>41400.874305555553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t="str">
        <f t="shared" si="114"/>
        <v>music</v>
      </c>
      <c r="R1842" t="str">
        <f t="shared" si="115"/>
        <v>rock</v>
      </c>
    </row>
    <row r="1843" spans="1:18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0">
        <f t="shared" si="112"/>
        <v>41745.512094907404</v>
      </c>
      <c r="J1843" s="10">
        <f t="shared" si="113"/>
        <v>41778.874305555553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t="str">
        <f t="shared" si="114"/>
        <v>music</v>
      </c>
      <c r="R1843" t="str">
        <f t="shared" si="115"/>
        <v>rock</v>
      </c>
    </row>
    <row r="1844" spans="1:18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0">
        <f t="shared" si="112"/>
        <v>42031.298391203702</v>
      </c>
      <c r="J1844" s="10">
        <f t="shared" si="113"/>
        <v>42064.915972222218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t="str">
        <f t="shared" si="114"/>
        <v>music</v>
      </c>
      <c r="R1844" t="str">
        <f t="shared" si="115"/>
        <v>rock</v>
      </c>
    </row>
    <row r="1845" spans="1:18" ht="43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0">
        <f t="shared" si="112"/>
        <v>40564.661504629628</v>
      </c>
      <c r="J1845" s="10">
        <f t="shared" si="113"/>
        <v>40594.661504629628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t="str">
        <f t="shared" si="114"/>
        <v>music</v>
      </c>
      <c r="R1845" t="str">
        <f t="shared" si="115"/>
        <v>rock</v>
      </c>
    </row>
    <row r="1846" spans="1:18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0">
        <f t="shared" si="112"/>
        <v>40666.640208333331</v>
      </c>
      <c r="J1846" s="10">
        <f t="shared" si="113"/>
        <v>40704.791666666664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t="str">
        <f t="shared" si="114"/>
        <v>music</v>
      </c>
      <c r="R1846" t="str">
        <f t="shared" si="115"/>
        <v>rock</v>
      </c>
    </row>
    <row r="1847" spans="1:18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0">
        <f t="shared" si="112"/>
        <v>42522.999976851854</v>
      </c>
      <c r="J1847" s="10">
        <f t="shared" si="113"/>
        <v>42537.871527777774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t="str">
        <f t="shared" si="114"/>
        <v>music</v>
      </c>
      <c r="R1847" t="str">
        <f t="shared" si="115"/>
        <v>rock</v>
      </c>
    </row>
    <row r="1848" spans="1:18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0">
        <f t="shared" si="112"/>
        <v>41228.316863425927</v>
      </c>
      <c r="J1848" s="10">
        <f t="shared" si="113"/>
        <v>41258.316863425927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t="str">
        <f t="shared" si="114"/>
        <v>music</v>
      </c>
      <c r="R1848" t="str">
        <f t="shared" si="115"/>
        <v>rock</v>
      </c>
    </row>
    <row r="1849" spans="1:18" ht="43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0">
        <f t="shared" si="112"/>
        <v>42093.903148148143</v>
      </c>
      <c r="J1849" s="10">
        <f t="shared" si="113"/>
        <v>42114.903148148143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t="str">
        <f t="shared" si="114"/>
        <v>music</v>
      </c>
      <c r="R1849" t="str">
        <f t="shared" si="115"/>
        <v>rock</v>
      </c>
    </row>
    <row r="1850" spans="1:18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0">
        <f t="shared" si="112"/>
        <v>40691.454722222217</v>
      </c>
      <c r="J1850" s="10">
        <f t="shared" si="113"/>
        <v>40754.957638888889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t="str">
        <f t="shared" si="114"/>
        <v>music</v>
      </c>
      <c r="R1850" t="str">
        <f t="shared" si="115"/>
        <v>rock</v>
      </c>
    </row>
    <row r="1851" spans="1:18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0">
        <f t="shared" si="112"/>
        <v>41169.512256944443</v>
      </c>
      <c r="J1851" s="10">
        <f t="shared" si="113"/>
        <v>41199.512256944443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t="str">
        <f t="shared" si="114"/>
        <v>music</v>
      </c>
      <c r="R1851" t="str">
        <f t="shared" si="115"/>
        <v>rock</v>
      </c>
    </row>
    <row r="1852" spans="1:18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0">
        <f t="shared" si="112"/>
        <v>41800.626157407409</v>
      </c>
      <c r="J1852" s="10">
        <f t="shared" si="113"/>
        <v>41830.626157407409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t="str">
        <f t="shared" si="114"/>
        <v>music</v>
      </c>
      <c r="R1852" t="str">
        <f t="shared" si="115"/>
        <v>rock</v>
      </c>
    </row>
    <row r="1853" spans="1:18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0">
        <f t="shared" si="112"/>
        <v>41827.57335648148</v>
      </c>
      <c r="J1853" s="10">
        <f t="shared" si="113"/>
        <v>41847.708333333328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t="str">
        <f t="shared" si="114"/>
        <v>music</v>
      </c>
      <c r="R1853" t="str">
        <f t="shared" si="115"/>
        <v>rock</v>
      </c>
    </row>
    <row r="1854" spans="1:18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0">
        <f t="shared" si="112"/>
        <v>42081.438101851854</v>
      </c>
      <c r="J1854" s="10">
        <f t="shared" si="113"/>
        <v>42118.666666666664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t="str">
        <f t="shared" si="114"/>
        <v>music</v>
      </c>
      <c r="R1854" t="str">
        <f t="shared" si="115"/>
        <v>rock</v>
      </c>
    </row>
    <row r="1855" spans="1:18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0">
        <f t="shared" si="112"/>
        <v>41176.727048611108</v>
      </c>
      <c r="J1855" s="10">
        <f t="shared" si="113"/>
        <v>41226.768715277773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t="str">
        <f t="shared" si="114"/>
        <v>music</v>
      </c>
      <c r="R1855" t="str">
        <f t="shared" si="115"/>
        <v>rock</v>
      </c>
    </row>
    <row r="1856" spans="1:18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0">
        <f t="shared" si="112"/>
        <v>41387.687928240739</v>
      </c>
      <c r="J1856" s="10">
        <f t="shared" si="113"/>
        <v>41417.687928240739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t="str">
        <f t="shared" si="114"/>
        <v>music</v>
      </c>
      <c r="R1856" t="str">
        <f t="shared" si="115"/>
        <v>rock</v>
      </c>
    </row>
    <row r="1857" spans="1:18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0">
        <f t="shared" si="112"/>
        <v>41600.205324074072</v>
      </c>
      <c r="J1857" s="10">
        <f t="shared" si="113"/>
        <v>41645.205324074072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t="str">
        <f t="shared" si="114"/>
        <v>music</v>
      </c>
      <c r="R1857" t="str">
        <f t="shared" si="115"/>
        <v>rock</v>
      </c>
    </row>
    <row r="1858" spans="1:18" ht="43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0">
        <f t="shared" si="112"/>
        <v>41817.52166666666</v>
      </c>
      <c r="J1858" s="10">
        <f t="shared" si="113"/>
        <v>41838.52166666666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t="str">
        <f t="shared" si="114"/>
        <v>music</v>
      </c>
      <c r="R1858" t="str">
        <f t="shared" si="115"/>
        <v>rock</v>
      </c>
    </row>
    <row r="1859" spans="1:18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0">
        <f t="shared" ref="I1859:I1922" si="116">(((L1859/60)/60)/24) + DATE(1970,1,1)+(-8/24)</f>
        <v>41864.435335648144</v>
      </c>
      <c r="J1859" s="10">
        <f t="shared" ref="J1859:J1922" si="117">(((K1859/60)/60)/24) + DATE(1970,1,1)+(-8/24)</f>
        <v>41894.435335648144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t="str">
        <f t="shared" ref="Q1859:Q1922" si="118">LEFT(P1859, SEARCH("/",P1859,1) - 1)</f>
        <v>music</v>
      </c>
      <c r="R1859" t="str">
        <f t="shared" ref="R1859:R1922" si="119">RIGHT(P1859,LEN(P1859) - SEARCH("/",P1859,1))</f>
        <v>rock</v>
      </c>
    </row>
    <row r="1860" spans="1:18" ht="43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0">
        <f t="shared" si="116"/>
        <v>40832.8671412037</v>
      </c>
      <c r="J1860" s="10">
        <f t="shared" si="117"/>
        <v>40892.908807870372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t="str">
        <f t="shared" si="118"/>
        <v>music</v>
      </c>
      <c r="R1860" t="str">
        <f t="shared" si="119"/>
        <v>rock</v>
      </c>
    </row>
    <row r="1861" spans="1:18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0">
        <f t="shared" si="116"/>
        <v>40778.436678240738</v>
      </c>
      <c r="J1861" s="10">
        <f t="shared" si="117"/>
        <v>40808.436678240738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t="str">
        <f t="shared" si="118"/>
        <v>music</v>
      </c>
      <c r="R1861" t="str">
        <f t="shared" si="119"/>
        <v>rock</v>
      </c>
    </row>
    <row r="1862" spans="1:18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0">
        <f t="shared" si="116"/>
        <v>41655.375972222217</v>
      </c>
      <c r="J1862" s="10">
        <f t="shared" si="117"/>
        <v>41676.375972222217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t="str">
        <f t="shared" si="118"/>
        <v>music</v>
      </c>
      <c r="R1862" t="str">
        <f t="shared" si="119"/>
        <v>rock</v>
      </c>
    </row>
    <row r="1863" spans="1:18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0">
        <f t="shared" si="116"/>
        <v>41999.966909722221</v>
      </c>
      <c r="J1863" s="10">
        <f t="shared" si="117"/>
        <v>42029.966909722221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t="str">
        <f t="shared" si="118"/>
        <v>games</v>
      </c>
      <c r="R1863" t="str">
        <f t="shared" si="119"/>
        <v>mobile games</v>
      </c>
    </row>
    <row r="1864" spans="1:18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0">
        <f t="shared" si="116"/>
        <v>42755.159421296288</v>
      </c>
      <c r="J1864" s="10">
        <f t="shared" si="117"/>
        <v>42801.979166666664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t="str">
        <f t="shared" si="118"/>
        <v>games</v>
      </c>
      <c r="R1864" t="str">
        <f t="shared" si="119"/>
        <v>mobile games</v>
      </c>
    </row>
    <row r="1865" spans="1:18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0">
        <f t="shared" si="116"/>
        <v>41772.463946759257</v>
      </c>
      <c r="J1865" s="10">
        <f t="shared" si="117"/>
        <v>41802.463946759257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t="str">
        <f t="shared" si="118"/>
        <v>games</v>
      </c>
      <c r="R1865" t="str">
        <f t="shared" si="119"/>
        <v>mobile games</v>
      </c>
    </row>
    <row r="1866" spans="1:18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0">
        <f t="shared" si="116"/>
        <v>41733.383101851847</v>
      </c>
      <c r="J1866" s="10">
        <f t="shared" si="117"/>
        <v>41763.383101851847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t="str">
        <f t="shared" si="118"/>
        <v>games</v>
      </c>
      <c r="R1866" t="str">
        <f t="shared" si="119"/>
        <v>mobile games</v>
      </c>
    </row>
    <row r="1867" spans="1:18" ht="43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0">
        <f t="shared" si="116"/>
        <v>42645.034108796295</v>
      </c>
      <c r="J1867" s="10">
        <f t="shared" si="117"/>
        <v>42680.075775462967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t="str">
        <f t="shared" si="118"/>
        <v>games</v>
      </c>
      <c r="R1867" t="str">
        <f t="shared" si="119"/>
        <v>mobile games</v>
      </c>
    </row>
    <row r="1868" spans="1:18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0">
        <f t="shared" si="116"/>
        <v>42741.913159722222</v>
      </c>
      <c r="J1868" s="10">
        <f t="shared" si="117"/>
        <v>42794.833333333336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t="str">
        <f t="shared" si="118"/>
        <v>games</v>
      </c>
      <c r="R1868" t="str">
        <f t="shared" si="119"/>
        <v>mobile games</v>
      </c>
    </row>
    <row r="1869" spans="1:18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0">
        <f t="shared" si="116"/>
        <v>42649.591574074067</v>
      </c>
      <c r="J1869" s="10">
        <f t="shared" si="117"/>
        <v>42679.591574074067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t="str">
        <f t="shared" si="118"/>
        <v>games</v>
      </c>
      <c r="R1869" t="str">
        <f t="shared" si="119"/>
        <v>mobile games</v>
      </c>
    </row>
    <row r="1870" spans="1:18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0">
        <f t="shared" si="116"/>
        <v>42328.445891203701</v>
      </c>
      <c r="J1870" s="10">
        <f t="shared" si="117"/>
        <v>42352.999305555553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t="str">
        <f t="shared" si="118"/>
        <v>games</v>
      </c>
      <c r="R1870" t="str">
        <f t="shared" si="119"/>
        <v>mobile games</v>
      </c>
    </row>
    <row r="1871" spans="1:18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0">
        <f t="shared" si="116"/>
        <v>42708.669548611106</v>
      </c>
      <c r="J1871" s="10">
        <f t="shared" si="117"/>
        <v>42738.669548611106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t="str">
        <f t="shared" si="118"/>
        <v>games</v>
      </c>
      <c r="R1871" t="str">
        <f t="shared" si="119"/>
        <v>mobile games</v>
      </c>
    </row>
    <row r="1872" spans="1:18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0">
        <f t="shared" si="116"/>
        <v>42371.02239583333</v>
      </c>
      <c r="J1872" s="10">
        <f t="shared" si="117"/>
        <v>42399.845138888886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t="str">
        <f t="shared" si="118"/>
        <v>games</v>
      </c>
      <c r="R1872" t="str">
        <f t="shared" si="119"/>
        <v>mobile games</v>
      </c>
    </row>
    <row r="1873" spans="1:18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0">
        <f t="shared" si="116"/>
        <v>41923.450243055551</v>
      </c>
      <c r="J1873" s="10">
        <f t="shared" si="117"/>
        <v>41963.491909722223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t="str">
        <f t="shared" si="118"/>
        <v>games</v>
      </c>
      <c r="R1873" t="str">
        <f t="shared" si="119"/>
        <v>mobile games</v>
      </c>
    </row>
    <row r="1874" spans="1:18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0">
        <f t="shared" si="116"/>
        <v>42154.796319444438</v>
      </c>
      <c r="J1874" s="10">
        <f t="shared" si="117"/>
        <v>42184.796319444438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t="str">
        <f t="shared" si="118"/>
        <v>games</v>
      </c>
      <c r="R1874" t="str">
        <f t="shared" si="119"/>
        <v>mobile games</v>
      </c>
    </row>
    <row r="1875" spans="1:18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0">
        <f t="shared" si="116"/>
        <v>42164.282523148147</v>
      </c>
      <c r="J1875" s="10">
        <f t="shared" si="117"/>
        <v>42193.364583333336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t="str">
        <f t="shared" si="118"/>
        <v>games</v>
      </c>
      <c r="R1875" t="str">
        <f t="shared" si="119"/>
        <v>mobile games</v>
      </c>
    </row>
    <row r="1876" spans="1:18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0">
        <f t="shared" si="116"/>
        <v>42529.635798611103</v>
      </c>
      <c r="J1876" s="10">
        <f t="shared" si="117"/>
        <v>42549.635798611103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t="str">
        <f t="shared" si="118"/>
        <v>games</v>
      </c>
      <c r="R1876" t="str">
        <f t="shared" si="119"/>
        <v>mobile games</v>
      </c>
    </row>
    <row r="1877" spans="1:18" ht="28.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0">
        <f t="shared" si="116"/>
        <v>42528.566064814811</v>
      </c>
      <c r="J1877" s="10">
        <f t="shared" si="117"/>
        <v>42588.566064814811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t="str">
        <f t="shared" si="118"/>
        <v>games</v>
      </c>
      <c r="R1877" t="str">
        <f t="shared" si="119"/>
        <v>mobile games</v>
      </c>
    </row>
    <row r="1878" spans="1:18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0">
        <f t="shared" si="116"/>
        <v>41775.951446759253</v>
      </c>
      <c r="J1878" s="10">
        <f t="shared" si="117"/>
        <v>41805.951446759253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t="str">
        <f t="shared" si="118"/>
        <v>games</v>
      </c>
      <c r="R1878" t="str">
        <f t="shared" si="119"/>
        <v>mobile games</v>
      </c>
    </row>
    <row r="1879" spans="1:18" ht="28.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0">
        <f t="shared" si="116"/>
        <v>42034.695891203701</v>
      </c>
      <c r="J1879" s="10">
        <f t="shared" si="117"/>
        <v>42063.695891203701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t="str">
        <f t="shared" si="118"/>
        <v>games</v>
      </c>
      <c r="R1879" t="str">
        <f t="shared" si="119"/>
        <v>mobile games</v>
      </c>
    </row>
    <row r="1880" spans="1:18" ht="43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0">
        <f t="shared" si="116"/>
        <v>41772.675405092588</v>
      </c>
      <c r="J1880" s="10">
        <f t="shared" si="117"/>
        <v>41802.675405092588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t="str">
        <f t="shared" si="118"/>
        <v>games</v>
      </c>
      <c r="R1880" t="str">
        <f t="shared" si="119"/>
        <v>mobile games</v>
      </c>
    </row>
    <row r="1881" spans="1:18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0">
        <f t="shared" si="116"/>
        <v>42413.316307870373</v>
      </c>
      <c r="J1881" s="10">
        <f t="shared" si="117"/>
        <v>42443.274641203701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t="str">
        <f t="shared" si="118"/>
        <v>games</v>
      </c>
      <c r="R1881" t="str">
        <f t="shared" si="119"/>
        <v>mobile games</v>
      </c>
    </row>
    <row r="1882" spans="1:18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0">
        <f t="shared" si="116"/>
        <v>42430.233564814807</v>
      </c>
      <c r="J1882" s="10">
        <f t="shared" si="117"/>
        <v>42459.19189814815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t="str">
        <f t="shared" si="118"/>
        <v>games</v>
      </c>
      <c r="R1882" t="str">
        <f t="shared" si="119"/>
        <v>mobile games</v>
      </c>
    </row>
    <row r="1883" spans="1:18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0">
        <f t="shared" si="116"/>
        <v>42042.819317129623</v>
      </c>
      <c r="J1883" s="10">
        <f t="shared" si="117"/>
        <v>42072.777650462966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t="str">
        <f t="shared" si="118"/>
        <v>music</v>
      </c>
      <c r="R1883" t="str">
        <f t="shared" si="119"/>
        <v>indie rock</v>
      </c>
    </row>
    <row r="1884" spans="1:18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0">
        <f t="shared" si="116"/>
        <v>41067.615879629629</v>
      </c>
      <c r="J1884" s="10">
        <f t="shared" si="117"/>
        <v>41100.658333333333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t="str">
        <f t="shared" si="118"/>
        <v>music</v>
      </c>
      <c r="R1884" t="str">
        <f t="shared" si="119"/>
        <v>indie rock</v>
      </c>
    </row>
    <row r="1885" spans="1:18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0">
        <f t="shared" si="116"/>
        <v>40977.614675925921</v>
      </c>
      <c r="J1885" s="10">
        <f t="shared" si="117"/>
        <v>41007.573009259257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t="str">
        <f t="shared" si="118"/>
        <v>music</v>
      </c>
      <c r="R1885" t="str">
        <f t="shared" si="119"/>
        <v>indie rock</v>
      </c>
    </row>
    <row r="1886" spans="1:18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0">
        <f t="shared" si="116"/>
        <v>41204.864988425921</v>
      </c>
      <c r="J1886" s="10">
        <f t="shared" si="117"/>
        <v>41240.166666666664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t="str">
        <f t="shared" si="118"/>
        <v>music</v>
      </c>
      <c r="R1886" t="str">
        <f t="shared" si="119"/>
        <v>indie rock</v>
      </c>
    </row>
    <row r="1887" spans="1:18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0">
        <f t="shared" si="116"/>
        <v>41098.760532407403</v>
      </c>
      <c r="J1887" s="10">
        <f t="shared" si="117"/>
        <v>41131.583333333328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t="str">
        <f t="shared" si="118"/>
        <v>music</v>
      </c>
      <c r="R1887" t="str">
        <f t="shared" si="119"/>
        <v>indie rock</v>
      </c>
    </row>
    <row r="1888" spans="1:18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0">
        <f t="shared" si="116"/>
        <v>41925.57335648148</v>
      </c>
      <c r="J1888" s="10">
        <f t="shared" si="117"/>
        <v>41955.615023148144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t="str">
        <f t="shared" si="118"/>
        <v>music</v>
      </c>
      <c r="R1888" t="str">
        <f t="shared" si="119"/>
        <v>indie rock</v>
      </c>
    </row>
    <row r="1889" spans="1:18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0">
        <f t="shared" si="116"/>
        <v>42323.466805555552</v>
      </c>
      <c r="J1889" s="10">
        <f t="shared" si="117"/>
        <v>42341.562499999993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t="str">
        <f t="shared" si="118"/>
        <v>music</v>
      </c>
      <c r="R1889" t="str">
        <f t="shared" si="119"/>
        <v>indie rock</v>
      </c>
    </row>
    <row r="1890" spans="1:18" ht="43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0">
        <f t="shared" si="116"/>
        <v>40298.90662037037</v>
      </c>
      <c r="J1890" s="10">
        <f t="shared" si="117"/>
        <v>40329.874305555553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t="str">
        <f t="shared" si="118"/>
        <v>music</v>
      </c>
      <c r="R1890" t="str">
        <f t="shared" si="119"/>
        <v>indie rock</v>
      </c>
    </row>
    <row r="1891" spans="1:18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0">
        <f t="shared" si="116"/>
        <v>41299.460023148145</v>
      </c>
      <c r="J1891" s="10">
        <f t="shared" si="117"/>
        <v>41344.418356481481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t="str">
        <f t="shared" si="118"/>
        <v>music</v>
      </c>
      <c r="R1891" t="str">
        <f t="shared" si="119"/>
        <v>indie rock</v>
      </c>
    </row>
    <row r="1892" spans="1:18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0">
        <f t="shared" si="116"/>
        <v>41228.452870370369</v>
      </c>
      <c r="J1892" s="10">
        <f t="shared" si="117"/>
        <v>41258.452870370369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t="str">
        <f t="shared" si="118"/>
        <v>music</v>
      </c>
      <c r="R1892" t="str">
        <f t="shared" si="119"/>
        <v>indie rock</v>
      </c>
    </row>
    <row r="1893" spans="1:18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0">
        <f t="shared" si="116"/>
        <v>40335.464745370366</v>
      </c>
      <c r="J1893" s="10">
        <f t="shared" si="117"/>
        <v>40380.916666666664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t="str">
        <f t="shared" si="118"/>
        <v>music</v>
      </c>
      <c r="R1893" t="str">
        <f t="shared" si="119"/>
        <v>indie rock</v>
      </c>
    </row>
    <row r="1894" spans="1:18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0">
        <f t="shared" si="116"/>
        <v>40671.304178240738</v>
      </c>
      <c r="J1894" s="10">
        <f t="shared" si="117"/>
        <v>40701.304178240738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t="str">
        <f t="shared" si="118"/>
        <v>music</v>
      </c>
      <c r="R1894" t="str">
        <f t="shared" si="119"/>
        <v>indie rock</v>
      </c>
    </row>
    <row r="1895" spans="1:18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0">
        <f t="shared" si="116"/>
        <v>40632.608622685184</v>
      </c>
      <c r="J1895" s="10">
        <f t="shared" si="117"/>
        <v>40648.832638888889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t="str">
        <f t="shared" si="118"/>
        <v>music</v>
      </c>
      <c r="R1895" t="str">
        <f t="shared" si="119"/>
        <v>indie rock</v>
      </c>
    </row>
    <row r="1896" spans="1:18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0">
        <f t="shared" si="116"/>
        <v>40920.571562500001</v>
      </c>
      <c r="J1896" s="10">
        <f t="shared" si="117"/>
        <v>40951.571562500001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t="str">
        <f t="shared" si="118"/>
        <v>music</v>
      </c>
      <c r="R1896" t="str">
        <f t="shared" si="119"/>
        <v>indie rock</v>
      </c>
    </row>
    <row r="1897" spans="1:18" ht="43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0">
        <f t="shared" si="116"/>
        <v>42267.413449074076</v>
      </c>
      <c r="J1897" s="10">
        <f t="shared" si="117"/>
        <v>42297.413449074076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t="str">
        <f t="shared" si="118"/>
        <v>music</v>
      </c>
      <c r="R1897" t="str">
        <f t="shared" si="119"/>
        <v>indie rock</v>
      </c>
    </row>
    <row r="1898" spans="1:18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0">
        <f t="shared" si="116"/>
        <v>40981.376909722218</v>
      </c>
      <c r="J1898" s="10">
        <f t="shared" si="117"/>
        <v>41011.376909722218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t="str">
        <f t="shared" si="118"/>
        <v>music</v>
      </c>
      <c r="R1898" t="str">
        <f t="shared" si="119"/>
        <v>indie rock</v>
      </c>
    </row>
    <row r="1899" spans="1:18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0">
        <f t="shared" si="116"/>
        <v>41680.250069444446</v>
      </c>
      <c r="J1899" s="10">
        <f t="shared" si="117"/>
        <v>41702.541666666664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t="str">
        <f t="shared" si="118"/>
        <v>music</v>
      </c>
      <c r="R1899" t="str">
        <f t="shared" si="119"/>
        <v>indie rock</v>
      </c>
    </row>
    <row r="1900" spans="1:18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0">
        <f t="shared" si="116"/>
        <v>42365.8596412037</v>
      </c>
      <c r="J1900" s="10">
        <f t="shared" si="117"/>
        <v>42401.416666666664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t="str">
        <f t="shared" si="118"/>
        <v>music</v>
      </c>
      <c r="R1900" t="str">
        <f t="shared" si="119"/>
        <v>indie rock</v>
      </c>
    </row>
    <row r="1901" spans="1:18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0">
        <f t="shared" si="116"/>
        <v>42058.608402777776</v>
      </c>
      <c r="J1901" s="10">
        <f t="shared" si="117"/>
        <v>42088.566736111105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t="str">
        <f t="shared" si="118"/>
        <v>music</v>
      </c>
      <c r="R1901" t="str">
        <f t="shared" si="119"/>
        <v>indie rock</v>
      </c>
    </row>
    <row r="1902" spans="1:18" ht="43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0">
        <f t="shared" si="116"/>
        <v>41160.538553240738</v>
      </c>
      <c r="J1902" s="10">
        <f t="shared" si="117"/>
        <v>41188.082638888889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t="str">
        <f t="shared" si="118"/>
        <v>music</v>
      </c>
      <c r="R1902" t="str">
        <f t="shared" si="119"/>
        <v>indie rock</v>
      </c>
    </row>
    <row r="1903" spans="1:18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0">
        <f t="shared" si="116"/>
        <v>42116.209826388884</v>
      </c>
      <c r="J1903" s="10">
        <f t="shared" si="117"/>
        <v>42146.208333333336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t="str">
        <f t="shared" si="118"/>
        <v>technology</v>
      </c>
      <c r="R1903" t="str">
        <f t="shared" si="119"/>
        <v>gadgets</v>
      </c>
    </row>
    <row r="1904" spans="1:18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0">
        <f t="shared" si="116"/>
        <v>42037.456562499996</v>
      </c>
      <c r="J1904" s="10">
        <f t="shared" si="117"/>
        <v>42067.456562499996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t="str">
        <f t="shared" si="118"/>
        <v>technology</v>
      </c>
      <c r="R1904" t="str">
        <f t="shared" si="119"/>
        <v>gadgets</v>
      </c>
    </row>
    <row r="1905" spans="1:18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0">
        <f t="shared" si="116"/>
        <v>42702.437395833331</v>
      </c>
      <c r="J1905" s="10">
        <f t="shared" si="117"/>
        <v>42762.437395833331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t="str">
        <f t="shared" si="118"/>
        <v>technology</v>
      </c>
      <c r="R1905" t="str">
        <f t="shared" si="119"/>
        <v>gadgets</v>
      </c>
    </row>
    <row r="1906" spans="1:18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0">
        <f t="shared" si="116"/>
        <v>42326.352094907408</v>
      </c>
      <c r="J1906" s="10">
        <f t="shared" si="117"/>
        <v>42371.352094907408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t="str">
        <f t="shared" si="118"/>
        <v>technology</v>
      </c>
      <c r="R1906" t="str">
        <f t="shared" si="119"/>
        <v>gadgets</v>
      </c>
    </row>
    <row r="1907" spans="1:18" ht="43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0">
        <f t="shared" si="116"/>
        <v>41859.592523148145</v>
      </c>
      <c r="J1907" s="10">
        <f t="shared" si="117"/>
        <v>41889.592523148145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t="str">
        <f t="shared" si="118"/>
        <v>technology</v>
      </c>
      <c r="R1907" t="str">
        <f t="shared" si="119"/>
        <v>gadgets</v>
      </c>
    </row>
    <row r="1908" spans="1:18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0">
        <f t="shared" si="116"/>
        <v>42514.337766203702</v>
      </c>
      <c r="J1908" s="10">
        <f t="shared" si="117"/>
        <v>42544.337766203702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t="str">
        <f t="shared" si="118"/>
        <v>technology</v>
      </c>
      <c r="R1908" t="str">
        <f t="shared" si="119"/>
        <v>gadgets</v>
      </c>
    </row>
    <row r="1909" spans="1:18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0">
        <f t="shared" si="116"/>
        <v>41767.253761574073</v>
      </c>
      <c r="J1909" s="10">
        <f t="shared" si="117"/>
        <v>41782.253761574073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t="str">
        <f t="shared" si="118"/>
        <v>technology</v>
      </c>
      <c r="R1909" t="str">
        <f t="shared" si="119"/>
        <v>gadgets</v>
      </c>
    </row>
    <row r="1910" spans="1:18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0">
        <f t="shared" si="116"/>
        <v>42703.584490740737</v>
      </c>
      <c r="J1910" s="10">
        <f t="shared" si="117"/>
        <v>42733.584490740737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t="str">
        <f t="shared" si="118"/>
        <v>technology</v>
      </c>
      <c r="R1910" t="str">
        <f t="shared" si="119"/>
        <v>gadgets</v>
      </c>
    </row>
    <row r="1911" spans="1:18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0">
        <f t="shared" si="116"/>
        <v>41905.095821759256</v>
      </c>
      <c r="J1911" s="10">
        <f t="shared" si="117"/>
        <v>41935.095821759256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t="str">
        <f t="shared" si="118"/>
        <v>technology</v>
      </c>
      <c r="R1911" t="str">
        <f t="shared" si="119"/>
        <v>gadgets</v>
      </c>
    </row>
    <row r="1912" spans="1:18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0">
        <f t="shared" si="116"/>
        <v>42264.629826388882</v>
      </c>
      <c r="J1912" s="10">
        <f t="shared" si="117"/>
        <v>42308.614583333336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t="str">
        <f t="shared" si="118"/>
        <v>technology</v>
      </c>
      <c r="R1912" t="str">
        <f t="shared" si="119"/>
        <v>gadgets</v>
      </c>
    </row>
    <row r="1913" spans="1:18" ht="43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0">
        <f t="shared" si="116"/>
        <v>41829.700624999998</v>
      </c>
      <c r="J1913" s="10">
        <f t="shared" si="117"/>
        <v>41859.700624999998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t="str">
        <f t="shared" si="118"/>
        <v>technology</v>
      </c>
      <c r="R1913" t="str">
        <f t="shared" si="119"/>
        <v>gadgets</v>
      </c>
    </row>
    <row r="1914" spans="1:18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0">
        <f t="shared" si="116"/>
        <v>42128.893055555549</v>
      </c>
      <c r="J1914" s="10">
        <f t="shared" si="117"/>
        <v>42158.893055555549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t="str">
        <f t="shared" si="118"/>
        <v>technology</v>
      </c>
      <c r="R1914" t="str">
        <f t="shared" si="119"/>
        <v>gadgets</v>
      </c>
    </row>
    <row r="1915" spans="1:18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0">
        <f t="shared" si="116"/>
        <v>41890.177986111106</v>
      </c>
      <c r="J1915" s="10">
        <f t="shared" si="117"/>
        <v>41920.177986111106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t="str">
        <f t="shared" si="118"/>
        <v>technology</v>
      </c>
      <c r="R1915" t="str">
        <f t="shared" si="119"/>
        <v>gadgets</v>
      </c>
    </row>
    <row r="1916" spans="1:18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0">
        <f t="shared" si="116"/>
        <v>41928.841122685182</v>
      </c>
      <c r="J1916" s="10">
        <f t="shared" si="117"/>
        <v>41943.832638888889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t="str">
        <f t="shared" si="118"/>
        <v>technology</v>
      </c>
      <c r="R1916" t="str">
        <f t="shared" si="119"/>
        <v>gadgets</v>
      </c>
    </row>
    <row r="1917" spans="1:18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0">
        <f t="shared" si="116"/>
        <v>41863.715532407405</v>
      </c>
      <c r="J1917" s="10">
        <f t="shared" si="117"/>
        <v>41883.715532407405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t="str">
        <f t="shared" si="118"/>
        <v>technology</v>
      </c>
      <c r="R1917" t="str">
        <f t="shared" si="119"/>
        <v>gadgets</v>
      </c>
    </row>
    <row r="1918" spans="1:18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0">
        <f t="shared" si="116"/>
        <v>42656.383969907409</v>
      </c>
      <c r="J1918" s="10">
        <f t="shared" si="117"/>
        <v>42681.425636574073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t="str">
        <f t="shared" si="118"/>
        <v>technology</v>
      </c>
      <c r="R1918" t="str">
        <f t="shared" si="119"/>
        <v>gadgets</v>
      </c>
    </row>
    <row r="1919" spans="1:18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0">
        <f t="shared" si="116"/>
        <v>42745.93672453703</v>
      </c>
      <c r="J1919" s="10">
        <f t="shared" si="117"/>
        <v>42775.93672453703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t="str">
        <f t="shared" si="118"/>
        <v>technology</v>
      </c>
      <c r="R1919" t="str">
        <f t="shared" si="119"/>
        <v>gadgets</v>
      </c>
    </row>
    <row r="1920" spans="1:18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0">
        <f t="shared" si="116"/>
        <v>41828.456608796296</v>
      </c>
      <c r="J1920" s="10">
        <f t="shared" si="117"/>
        <v>41863.456608796296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t="str">
        <f t="shared" si="118"/>
        <v>technology</v>
      </c>
      <c r="R1920" t="str">
        <f t="shared" si="119"/>
        <v>gadgets</v>
      </c>
    </row>
    <row r="1921" spans="1:18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0">
        <f t="shared" si="116"/>
        <v>42113.542233796288</v>
      </c>
      <c r="J1921" s="10">
        <f t="shared" si="117"/>
        <v>42143.542233796288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t="str">
        <f t="shared" si="118"/>
        <v>technology</v>
      </c>
      <c r="R1921" t="str">
        <f t="shared" si="119"/>
        <v>gadgets</v>
      </c>
    </row>
    <row r="1922" spans="1:18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0">
        <f t="shared" si="116"/>
        <v>42270.54237268518</v>
      </c>
      <c r="J1922" s="10">
        <f t="shared" si="117"/>
        <v>42298.624999999993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t="str">
        <f t="shared" si="118"/>
        <v>technology</v>
      </c>
      <c r="R1922" t="str">
        <f t="shared" si="119"/>
        <v>gadgets</v>
      </c>
    </row>
    <row r="1923" spans="1:18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0">
        <f t="shared" ref="I1923:I1986" si="120">(((L1923/60)/60)/24) + DATE(1970,1,1)+(-8/24)</f>
        <v>41073.888229166667</v>
      </c>
      <c r="J1923" s="10">
        <f t="shared" ref="J1923:J1986" si="121">(((K1923/60)/60)/24) + DATE(1970,1,1)+(-8/24)</f>
        <v>41103.888229166667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t="str">
        <f t="shared" ref="Q1923:Q1986" si="122">LEFT(P1923, SEARCH("/",P1923,1) - 1)</f>
        <v>music</v>
      </c>
      <c r="R1923" t="str">
        <f t="shared" ref="R1923:R1986" si="123">RIGHT(P1923,LEN(P1923) - SEARCH("/",P1923,1))</f>
        <v>indie rock</v>
      </c>
    </row>
    <row r="1924" spans="1:18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0">
        <f t="shared" si="120"/>
        <v>41589.922534722216</v>
      </c>
      <c r="J1924" s="10">
        <f t="shared" si="121"/>
        <v>41619.922534722216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t="str">
        <f t="shared" si="122"/>
        <v>music</v>
      </c>
      <c r="R1924" t="str">
        <f t="shared" si="123"/>
        <v>indie rock</v>
      </c>
    </row>
    <row r="1925" spans="1:18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0">
        <f t="shared" si="120"/>
        <v>40772.515416666662</v>
      </c>
      <c r="J1925" s="10">
        <f t="shared" si="121"/>
        <v>40812.874305555553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t="str">
        <f t="shared" si="122"/>
        <v>music</v>
      </c>
      <c r="R1925" t="str">
        <f t="shared" si="123"/>
        <v>indie rock</v>
      </c>
    </row>
    <row r="1926" spans="1:18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0">
        <f t="shared" si="120"/>
        <v>41626.427719907406</v>
      </c>
      <c r="J1926" s="10">
        <f t="shared" si="121"/>
        <v>41654.481249999997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t="str">
        <f t="shared" si="122"/>
        <v>music</v>
      </c>
      <c r="R1926" t="str">
        <f t="shared" si="123"/>
        <v>indie rock</v>
      </c>
    </row>
    <row r="1927" spans="1:18" ht="28.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0">
        <f t="shared" si="120"/>
        <v>41535.568148148144</v>
      </c>
      <c r="J1927" s="10">
        <f t="shared" si="121"/>
        <v>41557.666666666664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t="str">
        <f t="shared" si="122"/>
        <v>music</v>
      </c>
      <c r="R1927" t="str">
        <f t="shared" si="123"/>
        <v>indie rock</v>
      </c>
    </row>
    <row r="1928" spans="1:18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0">
        <f t="shared" si="120"/>
        <v>40456.621018518512</v>
      </c>
      <c r="J1928" s="10">
        <f t="shared" si="121"/>
        <v>40483.68472222222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t="str">
        <f t="shared" si="122"/>
        <v>music</v>
      </c>
      <c r="R1928" t="str">
        <f t="shared" si="123"/>
        <v>indie rock</v>
      </c>
    </row>
    <row r="1929" spans="1:1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0">
        <f t="shared" si="120"/>
        <v>40960.528229166666</v>
      </c>
      <c r="J1929" s="10">
        <f t="shared" si="121"/>
        <v>40975.874305555553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t="str">
        <f t="shared" si="122"/>
        <v>music</v>
      </c>
      <c r="R1929" t="str">
        <f t="shared" si="123"/>
        <v>indie rock</v>
      </c>
    </row>
    <row r="1930" spans="1:18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0">
        <f t="shared" si="120"/>
        <v>41371.314745370371</v>
      </c>
      <c r="J1930" s="10">
        <f t="shared" si="121"/>
        <v>41401.314745370371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t="str">
        <f t="shared" si="122"/>
        <v>music</v>
      </c>
      <c r="R1930" t="str">
        <f t="shared" si="123"/>
        <v>indie rock</v>
      </c>
    </row>
    <row r="1931" spans="1:18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0">
        <f t="shared" si="120"/>
        <v>40686.688263888886</v>
      </c>
      <c r="J1931" s="10">
        <f t="shared" si="121"/>
        <v>40728.688263888886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t="str">
        <f t="shared" si="122"/>
        <v>music</v>
      </c>
      <c r="R1931" t="str">
        <f t="shared" si="123"/>
        <v>indie rock</v>
      </c>
    </row>
    <row r="1932" spans="1:18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0">
        <f t="shared" si="120"/>
        <v>41402.225486111107</v>
      </c>
      <c r="J1932" s="10">
        <f t="shared" si="121"/>
        <v>41462.225486111107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t="str">
        <f t="shared" si="122"/>
        <v>music</v>
      </c>
      <c r="R1932" t="str">
        <f t="shared" si="123"/>
        <v>indie rock</v>
      </c>
    </row>
    <row r="1933" spans="1:18" ht="28.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0">
        <f t="shared" si="120"/>
        <v>41037.559131944443</v>
      </c>
      <c r="J1933" s="10">
        <f t="shared" si="121"/>
        <v>41050.8125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t="str">
        <f t="shared" si="122"/>
        <v>music</v>
      </c>
      <c r="R1933" t="str">
        <f t="shared" si="123"/>
        <v>indie rock</v>
      </c>
    </row>
    <row r="1934" spans="1:18" ht="43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0">
        <f t="shared" si="120"/>
        <v>40911.476539351846</v>
      </c>
      <c r="J1934" s="10">
        <f t="shared" si="121"/>
        <v>40932.476539351846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t="str">
        <f t="shared" si="122"/>
        <v>music</v>
      </c>
      <c r="R1934" t="str">
        <f t="shared" si="123"/>
        <v>indie rock</v>
      </c>
    </row>
    <row r="1935" spans="1:18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0">
        <f t="shared" si="120"/>
        <v>41878.797534722216</v>
      </c>
      <c r="J1935" s="10">
        <f t="shared" si="121"/>
        <v>41908.797534722216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t="str">
        <f t="shared" si="122"/>
        <v>music</v>
      </c>
      <c r="R1935" t="str">
        <f t="shared" si="123"/>
        <v>indie rock</v>
      </c>
    </row>
    <row r="1936" spans="1:18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0">
        <f t="shared" si="120"/>
        <v>40865.533807870372</v>
      </c>
      <c r="J1936" s="10">
        <f t="shared" si="121"/>
        <v>40901.875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t="str">
        <f t="shared" si="122"/>
        <v>music</v>
      </c>
      <c r="R1936" t="str">
        <f t="shared" si="123"/>
        <v>indie rock</v>
      </c>
    </row>
    <row r="1937" spans="1:18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0">
        <f t="shared" si="120"/>
        <v>41773.59920138889</v>
      </c>
      <c r="J1937" s="10">
        <f t="shared" si="121"/>
        <v>41810.874305555553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t="str">
        <f t="shared" si="122"/>
        <v>music</v>
      </c>
      <c r="R1937" t="str">
        <f t="shared" si="123"/>
        <v>indie rock</v>
      </c>
    </row>
    <row r="1938" spans="1:18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0">
        <f t="shared" si="120"/>
        <v>40852.55636574074</v>
      </c>
      <c r="J1938" s="10">
        <f t="shared" si="121"/>
        <v>40882.915972222218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t="str">
        <f t="shared" si="122"/>
        <v>music</v>
      </c>
      <c r="R1938" t="str">
        <f t="shared" si="123"/>
        <v>indie rock</v>
      </c>
    </row>
    <row r="1939" spans="1:18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0">
        <f t="shared" si="120"/>
        <v>41058.78565972222</v>
      </c>
      <c r="J1939" s="10">
        <f t="shared" si="121"/>
        <v>41074.832638888889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t="str">
        <f t="shared" si="122"/>
        <v>music</v>
      </c>
      <c r="R1939" t="str">
        <f t="shared" si="123"/>
        <v>indie rock</v>
      </c>
    </row>
    <row r="1940" spans="1:18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0">
        <f t="shared" si="120"/>
        <v>41425.92628472222</v>
      </c>
      <c r="J1940" s="10">
        <f t="shared" si="121"/>
        <v>41456.875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t="str">
        <f t="shared" si="122"/>
        <v>music</v>
      </c>
      <c r="R1940" t="str">
        <f t="shared" si="123"/>
        <v>indie rock</v>
      </c>
    </row>
    <row r="1941" spans="1:18" ht="43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0">
        <f t="shared" si="120"/>
        <v>41313.651712962957</v>
      </c>
      <c r="J1941" s="10">
        <f t="shared" si="121"/>
        <v>41343.610046296293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t="str">
        <f t="shared" si="122"/>
        <v>music</v>
      </c>
      <c r="R1941" t="str">
        <f t="shared" si="123"/>
        <v>indie rock</v>
      </c>
    </row>
    <row r="1942" spans="1:18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0">
        <f t="shared" si="120"/>
        <v>40670.173993055556</v>
      </c>
      <c r="J1942" s="10">
        <f t="shared" si="121"/>
        <v>40708.832638888889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t="str">
        <f t="shared" si="122"/>
        <v>music</v>
      </c>
      <c r="R1942" t="str">
        <f t="shared" si="123"/>
        <v>indie rock</v>
      </c>
    </row>
    <row r="1943" spans="1:18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0">
        <f t="shared" si="120"/>
        <v>41743.95753472222</v>
      </c>
      <c r="J1943" s="10">
        <f t="shared" si="121"/>
        <v>41773.95753472222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t="str">
        <f t="shared" si="122"/>
        <v>technology</v>
      </c>
      <c r="R1943" t="str">
        <f t="shared" si="123"/>
        <v>hardware</v>
      </c>
    </row>
    <row r="1944" spans="1:18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0">
        <f t="shared" si="120"/>
        <v>40638.494675925926</v>
      </c>
      <c r="J1944" s="10">
        <f t="shared" si="121"/>
        <v>40728.494675925926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t="str">
        <f t="shared" si="122"/>
        <v>technology</v>
      </c>
      <c r="R1944" t="str">
        <f t="shared" si="123"/>
        <v>hardware</v>
      </c>
    </row>
    <row r="1945" spans="1:18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0">
        <f t="shared" si="120"/>
        <v>42547.936527777776</v>
      </c>
      <c r="J1945" s="10">
        <f t="shared" si="121"/>
        <v>42592.936527777776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t="str">
        <f t="shared" si="122"/>
        <v>technology</v>
      </c>
      <c r="R1945" t="str">
        <f t="shared" si="123"/>
        <v>hardware</v>
      </c>
    </row>
    <row r="1946" spans="1:18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0">
        <f t="shared" si="120"/>
        <v>41730.251041666663</v>
      </c>
      <c r="J1946" s="10">
        <f t="shared" si="121"/>
        <v>41760.251041666663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t="str">
        <f t="shared" si="122"/>
        <v>technology</v>
      </c>
      <c r="R1946" t="str">
        <f t="shared" si="123"/>
        <v>hardware</v>
      </c>
    </row>
    <row r="1947" spans="1:18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0">
        <f t="shared" si="120"/>
        <v>42156.918495370373</v>
      </c>
      <c r="J1947" s="10">
        <f t="shared" si="121"/>
        <v>42196.918495370373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t="str">
        <f t="shared" si="122"/>
        <v>technology</v>
      </c>
      <c r="R1947" t="str">
        <f t="shared" si="123"/>
        <v>hardware</v>
      </c>
    </row>
    <row r="1948" spans="1:18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0">
        <f t="shared" si="120"/>
        <v>41688.816678240735</v>
      </c>
      <c r="J1948" s="10">
        <f t="shared" si="121"/>
        <v>41748.775011574071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t="str">
        <f t="shared" si="122"/>
        <v>technology</v>
      </c>
      <c r="R1948" t="str">
        <f t="shared" si="123"/>
        <v>hardware</v>
      </c>
    </row>
    <row r="1949" spans="1:18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0">
        <f t="shared" si="120"/>
        <v>40102.584722222222</v>
      </c>
      <c r="J1949" s="10">
        <f t="shared" si="121"/>
        <v>40139.915972222218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t="str">
        <f t="shared" si="122"/>
        <v>technology</v>
      </c>
      <c r="R1949" t="str">
        <f t="shared" si="123"/>
        <v>hardware</v>
      </c>
    </row>
    <row r="1950" spans="1:18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0">
        <f t="shared" si="120"/>
        <v>42473.270937499998</v>
      </c>
      <c r="J1950" s="10">
        <f t="shared" si="121"/>
        <v>42527.376388888886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t="str">
        <f t="shared" si="122"/>
        <v>technology</v>
      </c>
      <c r="R1950" t="str">
        <f t="shared" si="123"/>
        <v>hardware</v>
      </c>
    </row>
    <row r="1951" spans="1:18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0">
        <f t="shared" si="120"/>
        <v>41800.089710648142</v>
      </c>
      <c r="J1951" s="10">
        <f t="shared" si="121"/>
        <v>41830.089710648142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t="str">
        <f t="shared" si="122"/>
        <v>technology</v>
      </c>
      <c r="R1951" t="str">
        <f t="shared" si="123"/>
        <v>hardware</v>
      </c>
    </row>
    <row r="1952" spans="1:18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0">
        <f t="shared" si="120"/>
        <v>40623.848067129627</v>
      </c>
      <c r="J1952" s="10">
        <f t="shared" si="121"/>
        <v>40654.848067129627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t="str">
        <f t="shared" si="122"/>
        <v>technology</v>
      </c>
      <c r="R1952" t="str">
        <f t="shared" si="123"/>
        <v>hardware</v>
      </c>
    </row>
    <row r="1953" spans="1:18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0">
        <f t="shared" si="120"/>
        <v>42651.087233796294</v>
      </c>
      <c r="J1953" s="10">
        <f t="shared" si="121"/>
        <v>42681.128900462958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t="str">
        <f t="shared" si="122"/>
        <v>technology</v>
      </c>
      <c r="R1953" t="str">
        <f t="shared" si="123"/>
        <v>hardware</v>
      </c>
    </row>
    <row r="1954" spans="1:18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0">
        <f t="shared" si="120"/>
        <v>41526.273321759254</v>
      </c>
      <c r="J1954" s="10">
        <f t="shared" si="121"/>
        <v>41563.273321759254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t="str">
        <f t="shared" si="122"/>
        <v>technology</v>
      </c>
      <c r="R1954" t="str">
        <f t="shared" si="123"/>
        <v>hardware</v>
      </c>
    </row>
    <row r="1955" spans="1:18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0">
        <f t="shared" si="120"/>
        <v>40940.866493055553</v>
      </c>
      <c r="J1955" s="10">
        <f t="shared" si="121"/>
        <v>40969.791666666664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t="str">
        <f t="shared" si="122"/>
        <v>technology</v>
      </c>
      <c r="R1955" t="str">
        <f t="shared" si="123"/>
        <v>hardware</v>
      </c>
    </row>
    <row r="1956" spans="1:18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0">
        <f t="shared" si="120"/>
        <v>42394.247407407405</v>
      </c>
      <c r="J1956" s="10">
        <f t="shared" si="121"/>
        <v>42440.874999999993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t="str">
        <f t="shared" si="122"/>
        <v>technology</v>
      </c>
      <c r="R1956" t="str">
        <f t="shared" si="123"/>
        <v>hardware</v>
      </c>
    </row>
    <row r="1957" spans="1:18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0">
        <f t="shared" si="120"/>
        <v>41019.938437500001</v>
      </c>
      <c r="J1957" s="10">
        <f t="shared" si="121"/>
        <v>41052.458333333328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t="str">
        <f t="shared" si="122"/>
        <v>technology</v>
      </c>
      <c r="R1957" t="str">
        <f t="shared" si="123"/>
        <v>hardware</v>
      </c>
    </row>
    <row r="1958" spans="1:18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0">
        <f t="shared" si="120"/>
        <v>42067.59033564815</v>
      </c>
      <c r="J1958" s="10">
        <f t="shared" si="121"/>
        <v>42112.548668981479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t="str">
        <f t="shared" si="122"/>
        <v>technology</v>
      </c>
      <c r="R1958" t="str">
        <f t="shared" si="123"/>
        <v>hardware</v>
      </c>
    </row>
    <row r="1959" spans="1:18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0">
        <f t="shared" si="120"/>
        <v>41178.765196759254</v>
      </c>
      <c r="J1959" s="10">
        <f t="shared" si="121"/>
        <v>41208.765196759254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t="str">
        <f t="shared" si="122"/>
        <v>technology</v>
      </c>
      <c r="R1959" t="str">
        <f t="shared" si="123"/>
        <v>hardware</v>
      </c>
    </row>
    <row r="1960" spans="1:18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0">
        <f t="shared" si="120"/>
        <v>41326.654641203699</v>
      </c>
      <c r="J1960" s="10">
        <f t="shared" si="121"/>
        <v>41356.612974537034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t="str">
        <f t="shared" si="122"/>
        <v>technology</v>
      </c>
      <c r="R1960" t="str">
        <f t="shared" si="123"/>
        <v>hardware</v>
      </c>
    </row>
    <row r="1961" spans="1:18" ht="43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0">
        <f t="shared" si="120"/>
        <v>41871.51226851852</v>
      </c>
      <c r="J1961" s="10">
        <f t="shared" si="121"/>
        <v>41912.666666666664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t="str">
        <f t="shared" si="122"/>
        <v>technology</v>
      </c>
      <c r="R1961" t="str">
        <f t="shared" si="123"/>
        <v>hardware</v>
      </c>
    </row>
    <row r="1962" spans="1:18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0">
        <f t="shared" si="120"/>
        <v>41964.029409722221</v>
      </c>
      <c r="J1962" s="10">
        <f t="shared" si="121"/>
        <v>41994.029409722221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t="str">
        <f t="shared" si="122"/>
        <v>technology</v>
      </c>
      <c r="R1962" t="str">
        <f t="shared" si="123"/>
        <v>hardware</v>
      </c>
    </row>
    <row r="1963" spans="1:18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0">
        <f t="shared" si="120"/>
        <v>41147.861307870371</v>
      </c>
      <c r="J1963" s="10">
        <f t="shared" si="121"/>
        <v>41187.832638888889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t="str">
        <f t="shared" si="122"/>
        <v>technology</v>
      </c>
      <c r="R1963" t="str">
        <f t="shared" si="123"/>
        <v>hardware</v>
      </c>
    </row>
    <row r="1964" spans="1:18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0">
        <f t="shared" si="120"/>
        <v>41742.447175925925</v>
      </c>
      <c r="J1964" s="10">
        <f t="shared" si="121"/>
        <v>41772.447175925925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t="str">
        <f t="shared" si="122"/>
        <v>technology</v>
      </c>
      <c r="R1964" t="str">
        <f t="shared" si="123"/>
        <v>hardware</v>
      </c>
    </row>
    <row r="1965" spans="1:18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0">
        <f t="shared" si="120"/>
        <v>41863.096458333333</v>
      </c>
      <c r="J1965" s="10">
        <f t="shared" si="121"/>
        <v>41898.096458333333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t="str">
        <f t="shared" si="122"/>
        <v>technology</v>
      </c>
      <c r="R1965" t="str">
        <f t="shared" si="123"/>
        <v>hardware</v>
      </c>
    </row>
    <row r="1966" spans="1:18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0">
        <f t="shared" si="120"/>
        <v>42451.939490740733</v>
      </c>
      <c r="J1966" s="10">
        <f t="shared" si="121"/>
        <v>42481.939490740733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t="str">
        <f t="shared" si="122"/>
        <v>technology</v>
      </c>
      <c r="R1966" t="str">
        <f t="shared" si="123"/>
        <v>hardware</v>
      </c>
    </row>
    <row r="1967" spans="1:18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0">
        <f t="shared" si="120"/>
        <v>40897.755902777775</v>
      </c>
      <c r="J1967" s="10">
        <f t="shared" si="121"/>
        <v>40919.708333333328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t="str">
        <f t="shared" si="122"/>
        <v>technology</v>
      </c>
      <c r="R1967" t="str">
        <f t="shared" si="123"/>
        <v>hardware</v>
      </c>
    </row>
    <row r="1968" spans="1:18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0">
        <f t="shared" si="120"/>
        <v>41835.207152777773</v>
      </c>
      <c r="J1968" s="10">
        <f t="shared" si="121"/>
        <v>41865.207152777773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t="str">
        <f t="shared" si="122"/>
        <v>technology</v>
      </c>
      <c r="R1968" t="str">
        <f t="shared" si="123"/>
        <v>hardware</v>
      </c>
    </row>
    <row r="1969" spans="1:18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0">
        <f t="shared" si="120"/>
        <v>41730.330196759256</v>
      </c>
      <c r="J1969" s="10">
        <f t="shared" si="121"/>
        <v>41760.330196759256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t="str">
        <f t="shared" si="122"/>
        <v>technology</v>
      </c>
      <c r="R1969" t="str">
        <f t="shared" si="123"/>
        <v>hardware</v>
      </c>
    </row>
    <row r="1970" spans="1:18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0">
        <f t="shared" si="120"/>
        <v>42676.253645833327</v>
      </c>
      <c r="J1970" s="10">
        <f t="shared" si="121"/>
        <v>42707.295312499999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t="str">
        <f t="shared" si="122"/>
        <v>technology</v>
      </c>
      <c r="R1970" t="str">
        <f t="shared" si="123"/>
        <v>hardware</v>
      </c>
    </row>
    <row r="1971" spans="1:18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0">
        <f t="shared" si="120"/>
        <v>42557.459120370368</v>
      </c>
      <c r="J1971" s="10">
        <f t="shared" si="121"/>
        <v>42587.459120370368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t="str">
        <f t="shared" si="122"/>
        <v>technology</v>
      </c>
      <c r="R1971" t="str">
        <f t="shared" si="123"/>
        <v>hardware</v>
      </c>
    </row>
    <row r="1972" spans="1:18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0">
        <f t="shared" si="120"/>
        <v>41323.859965277778</v>
      </c>
      <c r="J1972" s="10">
        <f t="shared" si="121"/>
        <v>41383.818298611113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t="str">
        <f t="shared" si="122"/>
        <v>technology</v>
      </c>
      <c r="R1972" t="str">
        <f t="shared" si="123"/>
        <v>hardware</v>
      </c>
    </row>
    <row r="1973" spans="1:18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0">
        <f t="shared" si="120"/>
        <v>41561.16737268518</v>
      </c>
      <c r="J1973" s="10">
        <f t="shared" si="121"/>
        <v>41592.833333333328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t="str">
        <f t="shared" si="122"/>
        <v>technology</v>
      </c>
      <c r="R1973" t="str">
        <f t="shared" si="123"/>
        <v>hardware</v>
      </c>
    </row>
    <row r="1974" spans="1:18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0">
        <f t="shared" si="120"/>
        <v>41200.678749999999</v>
      </c>
      <c r="J1974" s="10">
        <f t="shared" si="121"/>
        <v>41230.720416666663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t="str">
        <f t="shared" si="122"/>
        <v>technology</v>
      </c>
      <c r="R1974" t="str">
        <f t="shared" si="123"/>
        <v>hardware</v>
      </c>
    </row>
    <row r="1975" spans="1:18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0">
        <f t="shared" si="120"/>
        <v>42549.389629629623</v>
      </c>
      <c r="J1975" s="10">
        <f t="shared" si="121"/>
        <v>42587.958333333336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t="str">
        <f t="shared" si="122"/>
        <v>technology</v>
      </c>
      <c r="R1975" t="str">
        <f t="shared" si="123"/>
        <v>hardware</v>
      </c>
    </row>
    <row r="1976" spans="1:18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0">
        <f t="shared" si="120"/>
        <v>41445.000798611109</v>
      </c>
      <c r="J1976" s="10">
        <f t="shared" si="121"/>
        <v>41505.000798611109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t="str">
        <f t="shared" si="122"/>
        <v>technology</v>
      </c>
      <c r="R1976" t="str">
        <f t="shared" si="123"/>
        <v>hardware</v>
      </c>
    </row>
    <row r="1977" spans="1:18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0">
        <f t="shared" si="120"/>
        <v>41313.42188657407</v>
      </c>
      <c r="J1977" s="10">
        <f t="shared" si="121"/>
        <v>41343.42188657407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t="str">
        <f t="shared" si="122"/>
        <v>technology</v>
      </c>
      <c r="R1977" t="str">
        <f t="shared" si="123"/>
        <v>hardware</v>
      </c>
    </row>
    <row r="1978" spans="1:18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0">
        <f t="shared" si="120"/>
        <v>41438.566261574073</v>
      </c>
      <c r="J1978" s="10">
        <f t="shared" si="121"/>
        <v>41468.566261574073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t="str">
        <f t="shared" si="122"/>
        <v>technology</v>
      </c>
      <c r="R1978" t="str">
        <f t="shared" si="123"/>
        <v>hardware</v>
      </c>
    </row>
    <row r="1979" spans="1:18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0">
        <f t="shared" si="120"/>
        <v>42310.883564814816</v>
      </c>
      <c r="J1979" s="10">
        <f t="shared" si="121"/>
        <v>42356.999305555553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t="str">
        <f t="shared" si="122"/>
        <v>technology</v>
      </c>
      <c r="R1979" t="str">
        <f t="shared" si="123"/>
        <v>hardware</v>
      </c>
    </row>
    <row r="1980" spans="1:18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0">
        <f t="shared" si="120"/>
        <v>41038.892268518517</v>
      </c>
      <c r="J1980" s="10">
        <f t="shared" si="121"/>
        <v>41071.958333333328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t="str">
        <f t="shared" si="122"/>
        <v>technology</v>
      </c>
      <c r="R1980" t="str">
        <f t="shared" si="123"/>
        <v>hardware</v>
      </c>
    </row>
    <row r="1981" spans="1:18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0">
        <f t="shared" si="120"/>
        <v>42290.12668981481</v>
      </c>
      <c r="J1981" s="10">
        <f t="shared" si="121"/>
        <v>42326.874305555553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t="str">
        <f t="shared" si="122"/>
        <v>technology</v>
      </c>
      <c r="R1981" t="str">
        <f t="shared" si="123"/>
        <v>hardware</v>
      </c>
    </row>
    <row r="1982" spans="1:18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0">
        <f t="shared" si="120"/>
        <v>42423.209050925921</v>
      </c>
      <c r="J1982" s="10">
        <f t="shared" si="121"/>
        <v>42463.167384259257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t="str">
        <f t="shared" si="122"/>
        <v>technology</v>
      </c>
      <c r="R1982" t="str">
        <f t="shared" si="123"/>
        <v>hardware</v>
      </c>
    </row>
    <row r="1983" spans="1:18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0">
        <f t="shared" si="120"/>
        <v>41799.391956018517</v>
      </c>
      <c r="J1983" s="10">
        <f t="shared" si="121"/>
        <v>41829.391956018517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t="str">
        <f t="shared" si="122"/>
        <v>photography</v>
      </c>
      <c r="R1983" t="str">
        <f t="shared" si="123"/>
        <v>people</v>
      </c>
    </row>
    <row r="1984" spans="1:18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0">
        <f t="shared" si="120"/>
        <v>42678.253321759257</v>
      </c>
      <c r="J1984" s="10">
        <f t="shared" si="121"/>
        <v>42708.294988425921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t="str">
        <f t="shared" si="122"/>
        <v>photography</v>
      </c>
      <c r="R1984" t="str">
        <f t="shared" si="123"/>
        <v>people</v>
      </c>
    </row>
    <row r="1985" spans="1:18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0">
        <f t="shared" si="120"/>
        <v>42592.678449074076</v>
      </c>
      <c r="J1985" s="10">
        <f t="shared" si="121"/>
        <v>42614.958333333336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t="str">
        <f t="shared" si="122"/>
        <v>photography</v>
      </c>
      <c r="R1985" t="str">
        <f t="shared" si="123"/>
        <v>people</v>
      </c>
    </row>
    <row r="1986" spans="1:18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0">
        <f t="shared" si="120"/>
        <v>41913.456956018512</v>
      </c>
      <c r="J1986" s="10">
        <f t="shared" si="121"/>
        <v>41973.498622685183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t="str">
        <f t="shared" si="122"/>
        <v>photography</v>
      </c>
      <c r="R1986" t="str">
        <f t="shared" si="123"/>
        <v>people</v>
      </c>
    </row>
    <row r="1987" spans="1:18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0">
        <f t="shared" ref="I1987:I2050" si="124">(((L1987/60)/60)/24) + DATE(1970,1,1)+(-8/24)</f>
        <v>42555.365405092591</v>
      </c>
      <c r="J1987" s="10">
        <f t="shared" ref="J1987:J2050" si="125">(((K1987/60)/60)/24) + DATE(1970,1,1)+(-8/24)</f>
        <v>42584.624999999993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t="str">
        <f t="shared" ref="Q1987:Q2050" si="126">LEFT(P1987, SEARCH("/",P1987,1) - 1)</f>
        <v>photography</v>
      </c>
      <c r="R1987" t="str">
        <f t="shared" ref="R1987:R2050" si="127">RIGHT(P1987,LEN(P1987) - SEARCH("/",P1987,1))</f>
        <v>people</v>
      </c>
    </row>
    <row r="1988" spans="1:18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0">
        <f t="shared" si="124"/>
        <v>42413.100497685176</v>
      </c>
      <c r="J1988" s="10">
        <f t="shared" si="125"/>
        <v>42443.058831018519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t="str">
        <f t="shared" si="126"/>
        <v>photography</v>
      </c>
      <c r="R1988" t="str">
        <f t="shared" si="127"/>
        <v>people</v>
      </c>
    </row>
    <row r="1989" spans="1:18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0">
        <f t="shared" si="124"/>
        <v>42034.306435185186</v>
      </c>
      <c r="J1989" s="10">
        <f t="shared" si="125"/>
        <v>42064.306435185186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t="str">
        <f t="shared" si="126"/>
        <v>photography</v>
      </c>
      <c r="R1989" t="str">
        <f t="shared" si="127"/>
        <v>people</v>
      </c>
    </row>
    <row r="1990" spans="1:1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0">
        <f t="shared" si="124"/>
        <v>42206.429884259262</v>
      </c>
      <c r="J1990" s="10">
        <f t="shared" si="125"/>
        <v>42236.429884259262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t="str">
        <f t="shared" si="126"/>
        <v>photography</v>
      </c>
      <c r="R1990" t="str">
        <f t="shared" si="127"/>
        <v>people</v>
      </c>
    </row>
    <row r="1991" spans="1:18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0">
        <f t="shared" si="124"/>
        <v>42685.347314814811</v>
      </c>
      <c r="J1991" s="10">
        <f t="shared" si="125"/>
        <v>42715.347314814811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t="str">
        <f t="shared" si="126"/>
        <v>photography</v>
      </c>
      <c r="R1991" t="str">
        <f t="shared" si="127"/>
        <v>people</v>
      </c>
    </row>
    <row r="1992" spans="1:18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0">
        <f t="shared" si="124"/>
        <v>42397.862638888888</v>
      </c>
      <c r="J1992" s="10">
        <f t="shared" si="125"/>
        <v>42412.862638888888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t="str">
        <f t="shared" si="126"/>
        <v>photography</v>
      </c>
      <c r="R1992" t="str">
        <f t="shared" si="127"/>
        <v>people</v>
      </c>
    </row>
    <row r="1993" spans="1:18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0">
        <f t="shared" si="124"/>
        <v>42167.560023148144</v>
      </c>
      <c r="J1993" s="10">
        <f t="shared" si="125"/>
        <v>42188.560023148144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t="str">
        <f t="shared" si="126"/>
        <v>photography</v>
      </c>
      <c r="R1993" t="str">
        <f t="shared" si="127"/>
        <v>people</v>
      </c>
    </row>
    <row r="1994" spans="1:18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0">
        <f t="shared" si="124"/>
        <v>42022.810081018521</v>
      </c>
      <c r="J1994" s="10">
        <f t="shared" si="125"/>
        <v>42052.810081018521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t="str">
        <f t="shared" si="126"/>
        <v>photography</v>
      </c>
      <c r="R1994" t="str">
        <f t="shared" si="127"/>
        <v>people</v>
      </c>
    </row>
    <row r="1995" spans="1:18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0">
        <f t="shared" si="124"/>
        <v>42329.255057870374</v>
      </c>
      <c r="J1995" s="10">
        <f t="shared" si="125"/>
        <v>42359.255057870374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t="str">
        <f t="shared" si="126"/>
        <v>photography</v>
      </c>
      <c r="R1995" t="str">
        <f t="shared" si="127"/>
        <v>people</v>
      </c>
    </row>
    <row r="1996" spans="1:18" ht="43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0">
        <f t="shared" si="124"/>
        <v>42650.672939814809</v>
      </c>
      <c r="J1996" s="10">
        <f t="shared" si="125"/>
        <v>42710.714606481481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t="str">
        <f t="shared" si="126"/>
        <v>photography</v>
      </c>
      <c r="R1996" t="str">
        <f t="shared" si="127"/>
        <v>people</v>
      </c>
    </row>
    <row r="1997" spans="1:18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0">
        <f t="shared" si="124"/>
        <v>42181.568703703706</v>
      </c>
      <c r="J1997" s="10">
        <f t="shared" si="125"/>
        <v>42201.568703703706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t="str">
        <f t="shared" si="126"/>
        <v>photography</v>
      </c>
      <c r="R1997" t="str">
        <f t="shared" si="127"/>
        <v>people</v>
      </c>
    </row>
    <row r="1998" spans="1:18" ht="43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0">
        <f t="shared" si="124"/>
        <v>41800.486238425925</v>
      </c>
      <c r="J1998" s="10">
        <f t="shared" si="125"/>
        <v>41830.486238425925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t="str">
        <f t="shared" si="126"/>
        <v>photography</v>
      </c>
      <c r="R1998" t="str">
        <f t="shared" si="127"/>
        <v>people</v>
      </c>
    </row>
    <row r="1999" spans="1:18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0">
        <f t="shared" si="124"/>
        <v>41847.597361111111</v>
      </c>
      <c r="J1999" s="10">
        <f t="shared" si="125"/>
        <v>41877.597361111111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t="str">
        <f t="shared" si="126"/>
        <v>photography</v>
      </c>
      <c r="R1999" t="str">
        <f t="shared" si="127"/>
        <v>people</v>
      </c>
    </row>
    <row r="2000" spans="1:18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0">
        <f t="shared" si="124"/>
        <v>41806.785162037035</v>
      </c>
      <c r="J2000" s="10">
        <f t="shared" si="125"/>
        <v>41851.785162037035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t="str">
        <f t="shared" si="126"/>
        <v>photography</v>
      </c>
      <c r="R2000" t="str">
        <f t="shared" si="127"/>
        <v>people</v>
      </c>
    </row>
    <row r="2001" spans="1:18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0">
        <f t="shared" si="124"/>
        <v>41926.149398148147</v>
      </c>
      <c r="J2001" s="10">
        <f t="shared" si="125"/>
        <v>41956.191064814811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t="str">
        <f t="shared" si="126"/>
        <v>photography</v>
      </c>
      <c r="R2001" t="str">
        <f t="shared" si="127"/>
        <v>people</v>
      </c>
    </row>
    <row r="2002" spans="1:18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0">
        <f t="shared" si="124"/>
        <v>42345.618206018517</v>
      </c>
      <c r="J2002" s="10">
        <f t="shared" si="125"/>
        <v>42375.618206018517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t="str">
        <f t="shared" si="126"/>
        <v>photography</v>
      </c>
      <c r="R2002" t="str">
        <f t="shared" si="127"/>
        <v>people</v>
      </c>
    </row>
    <row r="2003" spans="1:18" ht="28.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0">
        <f t="shared" si="124"/>
        <v>42135.876342592594</v>
      </c>
      <c r="J2003" s="10">
        <f t="shared" si="125"/>
        <v>42167.499999999993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t="str">
        <f t="shared" si="126"/>
        <v>technology</v>
      </c>
      <c r="R2003" t="str">
        <f t="shared" si="127"/>
        <v>hardware</v>
      </c>
    </row>
    <row r="2004" spans="1:18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0">
        <f t="shared" si="124"/>
        <v>42728.378969907404</v>
      </c>
      <c r="J2004" s="10">
        <f t="shared" si="125"/>
        <v>42758.378969907404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t="str">
        <f t="shared" si="126"/>
        <v>technology</v>
      </c>
      <c r="R2004" t="str">
        <f t="shared" si="127"/>
        <v>hardware</v>
      </c>
    </row>
    <row r="2005" spans="1:18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0">
        <f t="shared" si="124"/>
        <v>40346.792268518519</v>
      </c>
      <c r="J2005" s="10">
        <f t="shared" si="125"/>
        <v>40361.625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t="str">
        <f t="shared" si="126"/>
        <v>technology</v>
      </c>
      <c r="R2005" t="str">
        <f t="shared" si="127"/>
        <v>hardware</v>
      </c>
    </row>
    <row r="2006" spans="1:18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0">
        <f t="shared" si="124"/>
        <v>41800.271562499998</v>
      </c>
      <c r="J2006" s="10">
        <f t="shared" si="125"/>
        <v>41830.271562499998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t="str">
        <f t="shared" si="126"/>
        <v>technology</v>
      </c>
      <c r="R2006" t="str">
        <f t="shared" si="127"/>
        <v>hardware</v>
      </c>
    </row>
    <row r="2007" spans="1:18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0">
        <f t="shared" si="124"/>
        <v>41535.479374999995</v>
      </c>
      <c r="J2007" s="10">
        <f t="shared" si="125"/>
        <v>41562.832638888889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t="str">
        <f t="shared" si="126"/>
        <v>technology</v>
      </c>
      <c r="R2007" t="str">
        <f t="shared" si="127"/>
        <v>hardware</v>
      </c>
    </row>
    <row r="2008" spans="1:18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0">
        <f t="shared" si="124"/>
        <v>41941.167187499996</v>
      </c>
      <c r="J2008" s="10">
        <f t="shared" si="125"/>
        <v>41976.208854166667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t="str">
        <f t="shared" si="126"/>
        <v>technology</v>
      </c>
      <c r="R2008" t="str">
        <f t="shared" si="127"/>
        <v>hardware</v>
      </c>
    </row>
    <row r="2009" spans="1:18" ht="43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0">
        <f t="shared" si="124"/>
        <v>40347.504467592589</v>
      </c>
      <c r="J2009" s="10">
        <f t="shared" si="125"/>
        <v>40413.833333333328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t="str">
        <f t="shared" si="126"/>
        <v>technology</v>
      </c>
      <c r="R2009" t="str">
        <f t="shared" si="127"/>
        <v>hardware</v>
      </c>
    </row>
    <row r="2010" spans="1:18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0">
        <f t="shared" si="124"/>
        <v>40761.271087962959</v>
      </c>
      <c r="J2010" s="10">
        <f t="shared" si="125"/>
        <v>40805.271087962959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t="str">
        <f t="shared" si="126"/>
        <v>technology</v>
      </c>
      <c r="R2010" t="str">
        <f t="shared" si="127"/>
        <v>hardware</v>
      </c>
    </row>
    <row r="2011" spans="1:18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0">
        <f t="shared" si="124"/>
        <v>42660.990081018514</v>
      </c>
      <c r="J2011" s="10">
        <f t="shared" si="125"/>
        <v>42697.031747685185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t="str">
        <f t="shared" si="126"/>
        <v>technology</v>
      </c>
      <c r="R2011" t="str">
        <f t="shared" si="127"/>
        <v>hardware</v>
      </c>
    </row>
    <row r="2012" spans="1:18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0">
        <f t="shared" si="124"/>
        <v>42570.663090277776</v>
      </c>
      <c r="J2012" s="10">
        <f t="shared" si="125"/>
        <v>42600.663090277776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t="str">
        <f t="shared" si="126"/>
        <v>technology</v>
      </c>
      <c r="R2012" t="str">
        <f t="shared" si="127"/>
        <v>hardware</v>
      </c>
    </row>
    <row r="2013" spans="1:18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0">
        <f t="shared" si="124"/>
        <v>42347.025150462963</v>
      </c>
      <c r="J2013" s="10">
        <f t="shared" si="125"/>
        <v>42380.624999999993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t="str">
        <f t="shared" si="126"/>
        <v>technology</v>
      </c>
      <c r="R2013" t="str">
        <f t="shared" si="127"/>
        <v>hardware</v>
      </c>
    </row>
    <row r="2014" spans="1:18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0">
        <f t="shared" si="124"/>
        <v>42010.488900462959</v>
      </c>
      <c r="J2014" s="10">
        <f t="shared" si="125"/>
        <v>42040.488900462959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t="str">
        <f t="shared" si="126"/>
        <v>technology</v>
      </c>
      <c r="R2014" t="str">
        <f t="shared" si="127"/>
        <v>hardware</v>
      </c>
    </row>
    <row r="2015" spans="1:18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0">
        <f t="shared" si="124"/>
        <v>42499.627476851849</v>
      </c>
      <c r="J2015" s="10">
        <f t="shared" si="125"/>
        <v>42559.627476851849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t="str">
        <f t="shared" si="126"/>
        <v>technology</v>
      </c>
      <c r="R2015" t="str">
        <f t="shared" si="127"/>
        <v>hardware</v>
      </c>
    </row>
    <row r="2016" spans="1:18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0">
        <f t="shared" si="124"/>
        <v>41323.881238425922</v>
      </c>
      <c r="J2016" s="10">
        <f t="shared" si="125"/>
        <v>41357.839571759258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t="str">
        <f t="shared" si="126"/>
        <v>technology</v>
      </c>
      <c r="R2016" t="str">
        <f t="shared" si="127"/>
        <v>hardware</v>
      </c>
    </row>
    <row r="2017" spans="1:18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0">
        <f t="shared" si="124"/>
        <v>40765.543553240735</v>
      </c>
      <c r="J2017" s="10">
        <f t="shared" si="125"/>
        <v>40795.543553240735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t="str">
        <f t="shared" si="126"/>
        <v>technology</v>
      </c>
      <c r="R2017" t="str">
        <f t="shared" si="127"/>
        <v>hardware</v>
      </c>
    </row>
    <row r="2018" spans="1:18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0">
        <f t="shared" si="124"/>
        <v>41312.547442129624</v>
      </c>
      <c r="J2018" s="10">
        <f t="shared" si="125"/>
        <v>41342.547442129624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t="str">
        <f t="shared" si="126"/>
        <v>technology</v>
      </c>
      <c r="R2018" t="str">
        <f t="shared" si="127"/>
        <v>hardware</v>
      </c>
    </row>
    <row r="2019" spans="1:18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0">
        <f t="shared" si="124"/>
        <v>40960.724016203698</v>
      </c>
      <c r="J2019" s="10">
        <f t="shared" si="125"/>
        <v>40991.833333333328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t="str">
        <f t="shared" si="126"/>
        <v>technology</v>
      </c>
      <c r="R2019" t="str">
        <f t="shared" si="127"/>
        <v>hardware</v>
      </c>
    </row>
    <row r="2020" spans="1:18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0">
        <f t="shared" si="124"/>
        <v>42199.032511574071</v>
      </c>
      <c r="J2020" s="10">
        <f t="shared" si="125"/>
        <v>42229.032511574071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t="str">
        <f t="shared" si="126"/>
        <v>technology</v>
      </c>
      <c r="R2020" t="str">
        <f t="shared" si="127"/>
        <v>hardware</v>
      </c>
    </row>
    <row r="2021" spans="1:18" ht="43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0">
        <f t="shared" si="124"/>
        <v>42605.375243055554</v>
      </c>
      <c r="J2021" s="10">
        <f t="shared" si="125"/>
        <v>42635.375243055554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t="str">
        <f t="shared" si="126"/>
        <v>technology</v>
      </c>
      <c r="R2021" t="str">
        <f t="shared" si="127"/>
        <v>hardware</v>
      </c>
    </row>
    <row r="2022" spans="1:18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0">
        <f t="shared" si="124"/>
        <v>41736.76416666666</v>
      </c>
      <c r="J2022" s="10">
        <f t="shared" si="125"/>
        <v>41773.627777777772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t="str">
        <f t="shared" si="126"/>
        <v>technology</v>
      </c>
      <c r="R2022" t="str">
        <f t="shared" si="127"/>
        <v>hardware</v>
      </c>
    </row>
    <row r="2023" spans="1:18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0">
        <f t="shared" si="124"/>
        <v>41860.737233796295</v>
      </c>
      <c r="J2023" s="10">
        <f t="shared" si="125"/>
        <v>41905.737233796295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t="str">
        <f t="shared" si="126"/>
        <v>technology</v>
      </c>
      <c r="R2023" t="str">
        <f t="shared" si="127"/>
        <v>hardware</v>
      </c>
    </row>
    <row r="2024" spans="1:18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0">
        <f t="shared" si="124"/>
        <v>42502.23578703704</v>
      </c>
      <c r="J2024" s="10">
        <f t="shared" si="125"/>
        <v>42532.23578703704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t="str">
        <f t="shared" si="126"/>
        <v>technology</v>
      </c>
      <c r="R2024" t="str">
        <f t="shared" si="127"/>
        <v>hardware</v>
      </c>
    </row>
    <row r="2025" spans="1:18" ht="43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0">
        <f t="shared" si="124"/>
        <v>42136.087418981479</v>
      </c>
      <c r="J2025" s="10">
        <f t="shared" si="125"/>
        <v>42166.087418981479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t="str">
        <f t="shared" si="126"/>
        <v>technology</v>
      </c>
      <c r="R2025" t="str">
        <f t="shared" si="127"/>
        <v>hardware</v>
      </c>
    </row>
    <row r="2026" spans="1:18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0">
        <f t="shared" si="124"/>
        <v>41099.633611111109</v>
      </c>
      <c r="J2026" s="10">
        <f t="shared" si="125"/>
        <v>41133.791666666664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t="str">
        <f t="shared" si="126"/>
        <v>technology</v>
      </c>
      <c r="R2026" t="str">
        <f t="shared" si="127"/>
        <v>hardware</v>
      </c>
    </row>
    <row r="2027" spans="1:18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0">
        <f t="shared" si="124"/>
        <v>42135.851226851846</v>
      </c>
      <c r="J2027" s="10">
        <f t="shared" si="125"/>
        <v>42165.851226851846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t="str">
        <f t="shared" si="126"/>
        <v>technology</v>
      </c>
      <c r="R2027" t="str">
        <f t="shared" si="127"/>
        <v>hardware</v>
      </c>
    </row>
    <row r="2028" spans="1:18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0">
        <f t="shared" si="124"/>
        <v>41704.402604166666</v>
      </c>
      <c r="J2028" s="10">
        <f t="shared" si="125"/>
        <v>41749.832638888889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t="str">
        <f t="shared" si="126"/>
        <v>technology</v>
      </c>
      <c r="R2028" t="str">
        <f t="shared" si="127"/>
        <v>hardware</v>
      </c>
    </row>
    <row r="2029" spans="1:18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0">
        <f t="shared" si="124"/>
        <v>42048.480543981481</v>
      </c>
      <c r="J2029" s="10">
        <f t="shared" si="125"/>
        <v>42093.438877314817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t="str">
        <f t="shared" si="126"/>
        <v>technology</v>
      </c>
      <c r="R2029" t="str">
        <f t="shared" si="127"/>
        <v>hardware</v>
      </c>
    </row>
    <row r="2030" spans="1:18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0">
        <f t="shared" si="124"/>
        <v>40215.585717592592</v>
      </c>
      <c r="J2030" s="10">
        <f t="shared" si="125"/>
        <v>40252.579861111109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t="str">
        <f t="shared" si="126"/>
        <v>technology</v>
      </c>
      <c r="R2030" t="str">
        <f t="shared" si="127"/>
        <v>hardware</v>
      </c>
    </row>
    <row r="2031" spans="1:18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0">
        <f t="shared" si="124"/>
        <v>41847.688437500001</v>
      </c>
      <c r="J2031" s="10">
        <f t="shared" si="125"/>
        <v>41877.688437500001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t="str">
        <f t="shared" si="126"/>
        <v>technology</v>
      </c>
      <c r="R2031" t="str">
        <f t="shared" si="127"/>
        <v>hardware</v>
      </c>
    </row>
    <row r="2032" spans="1:18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0">
        <f t="shared" si="124"/>
        <v>41212.663148148145</v>
      </c>
      <c r="J2032" s="10">
        <f t="shared" si="125"/>
        <v>41242.663148148145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t="str">
        <f t="shared" si="126"/>
        <v>technology</v>
      </c>
      <c r="R2032" t="str">
        <f t="shared" si="127"/>
        <v>hardware</v>
      </c>
    </row>
    <row r="2033" spans="1:18" ht="28.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0">
        <f t="shared" si="124"/>
        <v>41974.995983796289</v>
      </c>
      <c r="J2033" s="10">
        <f t="shared" si="125"/>
        <v>42012.708333333336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t="str">
        <f t="shared" si="126"/>
        <v>technology</v>
      </c>
      <c r="R2033" t="str">
        <f t="shared" si="127"/>
        <v>hardware</v>
      </c>
    </row>
    <row r="2034" spans="1:18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0">
        <f t="shared" si="124"/>
        <v>42689.23233796296</v>
      </c>
      <c r="J2034" s="10">
        <f t="shared" si="125"/>
        <v>42718.874999999993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t="str">
        <f t="shared" si="126"/>
        <v>technology</v>
      </c>
      <c r="R2034" t="str">
        <f t="shared" si="127"/>
        <v>hardware</v>
      </c>
    </row>
    <row r="2035" spans="1:18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0">
        <f t="shared" si="124"/>
        <v>41724.749050925922</v>
      </c>
      <c r="J2035" s="10">
        <f t="shared" si="125"/>
        <v>41754.749050925922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t="str">
        <f t="shared" si="126"/>
        <v>technology</v>
      </c>
      <c r="R2035" t="str">
        <f t="shared" si="127"/>
        <v>hardware</v>
      </c>
    </row>
    <row r="2036" spans="1:18" ht="43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0">
        <f t="shared" si="124"/>
        <v>42075.796678240738</v>
      </c>
      <c r="J2036" s="10">
        <f t="shared" si="125"/>
        <v>42130.956944444442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t="str">
        <f t="shared" si="126"/>
        <v>technology</v>
      </c>
      <c r="R2036" t="str">
        <f t="shared" si="127"/>
        <v>hardware</v>
      </c>
    </row>
    <row r="2037" spans="1:18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0">
        <f t="shared" si="124"/>
        <v>42311.29174768518</v>
      </c>
      <c r="J2037" s="10">
        <f t="shared" si="125"/>
        <v>42356.708333333336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t="str">
        <f t="shared" si="126"/>
        <v>technology</v>
      </c>
      <c r="R2037" t="str">
        <f t="shared" si="127"/>
        <v>hardware</v>
      </c>
    </row>
    <row r="2038" spans="1:18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0">
        <f t="shared" si="124"/>
        <v>41738.531469907408</v>
      </c>
      <c r="J2038" s="10">
        <f t="shared" si="125"/>
        <v>41768.531469907408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t="str">
        <f t="shared" si="126"/>
        <v>technology</v>
      </c>
      <c r="R2038" t="str">
        <f t="shared" si="127"/>
        <v>hardware</v>
      </c>
    </row>
    <row r="2039" spans="1:18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0">
        <f t="shared" si="124"/>
        <v>41577.876770833333</v>
      </c>
      <c r="J2039" s="10">
        <f t="shared" si="125"/>
        <v>41637.918437499997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t="str">
        <f t="shared" si="126"/>
        <v>technology</v>
      </c>
      <c r="R2039" t="str">
        <f t="shared" si="127"/>
        <v>hardware</v>
      </c>
    </row>
    <row r="2040" spans="1:18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0">
        <f t="shared" si="124"/>
        <v>41423.937743055554</v>
      </c>
      <c r="J2040" s="10">
        <f t="shared" si="125"/>
        <v>41456.416666666664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t="str">
        <f t="shared" si="126"/>
        <v>technology</v>
      </c>
      <c r="R2040" t="str">
        <f t="shared" si="127"/>
        <v>hardware</v>
      </c>
    </row>
    <row r="2041" spans="1:18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0">
        <f t="shared" si="124"/>
        <v>42675.10561342592</v>
      </c>
      <c r="J2041" s="10">
        <f t="shared" si="125"/>
        <v>42704.874305555553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t="str">
        <f t="shared" si="126"/>
        <v>technology</v>
      </c>
      <c r="R2041" t="str">
        <f t="shared" si="127"/>
        <v>hardware</v>
      </c>
    </row>
    <row r="2042" spans="1:18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0">
        <f t="shared" si="124"/>
        <v>41578.593784722223</v>
      </c>
      <c r="J2042" s="10">
        <f t="shared" si="125"/>
        <v>41593.635451388887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t="str">
        <f t="shared" si="126"/>
        <v>technology</v>
      </c>
      <c r="R2042" t="str">
        <f t="shared" si="127"/>
        <v>hardware</v>
      </c>
    </row>
    <row r="2043" spans="1:18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0">
        <f t="shared" si="124"/>
        <v>42654.192442129628</v>
      </c>
      <c r="J2043" s="10">
        <f t="shared" si="125"/>
        <v>42684.234108796292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t="str">
        <f t="shared" si="126"/>
        <v>technology</v>
      </c>
      <c r="R2043" t="str">
        <f t="shared" si="127"/>
        <v>hardware</v>
      </c>
    </row>
    <row r="2044" spans="1:18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0">
        <f t="shared" si="124"/>
        <v>42331.374699074069</v>
      </c>
      <c r="J2044" s="10">
        <f t="shared" si="125"/>
        <v>42391.374699074069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t="str">
        <f t="shared" si="126"/>
        <v>technology</v>
      </c>
      <c r="R2044" t="str">
        <f t="shared" si="127"/>
        <v>hardware</v>
      </c>
    </row>
    <row r="2045" spans="1:18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0">
        <f t="shared" si="124"/>
        <v>42660.843483796292</v>
      </c>
      <c r="J2045" s="10">
        <f t="shared" si="125"/>
        <v>42714.874305555553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t="str">
        <f t="shared" si="126"/>
        <v>technology</v>
      </c>
      <c r="R2045" t="str">
        <f t="shared" si="127"/>
        <v>hardware</v>
      </c>
    </row>
    <row r="2046" spans="1:18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0">
        <f t="shared" si="124"/>
        <v>42138.350856481477</v>
      </c>
      <c r="J2046" s="10">
        <f t="shared" si="125"/>
        <v>42168.350856481477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t="str">
        <f t="shared" si="126"/>
        <v>technology</v>
      </c>
      <c r="R2046" t="str">
        <f t="shared" si="127"/>
        <v>hardware</v>
      </c>
    </row>
    <row r="2047" spans="1:18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0">
        <f t="shared" si="124"/>
        <v>41068.755173611105</v>
      </c>
      <c r="J2047" s="10">
        <f t="shared" si="125"/>
        <v>41098.755173611105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t="str">
        <f t="shared" si="126"/>
        <v>technology</v>
      </c>
      <c r="R2047" t="str">
        <f t="shared" si="127"/>
        <v>hardware</v>
      </c>
    </row>
    <row r="2048" spans="1:18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0">
        <f t="shared" si="124"/>
        <v>41386.838472222218</v>
      </c>
      <c r="J2048" s="10">
        <f t="shared" si="125"/>
        <v>41416.838472222218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t="str">
        <f t="shared" si="126"/>
        <v>technology</v>
      </c>
      <c r="R2048" t="str">
        <f t="shared" si="127"/>
        <v>hardware</v>
      </c>
    </row>
    <row r="2049" spans="1:18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0">
        <f t="shared" si="124"/>
        <v>42081.570254629631</v>
      </c>
      <c r="J2049" s="10">
        <f t="shared" si="125"/>
        <v>42110.666666666664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t="str">
        <f t="shared" si="126"/>
        <v>technology</v>
      </c>
      <c r="R2049" t="str">
        <f t="shared" si="127"/>
        <v>hardware</v>
      </c>
    </row>
    <row r="2050" spans="1:18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0">
        <f t="shared" si="124"/>
        <v>41387.318182870367</v>
      </c>
      <c r="J2050" s="10">
        <f t="shared" si="125"/>
        <v>41417.318182870367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t="str">
        <f t="shared" si="126"/>
        <v>technology</v>
      </c>
      <c r="R2050" t="str">
        <f t="shared" si="127"/>
        <v>hardware</v>
      </c>
    </row>
    <row r="2051" spans="1:1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0">
        <f t="shared" ref="I2051:I2114" si="128">(((L2051/60)/60)/24) + DATE(1970,1,1)+(-8/24)</f>
        <v>41575.194016203699</v>
      </c>
      <c r="J2051" s="10">
        <f t="shared" ref="J2051:J2114" si="129">(((K2051/60)/60)/24) + DATE(1970,1,1)+(-8/24)</f>
        <v>41610.624305555553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t="str">
        <f t="shared" ref="Q2051:Q2114" si="130">LEFT(P2051, SEARCH("/",P2051,1) - 1)</f>
        <v>technology</v>
      </c>
      <c r="R2051" t="str">
        <f t="shared" ref="R2051:R2114" si="131">RIGHT(P2051,LEN(P2051) - SEARCH("/",P2051,1))</f>
        <v>hardware</v>
      </c>
    </row>
    <row r="2052" spans="1:18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0">
        <f t="shared" si="128"/>
        <v>42114.738171296289</v>
      </c>
      <c r="J2052" s="10">
        <f t="shared" si="129"/>
        <v>42154.738171296289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t="str">
        <f t="shared" si="130"/>
        <v>technology</v>
      </c>
      <c r="R2052" t="str">
        <f t="shared" si="131"/>
        <v>hardware</v>
      </c>
    </row>
    <row r="2053" spans="1:18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0">
        <f t="shared" si="128"/>
        <v>41603.689085648148</v>
      </c>
      <c r="J2053" s="10">
        <f t="shared" si="129"/>
        <v>41633.689085648148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t="str">
        <f t="shared" si="130"/>
        <v>technology</v>
      </c>
      <c r="R2053" t="str">
        <f t="shared" si="131"/>
        <v>hardware</v>
      </c>
    </row>
    <row r="2054" spans="1:18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0">
        <f t="shared" si="128"/>
        <v>42374.750613425924</v>
      </c>
      <c r="J2054" s="10">
        <f t="shared" si="129"/>
        <v>42419.750613425924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t="str">
        <f t="shared" si="130"/>
        <v>technology</v>
      </c>
      <c r="R2054" t="str">
        <f t="shared" si="131"/>
        <v>hardware</v>
      </c>
    </row>
    <row r="2055" spans="1:18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0">
        <f t="shared" si="128"/>
        <v>42303.284155092588</v>
      </c>
      <c r="J2055" s="10">
        <f t="shared" si="129"/>
        <v>42333.325821759259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t="str">
        <f t="shared" si="130"/>
        <v>technology</v>
      </c>
      <c r="R2055" t="str">
        <f t="shared" si="131"/>
        <v>hardware</v>
      </c>
    </row>
    <row r="2056" spans="1:18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0">
        <f t="shared" si="128"/>
        <v>41731.187615740739</v>
      </c>
      <c r="J2056" s="10">
        <f t="shared" si="129"/>
        <v>41761.187615740739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t="str">
        <f t="shared" si="130"/>
        <v>technology</v>
      </c>
      <c r="R2056" t="str">
        <f t="shared" si="131"/>
        <v>hardware</v>
      </c>
    </row>
    <row r="2057" spans="1:18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0">
        <f t="shared" si="128"/>
        <v>41946.340775462959</v>
      </c>
      <c r="J2057" s="10">
        <f t="shared" si="129"/>
        <v>41975.833333333336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t="str">
        <f t="shared" si="130"/>
        <v>technology</v>
      </c>
      <c r="R2057" t="str">
        <f t="shared" si="131"/>
        <v>hardware</v>
      </c>
    </row>
    <row r="2058" spans="1:18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0">
        <f t="shared" si="128"/>
        <v>41351.427569444444</v>
      </c>
      <c r="J2058" s="10">
        <f t="shared" si="129"/>
        <v>41381.427569444444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t="str">
        <f t="shared" si="130"/>
        <v>technology</v>
      </c>
      <c r="R2058" t="str">
        <f t="shared" si="131"/>
        <v>hardware</v>
      </c>
    </row>
    <row r="2059" spans="1:18" ht="43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0">
        <f t="shared" si="128"/>
        <v>42396.161249999997</v>
      </c>
      <c r="J2059" s="10">
        <f t="shared" si="129"/>
        <v>42426.161249999997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t="str">
        <f t="shared" si="130"/>
        <v>technology</v>
      </c>
      <c r="R2059" t="str">
        <f t="shared" si="131"/>
        <v>hardware</v>
      </c>
    </row>
    <row r="2060" spans="1:18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0">
        <f t="shared" si="128"/>
        <v>42026.03738425926</v>
      </c>
      <c r="J2060" s="10">
        <f t="shared" si="129"/>
        <v>42065.499999999993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t="str">
        <f t="shared" si="130"/>
        <v>technology</v>
      </c>
      <c r="R2060" t="str">
        <f t="shared" si="131"/>
        <v>hardware</v>
      </c>
    </row>
    <row r="2061" spans="1:18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0">
        <f t="shared" si="128"/>
        <v>42361.269143518519</v>
      </c>
      <c r="J2061" s="10">
        <f t="shared" si="129"/>
        <v>42400.582638888889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t="str">
        <f t="shared" si="130"/>
        <v>technology</v>
      </c>
      <c r="R2061" t="str">
        <f t="shared" si="131"/>
        <v>hardware</v>
      </c>
    </row>
    <row r="2062" spans="1:18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0">
        <f t="shared" si="128"/>
        <v>41783.309606481482</v>
      </c>
      <c r="J2062" s="10">
        <f t="shared" si="129"/>
        <v>41843.309606481482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t="str">
        <f t="shared" si="130"/>
        <v>technology</v>
      </c>
      <c r="R2062" t="str">
        <f t="shared" si="131"/>
        <v>hardware</v>
      </c>
    </row>
    <row r="2063" spans="1:18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0">
        <f t="shared" si="128"/>
        <v>42705.431180555555</v>
      </c>
      <c r="J2063" s="10">
        <f t="shared" si="129"/>
        <v>42735.431180555555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t="str">
        <f t="shared" si="130"/>
        <v>technology</v>
      </c>
      <c r="R2063" t="str">
        <f t="shared" si="131"/>
        <v>hardware</v>
      </c>
    </row>
    <row r="2064" spans="1:18" ht="43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0">
        <f t="shared" si="128"/>
        <v>42423.049745370365</v>
      </c>
      <c r="J2064" s="10">
        <f t="shared" si="129"/>
        <v>42453.0080787037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t="str">
        <f t="shared" si="130"/>
        <v>technology</v>
      </c>
      <c r="R2064" t="str">
        <f t="shared" si="131"/>
        <v>hardware</v>
      </c>
    </row>
    <row r="2065" spans="1:18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0">
        <f t="shared" si="128"/>
        <v>42472.399317129624</v>
      </c>
      <c r="J2065" s="10">
        <f t="shared" si="129"/>
        <v>42505.399317129624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t="str">
        <f t="shared" si="130"/>
        <v>technology</v>
      </c>
      <c r="R2065" t="str">
        <f t="shared" si="131"/>
        <v>hardware</v>
      </c>
    </row>
    <row r="2066" spans="1:18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0">
        <f t="shared" si="128"/>
        <v>41389.0315162037</v>
      </c>
      <c r="J2066" s="10">
        <f t="shared" si="129"/>
        <v>41425.166666666664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t="str">
        <f t="shared" si="130"/>
        <v>technology</v>
      </c>
      <c r="R2066" t="str">
        <f t="shared" si="131"/>
        <v>hardware</v>
      </c>
    </row>
    <row r="2067" spans="1:18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0">
        <f t="shared" si="128"/>
        <v>41603.000335648147</v>
      </c>
      <c r="J2067" s="10">
        <f t="shared" si="129"/>
        <v>41633.000335648147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t="str">
        <f t="shared" si="130"/>
        <v>technology</v>
      </c>
      <c r="R2067" t="str">
        <f t="shared" si="131"/>
        <v>hardware</v>
      </c>
    </row>
    <row r="2068" spans="1:18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0">
        <f t="shared" si="128"/>
        <v>41844.438460648147</v>
      </c>
      <c r="J2068" s="10">
        <f t="shared" si="129"/>
        <v>41874.438460648147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t="str">
        <f t="shared" si="130"/>
        <v>technology</v>
      </c>
      <c r="R2068" t="str">
        <f t="shared" si="131"/>
        <v>hardware</v>
      </c>
    </row>
    <row r="2069" spans="1:18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0">
        <f t="shared" si="128"/>
        <v>42115.520555555551</v>
      </c>
      <c r="J2069" s="10">
        <f t="shared" si="129"/>
        <v>42148.520555555551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t="str">
        <f t="shared" si="130"/>
        <v>technology</v>
      </c>
      <c r="R2069" t="str">
        <f t="shared" si="131"/>
        <v>hardware</v>
      </c>
    </row>
    <row r="2070" spans="1:18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0">
        <f t="shared" si="128"/>
        <v>42633.508275462962</v>
      </c>
      <c r="J2070" s="10">
        <f t="shared" si="129"/>
        <v>42663.508275462962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t="str">
        <f t="shared" si="130"/>
        <v>technology</v>
      </c>
      <c r="R2070" t="str">
        <f t="shared" si="131"/>
        <v>hardware</v>
      </c>
    </row>
    <row r="2071" spans="1:18" ht="43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0">
        <f t="shared" si="128"/>
        <v>42340.638784722221</v>
      </c>
      <c r="J2071" s="10">
        <f t="shared" si="129"/>
        <v>42371.638784722221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t="str">
        <f t="shared" si="130"/>
        <v>technology</v>
      </c>
      <c r="R2071" t="str">
        <f t="shared" si="131"/>
        <v>hardware</v>
      </c>
    </row>
    <row r="2072" spans="1:18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0">
        <f t="shared" si="128"/>
        <v>42519.323182870365</v>
      </c>
      <c r="J2072" s="10">
        <f t="shared" si="129"/>
        <v>42549.323182870365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t="str">
        <f t="shared" si="130"/>
        <v>technology</v>
      </c>
      <c r="R2072" t="str">
        <f t="shared" si="131"/>
        <v>hardware</v>
      </c>
    </row>
    <row r="2073" spans="1:18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0">
        <f t="shared" si="128"/>
        <v>42599.945416666662</v>
      </c>
      <c r="J2073" s="10">
        <f t="shared" si="129"/>
        <v>42644.945416666662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t="str">
        <f t="shared" si="130"/>
        <v>technology</v>
      </c>
      <c r="R2073" t="str">
        <f t="shared" si="131"/>
        <v>hardware</v>
      </c>
    </row>
    <row r="2074" spans="1:18" ht="43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0">
        <f t="shared" si="128"/>
        <v>42467.248055555552</v>
      </c>
      <c r="J2074" s="10">
        <f t="shared" si="129"/>
        <v>42497.248055555552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t="str">
        <f t="shared" si="130"/>
        <v>technology</v>
      </c>
      <c r="R2074" t="str">
        <f t="shared" si="131"/>
        <v>hardware</v>
      </c>
    </row>
    <row r="2075" spans="1:18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0">
        <f t="shared" si="128"/>
        <v>42087.334699074076</v>
      </c>
      <c r="J2075" s="10">
        <f t="shared" si="129"/>
        <v>42132.334699074076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t="str">
        <f t="shared" si="130"/>
        <v>technology</v>
      </c>
      <c r="R2075" t="str">
        <f t="shared" si="131"/>
        <v>hardware</v>
      </c>
    </row>
    <row r="2076" spans="1:18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0">
        <f t="shared" si="128"/>
        <v>42466.492847222216</v>
      </c>
      <c r="J2076" s="10">
        <f t="shared" si="129"/>
        <v>42496.492847222216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t="str">
        <f t="shared" si="130"/>
        <v>technology</v>
      </c>
      <c r="R2076" t="str">
        <f t="shared" si="131"/>
        <v>hardware</v>
      </c>
    </row>
    <row r="2077" spans="1:18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0">
        <f t="shared" si="128"/>
        <v>41450.348240740735</v>
      </c>
      <c r="J2077" s="10">
        <f t="shared" si="129"/>
        <v>41480.348240740735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t="str">
        <f t="shared" si="130"/>
        <v>technology</v>
      </c>
      <c r="R2077" t="str">
        <f t="shared" si="131"/>
        <v>hardware</v>
      </c>
    </row>
    <row r="2078" spans="1:18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0">
        <f t="shared" si="128"/>
        <v>41803.547326388885</v>
      </c>
      <c r="J2078" s="10">
        <f t="shared" si="129"/>
        <v>41843.547326388885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t="str">
        <f t="shared" si="130"/>
        <v>technology</v>
      </c>
      <c r="R2078" t="str">
        <f t="shared" si="131"/>
        <v>hardware</v>
      </c>
    </row>
    <row r="2079" spans="1:18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0">
        <f t="shared" si="128"/>
        <v>42102.70921296296</v>
      </c>
      <c r="J2079" s="10">
        <f t="shared" si="129"/>
        <v>42160.541666666664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t="str">
        <f t="shared" si="130"/>
        <v>technology</v>
      </c>
      <c r="R2079" t="str">
        <f t="shared" si="131"/>
        <v>hardware</v>
      </c>
    </row>
    <row r="2080" spans="1:18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0">
        <f t="shared" si="128"/>
        <v>42692.438159722216</v>
      </c>
      <c r="J2080" s="10">
        <f t="shared" si="129"/>
        <v>42722.438159722216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t="str">
        <f t="shared" si="130"/>
        <v>technology</v>
      </c>
      <c r="R2080" t="str">
        <f t="shared" si="131"/>
        <v>hardware</v>
      </c>
    </row>
    <row r="2081" spans="1:18" ht="43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0">
        <f t="shared" si="128"/>
        <v>42150.377233796295</v>
      </c>
      <c r="J2081" s="10">
        <f t="shared" si="129"/>
        <v>42180.458333333336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t="str">
        <f t="shared" si="130"/>
        <v>technology</v>
      </c>
      <c r="R2081" t="str">
        <f t="shared" si="131"/>
        <v>hardware</v>
      </c>
    </row>
    <row r="2082" spans="1:18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0">
        <f t="shared" si="128"/>
        <v>42289.623842592591</v>
      </c>
      <c r="J2082" s="10">
        <f t="shared" si="129"/>
        <v>42319.665509259255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t="str">
        <f t="shared" si="130"/>
        <v>technology</v>
      </c>
      <c r="R2082" t="str">
        <f t="shared" si="131"/>
        <v>hardware</v>
      </c>
    </row>
    <row r="2083" spans="1:18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0">
        <f t="shared" si="128"/>
        <v>41003.823553240742</v>
      </c>
      <c r="J2083" s="10">
        <f t="shared" si="129"/>
        <v>41044.874305555553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t="str">
        <f t="shared" si="130"/>
        <v>music</v>
      </c>
      <c r="R2083" t="str">
        <f t="shared" si="131"/>
        <v>indie rock</v>
      </c>
    </row>
    <row r="2084" spans="1:18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0">
        <f t="shared" si="128"/>
        <v>40810.786990740737</v>
      </c>
      <c r="J2084" s="10">
        <f t="shared" si="129"/>
        <v>40870.828657407401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t="str">
        <f t="shared" si="130"/>
        <v>music</v>
      </c>
      <c r="R2084" t="str">
        <f t="shared" si="131"/>
        <v>indie rock</v>
      </c>
    </row>
    <row r="2085" spans="1:18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0">
        <f t="shared" si="128"/>
        <v>41034.388831018514</v>
      </c>
      <c r="J2085" s="10">
        <f t="shared" si="129"/>
        <v>41064.388831018514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t="str">
        <f t="shared" si="130"/>
        <v>music</v>
      </c>
      <c r="R2085" t="str">
        <f t="shared" si="131"/>
        <v>indie rock</v>
      </c>
    </row>
    <row r="2086" spans="1:18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0">
        <f t="shared" si="128"/>
        <v>41731.499791666662</v>
      </c>
      <c r="J2086" s="10">
        <f t="shared" si="129"/>
        <v>41762.957638888889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t="str">
        <f t="shared" si="130"/>
        <v>music</v>
      </c>
      <c r="R2086" t="str">
        <f t="shared" si="131"/>
        <v>indie rock</v>
      </c>
    </row>
    <row r="2087" spans="1:18" ht="43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0">
        <f t="shared" si="128"/>
        <v>41075.502164351848</v>
      </c>
      <c r="J2087" s="10">
        <f t="shared" si="129"/>
        <v>41105.502164351848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t="str">
        <f t="shared" si="130"/>
        <v>music</v>
      </c>
      <c r="R2087" t="str">
        <f t="shared" si="131"/>
        <v>indie rock</v>
      </c>
    </row>
    <row r="2088" spans="1:18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0">
        <f t="shared" si="128"/>
        <v>40860.337175925924</v>
      </c>
      <c r="J2088" s="10">
        <f t="shared" si="129"/>
        <v>40890.874305555553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t="str">
        <f t="shared" si="130"/>
        <v>music</v>
      </c>
      <c r="R2088" t="str">
        <f t="shared" si="131"/>
        <v>indie rock</v>
      </c>
    </row>
    <row r="2089" spans="1:18" ht="43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0">
        <f t="shared" si="128"/>
        <v>40763.871041666665</v>
      </c>
      <c r="J2089" s="10">
        <f t="shared" si="129"/>
        <v>40793.871041666665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t="str">
        <f t="shared" si="130"/>
        <v>music</v>
      </c>
      <c r="R2089" t="str">
        <f t="shared" si="131"/>
        <v>indie rock</v>
      </c>
    </row>
    <row r="2090" spans="1:18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0">
        <f t="shared" si="128"/>
        <v>40395.381388888884</v>
      </c>
      <c r="J2090" s="10">
        <f t="shared" si="129"/>
        <v>40431.832638888889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t="str">
        <f t="shared" si="130"/>
        <v>music</v>
      </c>
      <c r="R2090" t="str">
        <f t="shared" si="131"/>
        <v>indie rock</v>
      </c>
    </row>
    <row r="2091" spans="1:18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0">
        <f t="shared" si="128"/>
        <v>41452.742986111109</v>
      </c>
      <c r="J2091" s="10">
        <f t="shared" si="129"/>
        <v>41487.742986111109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t="str">
        <f t="shared" si="130"/>
        <v>music</v>
      </c>
      <c r="R2091" t="str">
        <f t="shared" si="131"/>
        <v>indie rock</v>
      </c>
    </row>
    <row r="2092" spans="1:18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0">
        <f t="shared" si="128"/>
        <v>41299.048090277778</v>
      </c>
      <c r="J2092" s="10">
        <f t="shared" si="129"/>
        <v>41329.048090277778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t="str">
        <f t="shared" si="130"/>
        <v>music</v>
      </c>
      <c r="R2092" t="str">
        <f t="shared" si="131"/>
        <v>indie rock</v>
      </c>
    </row>
    <row r="2093" spans="1:18" ht="43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0">
        <f t="shared" si="128"/>
        <v>40554.989328703698</v>
      </c>
      <c r="J2093" s="10">
        <f t="shared" si="129"/>
        <v>40603.5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t="str">
        <f t="shared" si="130"/>
        <v>music</v>
      </c>
      <c r="R2093" t="str">
        <f t="shared" si="131"/>
        <v>indie rock</v>
      </c>
    </row>
    <row r="2094" spans="1:18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0">
        <f t="shared" si="128"/>
        <v>40763.374212962961</v>
      </c>
      <c r="J2094" s="10">
        <f t="shared" si="129"/>
        <v>40823.374212962961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t="str">
        <f t="shared" si="130"/>
        <v>music</v>
      </c>
      <c r="R2094" t="str">
        <f t="shared" si="131"/>
        <v>indie rock</v>
      </c>
    </row>
    <row r="2095" spans="1:18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0">
        <f t="shared" si="128"/>
        <v>41205.521203703705</v>
      </c>
      <c r="J2095" s="10">
        <f t="shared" si="129"/>
        <v>41265.56287037037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t="str">
        <f t="shared" si="130"/>
        <v>music</v>
      </c>
      <c r="R2095" t="str">
        <f t="shared" si="131"/>
        <v>indie rock</v>
      </c>
    </row>
    <row r="2096" spans="1:18" ht="43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0">
        <f t="shared" si="128"/>
        <v>40938.686689814815</v>
      </c>
      <c r="J2096" s="10">
        <f t="shared" si="129"/>
        <v>40972.791666666664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t="str">
        <f t="shared" si="130"/>
        <v>music</v>
      </c>
      <c r="R2096" t="str">
        <f t="shared" si="131"/>
        <v>indie rock</v>
      </c>
    </row>
    <row r="2097" spans="1:18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0">
        <f t="shared" si="128"/>
        <v>40758.400150462956</v>
      </c>
      <c r="J2097" s="10">
        <f t="shared" si="129"/>
        <v>40818.400150462956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t="str">
        <f t="shared" si="130"/>
        <v>music</v>
      </c>
      <c r="R2097" t="str">
        <f t="shared" si="131"/>
        <v>indie rock</v>
      </c>
    </row>
    <row r="2098" spans="1:18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0">
        <f t="shared" si="128"/>
        <v>41192.425173611111</v>
      </c>
      <c r="J2098" s="10">
        <f t="shared" si="129"/>
        <v>41207.832638888889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t="str">
        <f t="shared" si="130"/>
        <v>music</v>
      </c>
      <c r="R2098" t="str">
        <f t="shared" si="131"/>
        <v>indie rock</v>
      </c>
    </row>
    <row r="2099" spans="1:18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0">
        <f t="shared" si="128"/>
        <v>40818.251562499994</v>
      </c>
      <c r="J2099" s="10">
        <f t="shared" si="129"/>
        <v>40878.293229166666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t="str">
        <f t="shared" si="130"/>
        <v>music</v>
      </c>
      <c r="R2099" t="str">
        <f t="shared" si="131"/>
        <v>indie rock</v>
      </c>
    </row>
    <row r="2100" spans="1:18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0">
        <f t="shared" si="128"/>
        <v>40945.780497685184</v>
      </c>
      <c r="J2100" s="10">
        <f t="shared" si="129"/>
        <v>40975.780497685184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t="str">
        <f t="shared" si="130"/>
        <v>music</v>
      </c>
      <c r="R2100" t="str">
        <f t="shared" si="131"/>
        <v>indie rock</v>
      </c>
    </row>
    <row r="2101" spans="1:1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0">
        <f t="shared" si="128"/>
        <v>42173.41300925926</v>
      </c>
      <c r="J2101" s="10">
        <f t="shared" si="129"/>
        <v>42186.819444444445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t="str">
        <f t="shared" si="130"/>
        <v>music</v>
      </c>
      <c r="R2101" t="str">
        <f t="shared" si="131"/>
        <v>indie rock</v>
      </c>
    </row>
    <row r="2102" spans="1:18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0">
        <f t="shared" si="128"/>
        <v>41074.50163194444</v>
      </c>
      <c r="J2102" s="10">
        <f t="shared" si="129"/>
        <v>41089.832638888889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t="str">
        <f t="shared" si="130"/>
        <v>music</v>
      </c>
      <c r="R2102" t="str">
        <f t="shared" si="131"/>
        <v>indie rock</v>
      </c>
    </row>
    <row r="2103" spans="1:18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0">
        <f t="shared" si="128"/>
        <v>40891.816134259258</v>
      </c>
      <c r="J2103" s="10">
        <f t="shared" si="129"/>
        <v>40951.816134259258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t="str">
        <f t="shared" si="130"/>
        <v>music</v>
      </c>
      <c r="R2103" t="str">
        <f t="shared" si="131"/>
        <v>indie rock</v>
      </c>
    </row>
    <row r="2104" spans="1:18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0">
        <f t="shared" si="128"/>
        <v>40638.535277777773</v>
      </c>
      <c r="J2104" s="10">
        <f t="shared" si="129"/>
        <v>40668.535277777773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t="str">
        <f t="shared" si="130"/>
        <v>music</v>
      </c>
      <c r="R2104" t="str">
        <f t="shared" si="131"/>
        <v>indie rock</v>
      </c>
    </row>
    <row r="2105" spans="1:18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0">
        <f t="shared" si="128"/>
        <v>41192.421608796292</v>
      </c>
      <c r="J2105" s="10">
        <f t="shared" si="129"/>
        <v>41222.463275462964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t="str">
        <f t="shared" si="130"/>
        <v>music</v>
      </c>
      <c r="R2105" t="str">
        <f t="shared" si="131"/>
        <v>indie rock</v>
      </c>
    </row>
    <row r="2106" spans="1:18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0">
        <f t="shared" si="128"/>
        <v>41393.74113425926</v>
      </c>
      <c r="J2106" s="10">
        <f t="shared" si="129"/>
        <v>41424.666666666664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t="str">
        <f t="shared" si="130"/>
        <v>music</v>
      </c>
      <c r="R2106" t="str">
        <f t="shared" si="131"/>
        <v>indie rock</v>
      </c>
    </row>
    <row r="2107" spans="1:18" ht="28.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0">
        <f t="shared" si="128"/>
        <v>41951.455474537033</v>
      </c>
      <c r="J2107" s="10">
        <f t="shared" si="129"/>
        <v>41963.833333333336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t="str">
        <f t="shared" si="130"/>
        <v>music</v>
      </c>
      <c r="R2107" t="str">
        <f t="shared" si="131"/>
        <v>indie rock</v>
      </c>
    </row>
    <row r="2108" spans="1:18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0">
        <f t="shared" si="128"/>
        <v>41269.881643518514</v>
      </c>
      <c r="J2108" s="10">
        <f t="shared" si="129"/>
        <v>41299.881643518514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t="str">
        <f t="shared" si="130"/>
        <v>music</v>
      </c>
      <c r="R2108" t="str">
        <f t="shared" si="131"/>
        <v>indie rock</v>
      </c>
    </row>
    <row r="2109" spans="1:18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0">
        <f t="shared" si="128"/>
        <v>41934.377233796295</v>
      </c>
      <c r="J2109" s="10">
        <f t="shared" si="129"/>
        <v>41955.418900462959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t="str">
        <f t="shared" si="130"/>
        <v>music</v>
      </c>
      <c r="R2109" t="str">
        <f t="shared" si="131"/>
        <v>indie rock</v>
      </c>
    </row>
    <row r="2110" spans="1:18" ht="43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0">
        <f t="shared" si="128"/>
        <v>41134.842361111107</v>
      </c>
      <c r="J2110" s="10">
        <f t="shared" si="129"/>
        <v>41161.829861111109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t="str">
        <f t="shared" si="130"/>
        <v>music</v>
      </c>
      <c r="R2110" t="str">
        <f t="shared" si="131"/>
        <v>indie rock</v>
      </c>
    </row>
    <row r="2111" spans="1:18" ht="28.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0">
        <f t="shared" si="128"/>
        <v>42160.375196759262</v>
      </c>
      <c r="J2111" s="10">
        <f t="shared" si="129"/>
        <v>42190.375196759262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t="str">
        <f t="shared" si="130"/>
        <v>music</v>
      </c>
      <c r="R2111" t="str">
        <f t="shared" si="131"/>
        <v>indie rock</v>
      </c>
    </row>
    <row r="2112" spans="1:18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0">
        <f t="shared" si="128"/>
        <v>41759.337604166663</v>
      </c>
      <c r="J2112" s="10">
        <f t="shared" si="129"/>
        <v>41786.874305555553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t="str">
        <f t="shared" si="130"/>
        <v>music</v>
      </c>
      <c r="R2112" t="str">
        <f t="shared" si="131"/>
        <v>indie rock</v>
      </c>
    </row>
    <row r="2113" spans="1:18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0">
        <f t="shared" si="128"/>
        <v>40702.863715277774</v>
      </c>
      <c r="J2113" s="10">
        <f t="shared" si="129"/>
        <v>40769.708333333328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t="str">
        <f t="shared" si="130"/>
        <v>music</v>
      </c>
      <c r="R2113" t="str">
        <f t="shared" si="131"/>
        <v>indie rock</v>
      </c>
    </row>
    <row r="2114" spans="1:18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0">
        <f t="shared" si="128"/>
        <v>41365.594826388886</v>
      </c>
      <c r="J2114" s="10">
        <f t="shared" si="129"/>
        <v>41379.594826388886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t="str">
        <f t="shared" si="130"/>
        <v>music</v>
      </c>
      <c r="R2114" t="str">
        <f t="shared" si="131"/>
        <v>indie rock</v>
      </c>
    </row>
    <row r="2115" spans="1:18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0">
        <f t="shared" ref="I2115:I2178" si="132">(((L2115/60)/60)/24) + DATE(1970,1,1)+(-8/24)</f>
        <v>41870.532129629624</v>
      </c>
      <c r="J2115" s="10">
        <f t="shared" ref="J2115:J2178" si="133">(((K2115/60)/60)/24) + DATE(1970,1,1)+(-8/24)</f>
        <v>41905.532129629624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t="str">
        <f t="shared" ref="Q2115:Q2178" si="134">LEFT(P2115, SEARCH("/",P2115,1) - 1)</f>
        <v>music</v>
      </c>
      <c r="R2115" t="str">
        <f t="shared" ref="R2115:R2178" si="135">RIGHT(P2115,LEN(P2115) - SEARCH("/",P2115,1))</f>
        <v>indie rock</v>
      </c>
    </row>
    <row r="2116" spans="1:18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0">
        <f t="shared" si="132"/>
        <v>40458.482291666667</v>
      </c>
      <c r="J2116" s="10">
        <f t="shared" si="133"/>
        <v>40520.874305555553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t="str">
        <f t="shared" si="134"/>
        <v>music</v>
      </c>
      <c r="R2116" t="str">
        <f t="shared" si="135"/>
        <v>indie rock</v>
      </c>
    </row>
    <row r="2117" spans="1:18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0">
        <f t="shared" si="132"/>
        <v>40563.747696759259</v>
      </c>
      <c r="J2117" s="10">
        <f t="shared" si="133"/>
        <v>40593.747696759259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t="str">
        <f t="shared" si="134"/>
        <v>music</v>
      </c>
      <c r="R2117" t="str">
        <f t="shared" si="135"/>
        <v>indie rock</v>
      </c>
    </row>
    <row r="2118" spans="1:18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0">
        <f t="shared" si="132"/>
        <v>41136.444479166668</v>
      </c>
      <c r="J2118" s="10">
        <f t="shared" si="133"/>
        <v>41184.444479166668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t="str">
        <f t="shared" si="134"/>
        <v>music</v>
      </c>
      <c r="R2118" t="str">
        <f t="shared" si="135"/>
        <v>indie rock</v>
      </c>
    </row>
    <row r="2119" spans="1:18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0">
        <f t="shared" si="132"/>
        <v>42289.726261574069</v>
      </c>
      <c r="J2119" s="10">
        <f t="shared" si="133"/>
        <v>42303.874305555553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t="str">
        <f t="shared" si="134"/>
        <v>music</v>
      </c>
      <c r="R2119" t="str">
        <f t="shared" si="135"/>
        <v>indie rock</v>
      </c>
    </row>
    <row r="2120" spans="1:18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0">
        <f t="shared" si="132"/>
        <v>40718.506203703699</v>
      </c>
      <c r="J2120" s="10">
        <f t="shared" si="133"/>
        <v>40748.506203703699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t="str">
        <f t="shared" si="134"/>
        <v>music</v>
      </c>
      <c r="R2120" t="str">
        <f t="shared" si="135"/>
        <v>indie rock</v>
      </c>
    </row>
    <row r="2121" spans="1:18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0">
        <f t="shared" si="132"/>
        <v>41106.796817129631</v>
      </c>
      <c r="J2121" s="10">
        <f t="shared" si="133"/>
        <v>41136.796817129631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t="str">
        <f t="shared" si="134"/>
        <v>music</v>
      </c>
      <c r="R2121" t="str">
        <f t="shared" si="135"/>
        <v>indie rock</v>
      </c>
    </row>
    <row r="2122" spans="1:18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0">
        <f t="shared" si="132"/>
        <v>41591.631203703699</v>
      </c>
      <c r="J2122" s="10">
        <f t="shared" si="133"/>
        <v>41640.631203703699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t="str">
        <f t="shared" si="134"/>
        <v>music</v>
      </c>
      <c r="R2122" t="str">
        <f t="shared" si="135"/>
        <v>indie rock</v>
      </c>
    </row>
    <row r="2123" spans="1:18" ht="28.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0">
        <f t="shared" si="132"/>
        <v>42716.409120370365</v>
      </c>
      <c r="J2123" s="10">
        <f t="shared" si="133"/>
        <v>42746.409120370365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t="str">
        <f t="shared" si="134"/>
        <v>games</v>
      </c>
      <c r="R2123" t="str">
        <f t="shared" si="135"/>
        <v>video games</v>
      </c>
    </row>
    <row r="2124" spans="1:18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0">
        <f t="shared" si="132"/>
        <v>42711.967233796291</v>
      </c>
      <c r="J2124" s="10">
        <f t="shared" si="133"/>
        <v>42741.967233796291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t="str">
        <f t="shared" si="134"/>
        <v>games</v>
      </c>
      <c r="R2124" t="str">
        <f t="shared" si="135"/>
        <v>video games</v>
      </c>
    </row>
    <row r="2125" spans="1:18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0">
        <f t="shared" si="132"/>
        <v>40198.091516203705</v>
      </c>
      <c r="J2125" s="10">
        <f t="shared" si="133"/>
        <v>40251.957638888889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t="str">
        <f t="shared" si="134"/>
        <v>games</v>
      </c>
      <c r="R2125" t="str">
        <f t="shared" si="135"/>
        <v>video games</v>
      </c>
    </row>
    <row r="2126" spans="1:18" ht="43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0">
        <f t="shared" si="132"/>
        <v>40463.694849537031</v>
      </c>
      <c r="J2126" s="10">
        <f t="shared" si="133"/>
        <v>40511.875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t="str">
        <f t="shared" si="134"/>
        <v>games</v>
      </c>
      <c r="R2126" t="str">
        <f t="shared" si="135"/>
        <v>video games</v>
      </c>
    </row>
    <row r="2127" spans="1:18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0">
        <f t="shared" si="132"/>
        <v>42190.690196759257</v>
      </c>
      <c r="J2127" s="10">
        <f t="shared" si="133"/>
        <v>42220.690196759257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t="str">
        <f t="shared" si="134"/>
        <v>games</v>
      </c>
      <c r="R2127" t="str">
        <f t="shared" si="135"/>
        <v>video games</v>
      </c>
    </row>
    <row r="2128" spans="1:18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0">
        <f t="shared" si="132"/>
        <v>41951.63989583333</v>
      </c>
      <c r="J2128" s="10">
        <f t="shared" si="133"/>
        <v>41981.63989583333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t="str">
        <f t="shared" si="134"/>
        <v>games</v>
      </c>
      <c r="R2128" t="str">
        <f t="shared" si="135"/>
        <v>video games</v>
      </c>
    </row>
    <row r="2129" spans="1:18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0">
        <f t="shared" si="132"/>
        <v>42045.172025462954</v>
      </c>
      <c r="J2129" s="10">
        <f t="shared" si="133"/>
        <v>42075.130358796298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t="str">
        <f t="shared" si="134"/>
        <v>games</v>
      </c>
      <c r="R2129" t="str">
        <f t="shared" si="135"/>
        <v>video games</v>
      </c>
    </row>
    <row r="2130" spans="1:18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0">
        <f t="shared" si="132"/>
        <v>41843.439456018517</v>
      </c>
      <c r="J2130" s="10">
        <f t="shared" si="133"/>
        <v>41903.439456018517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t="str">
        <f t="shared" si="134"/>
        <v>games</v>
      </c>
      <c r="R2130" t="str">
        <f t="shared" si="135"/>
        <v>video games</v>
      </c>
    </row>
    <row r="2131" spans="1:18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0">
        <f t="shared" si="132"/>
        <v>42408.690972222219</v>
      </c>
      <c r="J2131" s="10">
        <f t="shared" si="133"/>
        <v>42438.690972222219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t="str">
        <f t="shared" si="134"/>
        <v>games</v>
      </c>
      <c r="R2131" t="str">
        <f t="shared" si="135"/>
        <v>video games</v>
      </c>
    </row>
    <row r="2132" spans="1:18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0">
        <f t="shared" si="132"/>
        <v>41831.75304398148</v>
      </c>
      <c r="J2132" s="10">
        <f t="shared" si="133"/>
        <v>41866.75304398148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t="str">
        <f t="shared" si="134"/>
        <v>games</v>
      </c>
      <c r="R2132" t="str">
        <f t="shared" si="135"/>
        <v>video games</v>
      </c>
    </row>
    <row r="2133" spans="1:18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0">
        <f t="shared" si="132"/>
        <v>42166.873738425922</v>
      </c>
      <c r="J2133" s="10">
        <f t="shared" si="133"/>
        <v>42196.873738425922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t="str">
        <f t="shared" si="134"/>
        <v>games</v>
      </c>
      <c r="R2133" t="str">
        <f t="shared" si="135"/>
        <v>video games</v>
      </c>
    </row>
    <row r="2134" spans="1:18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0">
        <f t="shared" si="132"/>
        <v>41643.15384259259</v>
      </c>
      <c r="J2134" s="10">
        <f t="shared" si="133"/>
        <v>41673.15384259259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t="str">
        <f t="shared" si="134"/>
        <v>games</v>
      </c>
      <c r="R2134" t="str">
        <f t="shared" si="135"/>
        <v>video games</v>
      </c>
    </row>
    <row r="2135" spans="1:18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0">
        <f t="shared" si="132"/>
        <v>40618.763877314814</v>
      </c>
      <c r="J2135" s="10">
        <f t="shared" si="133"/>
        <v>40656.957638888889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t="str">
        <f t="shared" si="134"/>
        <v>games</v>
      </c>
      <c r="R2135" t="str">
        <f t="shared" si="135"/>
        <v>video games</v>
      </c>
    </row>
    <row r="2136" spans="1:18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0">
        <f t="shared" si="132"/>
        <v>41361.553136574068</v>
      </c>
      <c r="J2136" s="10">
        <f t="shared" si="133"/>
        <v>41391.553136574068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t="str">
        <f t="shared" si="134"/>
        <v>games</v>
      </c>
      <c r="R2136" t="str">
        <f t="shared" si="135"/>
        <v>video games</v>
      </c>
    </row>
    <row r="2137" spans="1:18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0">
        <f t="shared" si="132"/>
        <v>41156.630011574067</v>
      </c>
      <c r="J2137" s="10">
        <f t="shared" si="133"/>
        <v>41186.630011574067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t="str">
        <f t="shared" si="134"/>
        <v>games</v>
      </c>
      <c r="R2137" t="str">
        <f t="shared" si="135"/>
        <v>video games</v>
      </c>
    </row>
    <row r="2138" spans="1:18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0">
        <f t="shared" si="132"/>
        <v>41536.175763888888</v>
      </c>
      <c r="J2138" s="10">
        <f t="shared" si="133"/>
        <v>41566.175763888888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t="str">
        <f t="shared" si="134"/>
        <v>games</v>
      </c>
      <c r="R2138" t="str">
        <f t="shared" si="135"/>
        <v>video games</v>
      </c>
    </row>
    <row r="2139" spans="1:18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0">
        <f t="shared" si="132"/>
        <v>41948.437835648147</v>
      </c>
      <c r="J2139" s="10">
        <f t="shared" si="133"/>
        <v>41978.437835648147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t="str">
        <f t="shared" si="134"/>
        <v>games</v>
      </c>
      <c r="R2139" t="str">
        <f t="shared" si="135"/>
        <v>video games</v>
      </c>
    </row>
    <row r="2140" spans="1:18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0">
        <f t="shared" si="132"/>
        <v>41556.679849537039</v>
      </c>
      <c r="J2140" s="10">
        <f t="shared" si="133"/>
        <v>41586.721516203703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t="str">
        <f t="shared" si="134"/>
        <v>games</v>
      </c>
      <c r="R2140" t="str">
        <f t="shared" si="135"/>
        <v>video games</v>
      </c>
    </row>
    <row r="2141" spans="1:18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0">
        <f t="shared" si="132"/>
        <v>42647.416759259257</v>
      </c>
      <c r="J2141" s="10">
        <f t="shared" si="133"/>
        <v>42677.416759259257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t="str">
        <f t="shared" si="134"/>
        <v>games</v>
      </c>
      <c r="R2141" t="str">
        <f t="shared" si="135"/>
        <v>video games</v>
      </c>
    </row>
    <row r="2142" spans="1:18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0">
        <f t="shared" si="132"/>
        <v>41255.500277777777</v>
      </c>
      <c r="J2142" s="10">
        <f t="shared" si="133"/>
        <v>41285.500277777777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t="str">
        <f t="shared" si="134"/>
        <v>games</v>
      </c>
      <c r="R2142" t="str">
        <f t="shared" si="135"/>
        <v>video games</v>
      </c>
    </row>
    <row r="2143" spans="1:18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0">
        <f t="shared" si="132"/>
        <v>41926.902303240735</v>
      </c>
      <c r="J2143" s="10">
        <f t="shared" si="133"/>
        <v>41956.943969907406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t="str">
        <f t="shared" si="134"/>
        <v>games</v>
      </c>
      <c r="R2143" t="str">
        <f t="shared" si="135"/>
        <v>video games</v>
      </c>
    </row>
    <row r="2144" spans="1:18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0">
        <f t="shared" si="132"/>
        <v>42340.368171296293</v>
      </c>
      <c r="J2144" s="10">
        <f t="shared" si="133"/>
        <v>42368.368171296293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t="str">
        <f t="shared" si="134"/>
        <v>games</v>
      </c>
      <c r="R2144" t="str">
        <f t="shared" si="135"/>
        <v>video games</v>
      </c>
    </row>
    <row r="2145" spans="1:18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0">
        <f t="shared" si="132"/>
        <v>40332.553379629629</v>
      </c>
      <c r="J2145" s="10">
        <f t="shared" si="133"/>
        <v>40380.458333333328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t="str">
        <f t="shared" si="134"/>
        <v>games</v>
      </c>
      <c r="R2145" t="str">
        <f t="shared" si="135"/>
        <v>video games</v>
      </c>
    </row>
    <row r="2146" spans="1:18" ht="28.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0">
        <f t="shared" si="132"/>
        <v>41499.213425925926</v>
      </c>
      <c r="J2146" s="10">
        <f t="shared" si="133"/>
        <v>41531.213425925926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t="str">
        <f t="shared" si="134"/>
        <v>games</v>
      </c>
      <c r="R2146" t="str">
        <f t="shared" si="135"/>
        <v>video games</v>
      </c>
    </row>
    <row r="2147" spans="1:18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0">
        <f t="shared" si="132"/>
        <v>41574.904097222221</v>
      </c>
      <c r="J2147" s="10">
        <f t="shared" si="133"/>
        <v>41604.945763888885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t="str">
        <f t="shared" si="134"/>
        <v>games</v>
      </c>
      <c r="R2147" t="str">
        <f t="shared" si="135"/>
        <v>video games</v>
      </c>
    </row>
    <row r="2148" spans="1:18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0">
        <f t="shared" si="132"/>
        <v>42397.346180555549</v>
      </c>
      <c r="J2148" s="10">
        <f t="shared" si="133"/>
        <v>42411.346180555549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t="str">
        <f t="shared" si="134"/>
        <v>games</v>
      </c>
      <c r="R2148" t="str">
        <f t="shared" si="135"/>
        <v>video games</v>
      </c>
    </row>
    <row r="2149" spans="1:1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0">
        <f t="shared" si="132"/>
        <v>41926.962361111109</v>
      </c>
      <c r="J2149" s="10">
        <f t="shared" si="133"/>
        <v>41959.004027777781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t="str">
        <f t="shared" si="134"/>
        <v>games</v>
      </c>
      <c r="R2149" t="str">
        <f t="shared" si="135"/>
        <v>video games</v>
      </c>
    </row>
    <row r="2150" spans="1:18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0">
        <f t="shared" si="132"/>
        <v>42066.400254629632</v>
      </c>
      <c r="J2150" s="10">
        <f t="shared" si="133"/>
        <v>42096.358587962961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t="str">
        <f t="shared" si="134"/>
        <v>games</v>
      </c>
      <c r="R2150" t="str">
        <f t="shared" si="135"/>
        <v>video games</v>
      </c>
    </row>
    <row r="2151" spans="1:18" ht="43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0">
        <f t="shared" si="132"/>
        <v>40354.691620370366</v>
      </c>
      <c r="J2151" s="10">
        <f t="shared" si="133"/>
        <v>40389.666666666664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t="str">
        <f t="shared" si="134"/>
        <v>games</v>
      </c>
      <c r="R2151" t="str">
        <f t="shared" si="135"/>
        <v>video games</v>
      </c>
    </row>
    <row r="2152" spans="1:1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0">
        <f t="shared" si="132"/>
        <v>42533.951377314814</v>
      </c>
      <c r="J2152" s="10">
        <f t="shared" si="133"/>
        <v>42563.951377314814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t="str">
        <f t="shared" si="134"/>
        <v>games</v>
      </c>
      <c r="R2152" t="str">
        <f t="shared" si="135"/>
        <v>video games</v>
      </c>
    </row>
    <row r="2153" spans="1:18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0">
        <f t="shared" si="132"/>
        <v>42520.514050925929</v>
      </c>
      <c r="J2153" s="10">
        <f t="shared" si="133"/>
        <v>42550.514050925929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t="str">
        <f t="shared" si="134"/>
        <v>games</v>
      </c>
      <c r="R2153" t="str">
        <f t="shared" si="135"/>
        <v>video games</v>
      </c>
    </row>
    <row r="2154" spans="1:18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0">
        <f t="shared" si="132"/>
        <v>41683.49894675926</v>
      </c>
      <c r="J2154" s="10">
        <f t="shared" si="133"/>
        <v>41713.457280092589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t="str">
        <f t="shared" si="134"/>
        <v>games</v>
      </c>
      <c r="R2154" t="str">
        <f t="shared" si="135"/>
        <v>video games</v>
      </c>
    </row>
    <row r="2155" spans="1:18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0">
        <f t="shared" si="132"/>
        <v>41974.577754629623</v>
      </c>
      <c r="J2155" s="10">
        <f t="shared" si="133"/>
        <v>42013.999305555553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t="str">
        <f t="shared" si="134"/>
        <v>games</v>
      </c>
      <c r="R2155" t="str">
        <f t="shared" si="135"/>
        <v>video games</v>
      </c>
    </row>
    <row r="2156" spans="1:18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0">
        <f t="shared" si="132"/>
        <v>41647.29892361111</v>
      </c>
      <c r="J2156" s="10">
        <f t="shared" si="133"/>
        <v>41667.29892361111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t="str">
        <f t="shared" si="134"/>
        <v>games</v>
      </c>
      <c r="R2156" t="str">
        <f t="shared" si="135"/>
        <v>video games</v>
      </c>
    </row>
    <row r="2157" spans="1:18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0">
        <f t="shared" si="132"/>
        <v>42430.414178240739</v>
      </c>
      <c r="J2157" s="10">
        <f t="shared" si="133"/>
        <v>42460.372511574074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t="str">
        <f t="shared" si="134"/>
        <v>games</v>
      </c>
      <c r="R2157" t="str">
        <f t="shared" si="135"/>
        <v>video games</v>
      </c>
    </row>
    <row r="2158" spans="1:18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0">
        <f t="shared" si="132"/>
        <v>41488.520902777775</v>
      </c>
      <c r="J2158" s="10">
        <f t="shared" si="133"/>
        <v>41533.520902777775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t="str">
        <f t="shared" si="134"/>
        <v>games</v>
      </c>
      <c r="R2158" t="str">
        <f t="shared" si="135"/>
        <v>video games</v>
      </c>
    </row>
    <row r="2159" spans="1:18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0">
        <f t="shared" si="132"/>
        <v>42694.647951388884</v>
      </c>
      <c r="J2159" s="10">
        <f t="shared" si="133"/>
        <v>42726.999305555553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t="str">
        <f t="shared" si="134"/>
        <v>games</v>
      </c>
      <c r="R2159" t="str">
        <f t="shared" si="135"/>
        <v>video games</v>
      </c>
    </row>
    <row r="2160" spans="1:18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0">
        <f t="shared" si="132"/>
        <v>41264.520532407405</v>
      </c>
      <c r="J2160" s="10">
        <f t="shared" si="133"/>
        <v>41309.520532407405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t="str">
        <f t="shared" si="134"/>
        <v>games</v>
      </c>
      <c r="R2160" t="str">
        <f t="shared" si="135"/>
        <v>video games</v>
      </c>
    </row>
    <row r="2161" spans="1:18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0">
        <f t="shared" si="132"/>
        <v>40710.397847222215</v>
      </c>
      <c r="J2161" s="10">
        <f t="shared" si="133"/>
        <v>40740.397847222215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t="str">
        <f t="shared" si="134"/>
        <v>games</v>
      </c>
      <c r="R2161" t="str">
        <f t="shared" si="135"/>
        <v>video games</v>
      </c>
    </row>
    <row r="2162" spans="1:18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0">
        <f t="shared" si="132"/>
        <v>41018.378530092588</v>
      </c>
      <c r="J2162" s="10">
        <f t="shared" si="133"/>
        <v>41048.378530092588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t="str">
        <f t="shared" si="134"/>
        <v>games</v>
      </c>
      <c r="R2162" t="str">
        <f t="shared" si="135"/>
        <v>video games</v>
      </c>
    </row>
    <row r="2163" spans="1:18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0">
        <f t="shared" si="132"/>
        <v>42240.519201388881</v>
      </c>
      <c r="J2163" s="10">
        <f t="shared" si="133"/>
        <v>42270.519201388881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t="str">
        <f t="shared" si="134"/>
        <v>music</v>
      </c>
      <c r="R2163" t="str">
        <f t="shared" si="135"/>
        <v>rock</v>
      </c>
    </row>
    <row r="2164" spans="1:18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0">
        <f t="shared" si="132"/>
        <v>41813.432766203703</v>
      </c>
      <c r="J2164" s="10">
        <f t="shared" si="133"/>
        <v>41844.432766203703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t="str">
        <f t="shared" si="134"/>
        <v>music</v>
      </c>
      <c r="R2164" t="str">
        <f t="shared" si="135"/>
        <v>rock</v>
      </c>
    </row>
    <row r="2165" spans="1:18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0">
        <f t="shared" si="132"/>
        <v>42111.566203703704</v>
      </c>
      <c r="J2165" s="10">
        <f t="shared" si="133"/>
        <v>42162.826388888883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t="str">
        <f t="shared" si="134"/>
        <v>music</v>
      </c>
      <c r="R2165" t="str">
        <f t="shared" si="135"/>
        <v>rock</v>
      </c>
    </row>
    <row r="2166" spans="1:18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0">
        <f t="shared" si="132"/>
        <v>42515.384421296294</v>
      </c>
      <c r="J2166" s="10">
        <f t="shared" si="133"/>
        <v>42545.832638888889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t="str">
        <f t="shared" si="134"/>
        <v>music</v>
      </c>
      <c r="R2166" t="str">
        <f t="shared" si="135"/>
        <v>rock</v>
      </c>
    </row>
    <row r="2167" spans="1:18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0">
        <f t="shared" si="132"/>
        <v>42438.333738425928</v>
      </c>
      <c r="J2167" s="10">
        <f t="shared" si="133"/>
        <v>42468.292071759257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t="str">
        <f t="shared" si="134"/>
        <v>music</v>
      </c>
      <c r="R2167" t="str">
        <f t="shared" si="135"/>
        <v>rock</v>
      </c>
    </row>
    <row r="2168" spans="1:18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0">
        <f t="shared" si="132"/>
        <v>41933.504837962959</v>
      </c>
      <c r="J2168" s="10">
        <f t="shared" si="133"/>
        <v>41978.546504629623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t="str">
        <f t="shared" si="134"/>
        <v>music</v>
      </c>
      <c r="R2168" t="str">
        <f t="shared" si="135"/>
        <v>rock</v>
      </c>
    </row>
    <row r="2169" spans="1:18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0">
        <f t="shared" si="132"/>
        <v>41152.733067129629</v>
      </c>
      <c r="J2169" s="10">
        <f t="shared" si="133"/>
        <v>41166.733067129629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t="str">
        <f t="shared" si="134"/>
        <v>music</v>
      </c>
      <c r="R2169" t="str">
        <f t="shared" si="135"/>
        <v>rock</v>
      </c>
    </row>
    <row r="2170" spans="1:18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0">
        <f t="shared" si="132"/>
        <v>42745.266909722217</v>
      </c>
      <c r="J2170" s="10">
        <f t="shared" si="133"/>
        <v>42775.874999999993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t="str">
        <f t="shared" si="134"/>
        <v>music</v>
      </c>
      <c r="R2170" t="str">
        <f t="shared" si="135"/>
        <v>rock</v>
      </c>
    </row>
    <row r="2171" spans="1:18" ht="43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0">
        <f t="shared" si="132"/>
        <v>42793.367488425924</v>
      </c>
      <c r="J2171" s="10">
        <f t="shared" si="133"/>
        <v>42796.367488425924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t="str">
        <f t="shared" si="134"/>
        <v>music</v>
      </c>
      <c r="R2171" t="str">
        <f t="shared" si="135"/>
        <v>rock</v>
      </c>
    </row>
    <row r="2172" spans="1:18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0">
        <f t="shared" si="132"/>
        <v>42198.416921296295</v>
      </c>
      <c r="J2172" s="10">
        <f t="shared" si="133"/>
        <v>42238.416921296295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t="str">
        <f t="shared" si="134"/>
        <v>music</v>
      </c>
      <c r="R2172" t="str">
        <f t="shared" si="135"/>
        <v>rock</v>
      </c>
    </row>
    <row r="2173" spans="1:18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0">
        <f t="shared" si="132"/>
        <v>42141.623784722215</v>
      </c>
      <c r="J2173" s="10">
        <f t="shared" si="133"/>
        <v>42176.874999999993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t="str">
        <f t="shared" si="134"/>
        <v>music</v>
      </c>
      <c r="R2173" t="str">
        <f t="shared" si="135"/>
        <v>rock</v>
      </c>
    </row>
    <row r="2174" spans="1:18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0">
        <f t="shared" si="132"/>
        <v>42082.246759259251</v>
      </c>
      <c r="J2174" s="10">
        <f t="shared" si="133"/>
        <v>42112.246759259251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t="str">
        <f t="shared" si="134"/>
        <v>music</v>
      </c>
      <c r="R2174" t="str">
        <f t="shared" si="135"/>
        <v>rock</v>
      </c>
    </row>
    <row r="2175" spans="1:18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0">
        <f t="shared" si="132"/>
        <v>41495.359293981477</v>
      </c>
      <c r="J2175" s="10">
        <f t="shared" si="133"/>
        <v>41526.832638888889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t="str">
        <f t="shared" si="134"/>
        <v>music</v>
      </c>
      <c r="R2175" t="str">
        <f t="shared" si="135"/>
        <v>rock</v>
      </c>
    </row>
    <row r="2176" spans="1:18" ht="43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0">
        <f t="shared" si="132"/>
        <v>42465.209571759253</v>
      </c>
      <c r="J2176" s="10">
        <f t="shared" si="133"/>
        <v>42495.209571759253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t="str">
        <f t="shared" si="134"/>
        <v>music</v>
      </c>
      <c r="R2176" t="str">
        <f t="shared" si="135"/>
        <v>rock</v>
      </c>
    </row>
    <row r="2177" spans="1:18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0">
        <f t="shared" si="132"/>
        <v>42564.675763888888</v>
      </c>
      <c r="J2177" s="10">
        <f t="shared" si="133"/>
        <v>42571.675763888888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t="str">
        <f t="shared" si="134"/>
        <v>music</v>
      </c>
      <c r="R2177" t="str">
        <f t="shared" si="135"/>
        <v>rock</v>
      </c>
    </row>
    <row r="2178" spans="1:18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0">
        <f t="shared" si="132"/>
        <v>42096.299872685187</v>
      </c>
      <c r="J2178" s="10">
        <f t="shared" si="133"/>
        <v>42126.299872685187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t="str">
        <f t="shared" si="134"/>
        <v>music</v>
      </c>
      <c r="R2178" t="str">
        <f t="shared" si="135"/>
        <v>rock</v>
      </c>
    </row>
    <row r="2179" spans="1:18" ht="57.6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0">
        <f t="shared" ref="I2179:I2242" si="136">(((L2179/60)/60)/24) + DATE(1970,1,1)+(-8/24)</f>
        <v>42501.917442129627</v>
      </c>
      <c r="J2179" s="10">
        <f t="shared" ref="J2179:J2242" si="137">(((K2179/60)/60)/24) + DATE(1970,1,1)+(-8/24)</f>
        <v>42526.917442129627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t="str">
        <f t="shared" ref="Q2179:Q2242" si="138">LEFT(P2179, SEARCH("/",P2179,1) - 1)</f>
        <v>music</v>
      </c>
      <c r="R2179" t="str">
        <f t="shared" ref="R2179:R2242" si="139">RIGHT(P2179,LEN(P2179) - SEARCH("/",P2179,1))</f>
        <v>rock</v>
      </c>
    </row>
    <row r="2180" spans="1:18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0">
        <f t="shared" si="136"/>
        <v>42723.303206018514</v>
      </c>
      <c r="J2180" s="10">
        <f t="shared" si="137"/>
        <v>42753.303206018514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t="str">
        <f t="shared" si="138"/>
        <v>music</v>
      </c>
      <c r="R2180" t="str">
        <f t="shared" si="139"/>
        <v>rock</v>
      </c>
    </row>
    <row r="2181" spans="1:18" ht="28.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0">
        <f t="shared" si="136"/>
        <v>42074.837870370371</v>
      </c>
      <c r="J2181" s="10">
        <f t="shared" si="137"/>
        <v>42104.837870370371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t="str">
        <f t="shared" si="138"/>
        <v>music</v>
      </c>
      <c r="R2181" t="str">
        <f t="shared" si="139"/>
        <v>rock</v>
      </c>
    </row>
    <row r="2182" spans="1:18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0">
        <f t="shared" si="136"/>
        <v>42279.336435185185</v>
      </c>
      <c r="J2182" s="10">
        <f t="shared" si="137"/>
        <v>42321.378101851849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t="str">
        <f t="shared" si="138"/>
        <v>music</v>
      </c>
      <c r="R2182" t="str">
        <f t="shared" si="139"/>
        <v>rock</v>
      </c>
    </row>
    <row r="2183" spans="1:18" ht="43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0">
        <f t="shared" si="136"/>
        <v>42772.671909722216</v>
      </c>
      <c r="J2183" s="10">
        <f t="shared" si="137"/>
        <v>42786.671909722216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t="str">
        <f t="shared" si="138"/>
        <v>games</v>
      </c>
      <c r="R2183" t="str">
        <f t="shared" si="139"/>
        <v>tabletop games</v>
      </c>
    </row>
    <row r="2184" spans="1:18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0">
        <f t="shared" si="136"/>
        <v>41879.567418981482</v>
      </c>
      <c r="J2184" s="10">
        <f t="shared" si="137"/>
        <v>41914.567418981482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t="str">
        <f t="shared" si="138"/>
        <v>games</v>
      </c>
      <c r="R2184" t="str">
        <f t="shared" si="139"/>
        <v>tabletop games</v>
      </c>
    </row>
    <row r="2185" spans="1:18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0">
        <f t="shared" si="136"/>
        <v>42745.032141203708</v>
      </c>
      <c r="J2185" s="10">
        <f t="shared" si="137"/>
        <v>42774.874999999993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t="str">
        <f t="shared" si="138"/>
        <v>games</v>
      </c>
      <c r="R2185" t="str">
        <f t="shared" si="139"/>
        <v>tabletop games</v>
      </c>
    </row>
    <row r="2186" spans="1:18" ht="43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0">
        <f t="shared" si="136"/>
        <v>42380.356956018521</v>
      </c>
      <c r="J2186" s="10">
        <f t="shared" si="137"/>
        <v>42394.333333333336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t="str">
        <f t="shared" si="138"/>
        <v>games</v>
      </c>
      <c r="R2186" t="str">
        <f t="shared" si="139"/>
        <v>tabletop games</v>
      </c>
    </row>
    <row r="2187" spans="1:18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0">
        <f t="shared" si="136"/>
        <v>41319.016655092593</v>
      </c>
      <c r="J2187" s="10">
        <f t="shared" si="137"/>
        <v>41359.016655092593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t="str">
        <f t="shared" si="138"/>
        <v>games</v>
      </c>
      <c r="R2187" t="str">
        <f t="shared" si="139"/>
        <v>tabletop games</v>
      </c>
    </row>
    <row r="2188" spans="1:18" ht="28.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0">
        <f t="shared" si="136"/>
        <v>42583.281747685185</v>
      </c>
      <c r="J2188" s="10">
        <f t="shared" si="137"/>
        <v>42619.749999999993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t="str">
        <f t="shared" si="138"/>
        <v>games</v>
      </c>
      <c r="R2188" t="str">
        <f t="shared" si="139"/>
        <v>tabletop games</v>
      </c>
    </row>
    <row r="2189" spans="1:18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0">
        <f t="shared" si="136"/>
        <v>42067.875763888886</v>
      </c>
      <c r="J2189" s="10">
        <f t="shared" si="137"/>
        <v>42096.832638888889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t="str">
        <f t="shared" si="138"/>
        <v>games</v>
      </c>
      <c r="R2189" t="str">
        <f t="shared" si="139"/>
        <v>tabletop games</v>
      </c>
    </row>
    <row r="2190" spans="1:18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0">
        <f t="shared" si="136"/>
        <v>42633.252789351849</v>
      </c>
      <c r="J2190" s="10">
        <f t="shared" si="137"/>
        <v>42668.374999999993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t="str">
        <f t="shared" si="138"/>
        <v>games</v>
      </c>
      <c r="R2190" t="str">
        <f t="shared" si="139"/>
        <v>tabletop games</v>
      </c>
    </row>
    <row r="2191" spans="1:18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0">
        <f t="shared" si="136"/>
        <v>42467.454861111109</v>
      </c>
      <c r="J2191" s="10">
        <f t="shared" si="137"/>
        <v>42481.583333333336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t="str">
        <f t="shared" si="138"/>
        <v>games</v>
      </c>
      <c r="R2191" t="str">
        <f t="shared" si="139"/>
        <v>tabletop games</v>
      </c>
    </row>
    <row r="2192" spans="1:18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0">
        <f t="shared" si="136"/>
        <v>42417.291712962957</v>
      </c>
      <c r="J2192" s="10">
        <f t="shared" si="137"/>
        <v>42451.957638888889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t="str">
        <f t="shared" si="138"/>
        <v>games</v>
      </c>
      <c r="R2192" t="str">
        <f t="shared" si="139"/>
        <v>tabletop games</v>
      </c>
    </row>
    <row r="2193" spans="1:18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0">
        <f t="shared" si="136"/>
        <v>42768.5003125</v>
      </c>
      <c r="J2193" s="10">
        <f t="shared" si="137"/>
        <v>42780.5003125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t="str">
        <f t="shared" si="138"/>
        <v>games</v>
      </c>
      <c r="R2193" t="str">
        <f t="shared" si="139"/>
        <v>tabletop games</v>
      </c>
    </row>
    <row r="2194" spans="1:18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0">
        <f t="shared" si="136"/>
        <v>42691.517870370364</v>
      </c>
      <c r="J2194" s="10">
        <f t="shared" si="137"/>
        <v>42719.624999999993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t="str">
        <f t="shared" si="138"/>
        <v>games</v>
      </c>
      <c r="R2194" t="str">
        <f t="shared" si="139"/>
        <v>tabletop games</v>
      </c>
    </row>
    <row r="2195" spans="1:18" ht="43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0">
        <f t="shared" si="136"/>
        <v>42664.072592592587</v>
      </c>
      <c r="J2195" s="10">
        <f t="shared" si="137"/>
        <v>42694.874305555553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t="str">
        <f t="shared" si="138"/>
        <v>games</v>
      </c>
      <c r="R2195" t="str">
        <f t="shared" si="139"/>
        <v>tabletop games</v>
      </c>
    </row>
    <row r="2196" spans="1:18" ht="43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0">
        <f t="shared" si="136"/>
        <v>42425.42465277778</v>
      </c>
      <c r="J2196" s="10">
        <f t="shared" si="137"/>
        <v>42455.382986111108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t="str">
        <f t="shared" si="138"/>
        <v>games</v>
      </c>
      <c r="R2196" t="str">
        <f t="shared" si="139"/>
        <v>tabletop games</v>
      </c>
    </row>
    <row r="2197" spans="1:18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0">
        <f t="shared" si="136"/>
        <v>42197.438657407409</v>
      </c>
      <c r="J2197" s="10">
        <f t="shared" si="137"/>
        <v>42227.438657407409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t="str">
        <f t="shared" si="138"/>
        <v>games</v>
      </c>
      <c r="R2197" t="str">
        <f t="shared" si="139"/>
        <v>tabletop games</v>
      </c>
    </row>
    <row r="2198" spans="1:18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0">
        <f t="shared" si="136"/>
        <v>42675.153958333329</v>
      </c>
      <c r="J2198" s="10">
        <f t="shared" si="137"/>
        <v>42705.958333333336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t="str">
        <f t="shared" si="138"/>
        <v>games</v>
      </c>
      <c r="R2198" t="str">
        <f t="shared" si="139"/>
        <v>tabletop games</v>
      </c>
    </row>
    <row r="2199" spans="1:18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0">
        <f t="shared" si="136"/>
        <v>42033.25068287037</v>
      </c>
      <c r="J2199" s="10">
        <f t="shared" si="137"/>
        <v>42063.25068287037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t="str">
        <f t="shared" si="138"/>
        <v>games</v>
      </c>
      <c r="R2199" t="str">
        <f t="shared" si="139"/>
        <v>tabletop games</v>
      </c>
    </row>
    <row r="2200" spans="1:18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0">
        <f t="shared" si="136"/>
        <v>42292.180555555555</v>
      </c>
      <c r="J2200" s="10">
        <f t="shared" si="137"/>
        <v>42322.222222222219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t="str">
        <f t="shared" si="138"/>
        <v>games</v>
      </c>
      <c r="R2200" t="str">
        <f t="shared" si="139"/>
        <v>tabletop games</v>
      </c>
    </row>
    <row r="2201" spans="1:18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0">
        <f t="shared" si="136"/>
        <v>42262.083310185182</v>
      </c>
      <c r="J2201" s="10">
        <f t="shared" si="137"/>
        <v>42292.083310185182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t="str">
        <f t="shared" si="138"/>
        <v>games</v>
      </c>
      <c r="R2201" t="str">
        <f t="shared" si="139"/>
        <v>tabletop games</v>
      </c>
    </row>
    <row r="2202" spans="1:18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0">
        <f t="shared" si="136"/>
        <v>42163.292453703696</v>
      </c>
      <c r="J2202" s="10">
        <f t="shared" si="137"/>
        <v>42190.791666666664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t="str">
        <f t="shared" si="138"/>
        <v>games</v>
      </c>
      <c r="R2202" t="str">
        <f t="shared" si="139"/>
        <v>tabletop games</v>
      </c>
    </row>
    <row r="2203" spans="1:18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0">
        <f t="shared" si="136"/>
        <v>41276.513483796298</v>
      </c>
      <c r="J2203" s="10">
        <f t="shared" si="137"/>
        <v>41290.513483796298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t="str">
        <f t="shared" si="138"/>
        <v>music</v>
      </c>
      <c r="R2203" t="str">
        <f t="shared" si="139"/>
        <v>electronic music</v>
      </c>
    </row>
    <row r="2204" spans="1:18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0">
        <f t="shared" si="136"/>
        <v>41184.515833333331</v>
      </c>
      <c r="J2204" s="10">
        <f t="shared" si="137"/>
        <v>41214.515833333331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t="str">
        <f t="shared" si="138"/>
        <v>music</v>
      </c>
      <c r="R2204" t="str">
        <f t="shared" si="139"/>
        <v>electronic music</v>
      </c>
    </row>
    <row r="2205" spans="1:18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0">
        <f t="shared" si="136"/>
        <v>42241.526412037034</v>
      </c>
      <c r="J2205" s="10">
        <f t="shared" si="137"/>
        <v>42271.526412037034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t="str">
        <f t="shared" si="138"/>
        <v>music</v>
      </c>
      <c r="R2205" t="str">
        <f t="shared" si="139"/>
        <v>electronic music</v>
      </c>
    </row>
    <row r="2206" spans="1:18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0">
        <f t="shared" si="136"/>
        <v>41311.978229166663</v>
      </c>
      <c r="J2206" s="10">
        <f t="shared" si="137"/>
        <v>41341.978229166663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t="str">
        <f t="shared" si="138"/>
        <v>music</v>
      </c>
      <c r="R2206" t="str">
        <f t="shared" si="139"/>
        <v>electronic music</v>
      </c>
    </row>
    <row r="2207" spans="1:18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0">
        <f t="shared" si="136"/>
        <v>41031.488298611104</v>
      </c>
      <c r="J2207" s="10">
        <f t="shared" si="137"/>
        <v>41061.488298611104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t="str">
        <f t="shared" si="138"/>
        <v>music</v>
      </c>
      <c r="R2207" t="str">
        <f t="shared" si="139"/>
        <v>electronic music</v>
      </c>
    </row>
    <row r="2208" spans="1:18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0">
        <f t="shared" si="136"/>
        <v>40996.923888888887</v>
      </c>
      <c r="J2208" s="10">
        <f t="shared" si="137"/>
        <v>41014.923888888887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t="str">
        <f t="shared" si="138"/>
        <v>music</v>
      </c>
      <c r="R2208" t="str">
        <f t="shared" si="139"/>
        <v>electronic music</v>
      </c>
    </row>
    <row r="2209" spans="1:18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0">
        <f t="shared" si="136"/>
        <v>41563.860798611109</v>
      </c>
      <c r="J2209" s="10">
        <f t="shared" si="137"/>
        <v>41593.902465277773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t="str">
        <f t="shared" si="138"/>
        <v>music</v>
      </c>
      <c r="R2209" t="str">
        <f t="shared" si="139"/>
        <v>electronic music</v>
      </c>
    </row>
    <row r="2210" spans="1:18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0">
        <f t="shared" si="136"/>
        <v>40946.548912037033</v>
      </c>
      <c r="J2210" s="10">
        <f t="shared" si="137"/>
        <v>41005.833333333328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t="str">
        <f t="shared" si="138"/>
        <v>music</v>
      </c>
      <c r="R2210" t="str">
        <f t="shared" si="139"/>
        <v>electronic music</v>
      </c>
    </row>
    <row r="2211" spans="1:18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0">
        <f t="shared" si="136"/>
        <v>41732.14634259259</v>
      </c>
      <c r="J2211" s="10">
        <f t="shared" si="137"/>
        <v>41743.625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t="str">
        <f t="shared" si="138"/>
        <v>music</v>
      </c>
      <c r="R2211" t="str">
        <f t="shared" si="139"/>
        <v>electronic music</v>
      </c>
    </row>
    <row r="2212" spans="1:18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0">
        <f t="shared" si="136"/>
        <v>40955.732754629629</v>
      </c>
      <c r="J2212" s="10">
        <f t="shared" si="137"/>
        <v>41013.399999999994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t="str">
        <f t="shared" si="138"/>
        <v>music</v>
      </c>
      <c r="R2212" t="str">
        <f t="shared" si="139"/>
        <v>electronic music</v>
      </c>
    </row>
    <row r="2213" spans="1:18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0">
        <f t="shared" si="136"/>
        <v>41716.451678240737</v>
      </c>
      <c r="J2213" s="10">
        <f t="shared" si="137"/>
        <v>41738.957638888889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t="str">
        <f t="shared" si="138"/>
        <v>music</v>
      </c>
      <c r="R2213" t="str">
        <f t="shared" si="139"/>
        <v>electronic music</v>
      </c>
    </row>
    <row r="2214" spans="1:18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0">
        <f t="shared" si="136"/>
        <v>41548.414085648146</v>
      </c>
      <c r="J2214" s="10">
        <f t="shared" si="137"/>
        <v>41581.708333333328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t="str">
        <f t="shared" si="138"/>
        <v>music</v>
      </c>
      <c r="R2214" t="str">
        <f t="shared" si="139"/>
        <v>electronic music</v>
      </c>
    </row>
    <row r="2215" spans="1:18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0">
        <f t="shared" si="136"/>
        <v>42109.492812499993</v>
      </c>
      <c r="J2215" s="10">
        <f t="shared" si="137"/>
        <v>42139.492812499993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t="str">
        <f t="shared" si="138"/>
        <v>music</v>
      </c>
      <c r="R2215" t="str">
        <f t="shared" si="139"/>
        <v>electronic music</v>
      </c>
    </row>
    <row r="2216" spans="1:18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0">
        <f t="shared" si="136"/>
        <v>41646.45888888889</v>
      </c>
      <c r="J2216" s="10">
        <f t="shared" si="137"/>
        <v>41676.45888888889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t="str">
        <f t="shared" si="138"/>
        <v>music</v>
      </c>
      <c r="R2216" t="str">
        <f t="shared" si="139"/>
        <v>electronic music</v>
      </c>
    </row>
    <row r="2217" spans="1:18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0">
        <f t="shared" si="136"/>
        <v>40958.383935185186</v>
      </c>
      <c r="J2217" s="10">
        <f t="shared" si="137"/>
        <v>40980.957638888889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t="str">
        <f t="shared" si="138"/>
        <v>music</v>
      </c>
      <c r="R2217" t="str">
        <f t="shared" si="139"/>
        <v>electronic music</v>
      </c>
    </row>
    <row r="2218" spans="1:18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0">
        <f t="shared" si="136"/>
        <v>42194.418344907412</v>
      </c>
      <c r="J2218" s="10">
        <f t="shared" si="137"/>
        <v>42208.418344907412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t="str">
        <f t="shared" si="138"/>
        <v>music</v>
      </c>
      <c r="R2218" t="str">
        <f t="shared" si="139"/>
        <v>electronic music</v>
      </c>
    </row>
    <row r="2219" spans="1:18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0">
        <f t="shared" si="136"/>
        <v>42299.443437499998</v>
      </c>
      <c r="J2219" s="10">
        <f t="shared" si="137"/>
        <v>42309.999999999993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t="str">
        <f t="shared" si="138"/>
        <v>music</v>
      </c>
      <c r="R2219" t="str">
        <f t="shared" si="139"/>
        <v>electronic music</v>
      </c>
    </row>
    <row r="2220" spans="1:18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0">
        <f t="shared" si="136"/>
        <v>41127.478969907403</v>
      </c>
      <c r="J2220" s="10">
        <f t="shared" si="137"/>
        <v>41149.666666666664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t="str">
        <f t="shared" si="138"/>
        <v>music</v>
      </c>
      <c r="R2220" t="str">
        <f t="shared" si="139"/>
        <v>electronic music</v>
      </c>
    </row>
    <row r="2221" spans="1:18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0">
        <f t="shared" si="136"/>
        <v>42205.385555555556</v>
      </c>
      <c r="J2221" s="10">
        <f t="shared" si="137"/>
        <v>42235.385555555556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t="str">
        <f t="shared" si="138"/>
        <v>music</v>
      </c>
      <c r="R2221" t="str">
        <f t="shared" si="139"/>
        <v>electronic music</v>
      </c>
    </row>
    <row r="2222" spans="1:18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0">
        <f t="shared" si="136"/>
        <v>41451.727268518516</v>
      </c>
      <c r="J2222" s="10">
        <f t="shared" si="137"/>
        <v>41481.727268518516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t="str">
        <f t="shared" si="138"/>
        <v>music</v>
      </c>
      <c r="R2222" t="str">
        <f t="shared" si="139"/>
        <v>electronic music</v>
      </c>
    </row>
    <row r="2223" spans="1:18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0">
        <f t="shared" si="136"/>
        <v>42452.333437499998</v>
      </c>
      <c r="J2223" s="10">
        <f t="shared" si="137"/>
        <v>42482.666666666664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t="str">
        <f t="shared" si="138"/>
        <v>games</v>
      </c>
      <c r="R2223" t="str">
        <f t="shared" si="139"/>
        <v>tabletop games</v>
      </c>
    </row>
    <row r="2224" spans="1:18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0">
        <f t="shared" si="136"/>
        <v>40906.454247685186</v>
      </c>
      <c r="J2224" s="10">
        <f t="shared" si="137"/>
        <v>40936.454247685186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t="str">
        <f t="shared" si="138"/>
        <v>games</v>
      </c>
      <c r="R2224" t="str">
        <f t="shared" si="139"/>
        <v>tabletop games</v>
      </c>
    </row>
    <row r="2225" spans="1:18" ht="43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0">
        <f t="shared" si="136"/>
        <v>42152.307500000003</v>
      </c>
      <c r="J2225" s="10">
        <f t="shared" si="137"/>
        <v>42182.307500000003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t="str">
        <f t="shared" si="138"/>
        <v>games</v>
      </c>
      <c r="R2225" t="str">
        <f t="shared" si="139"/>
        <v>tabletop games</v>
      </c>
    </row>
    <row r="2226" spans="1:18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0">
        <f t="shared" si="136"/>
        <v>42644.334201388883</v>
      </c>
      <c r="J2226" s="10">
        <f t="shared" si="137"/>
        <v>42672.458333333336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t="str">
        <f t="shared" si="138"/>
        <v>games</v>
      </c>
      <c r="R2226" t="str">
        <f t="shared" si="139"/>
        <v>tabletop games</v>
      </c>
    </row>
    <row r="2227" spans="1:18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0">
        <f t="shared" si="136"/>
        <v>41873.458506944444</v>
      </c>
      <c r="J2227" s="10">
        <f t="shared" si="137"/>
        <v>41903.458506944444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t="str">
        <f t="shared" si="138"/>
        <v>games</v>
      </c>
      <c r="R2227" t="str">
        <f t="shared" si="139"/>
        <v>tabletop games</v>
      </c>
    </row>
    <row r="2228" spans="1:18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0">
        <f t="shared" si="136"/>
        <v>42381.465532407405</v>
      </c>
      <c r="J2228" s="10">
        <f t="shared" si="137"/>
        <v>42411.874305555553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t="str">
        <f t="shared" si="138"/>
        <v>games</v>
      </c>
      <c r="R2228" t="str">
        <f t="shared" si="139"/>
        <v>tabletop games</v>
      </c>
    </row>
    <row r="2229" spans="1:18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0">
        <f t="shared" si="136"/>
        <v>41561.474016203698</v>
      </c>
      <c r="J2229" s="10">
        <f t="shared" si="137"/>
        <v>41591.515682870369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t="str">
        <f t="shared" si="138"/>
        <v>games</v>
      </c>
      <c r="R2229" t="str">
        <f t="shared" si="139"/>
        <v>tabletop games</v>
      </c>
    </row>
    <row r="2230" spans="1:18" ht="43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0">
        <f t="shared" si="136"/>
        <v>42201.944861111107</v>
      </c>
      <c r="J2230" s="10">
        <f t="shared" si="137"/>
        <v>42231.944861111107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t="str">
        <f t="shared" si="138"/>
        <v>games</v>
      </c>
      <c r="R2230" t="str">
        <f t="shared" si="139"/>
        <v>tabletop games</v>
      </c>
    </row>
    <row r="2231" spans="1:18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0">
        <f t="shared" si="136"/>
        <v>41484.330914351849</v>
      </c>
      <c r="J2231" s="10">
        <f t="shared" si="137"/>
        <v>41519.833333333328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t="str">
        <f t="shared" si="138"/>
        <v>games</v>
      </c>
      <c r="R2231" t="str">
        <f t="shared" si="139"/>
        <v>tabletop games</v>
      </c>
    </row>
    <row r="2232" spans="1:18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0">
        <f t="shared" si="136"/>
        <v>41724.547766203701</v>
      </c>
      <c r="J2232" s="10">
        <f t="shared" si="137"/>
        <v>41754.547766203701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t="str">
        <f t="shared" si="138"/>
        <v>games</v>
      </c>
      <c r="R2232" t="str">
        <f t="shared" si="139"/>
        <v>tabletop games</v>
      </c>
    </row>
    <row r="2233" spans="1:18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0">
        <f t="shared" si="136"/>
        <v>41423.577557870369</v>
      </c>
      <c r="J2233" s="10">
        <f t="shared" si="137"/>
        <v>41449.875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t="str">
        <f t="shared" si="138"/>
        <v>games</v>
      </c>
      <c r="R2233" t="str">
        <f t="shared" si="139"/>
        <v>tabletop games</v>
      </c>
    </row>
    <row r="2234" spans="1:18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0">
        <f t="shared" si="136"/>
        <v>41806.460740740738</v>
      </c>
      <c r="J2234" s="10">
        <f t="shared" si="137"/>
        <v>41838.791666666664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t="str">
        <f t="shared" si="138"/>
        <v>games</v>
      </c>
      <c r="R2234" t="str">
        <f t="shared" si="139"/>
        <v>tabletop games</v>
      </c>
    </row>
    <row r="2235" spans="1:18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0">
        <f t="shared" si="136"/>
        <v>42331.045590277768</v>
      </c>
      <c r="J2235" s="10">
        <f t="shared" si="137"/>
        <v>42351.666666666664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t="str">
        <f t="shared" si="138"/>
        <v>games</v>
      </c>
      <c r="R2235" t="str">
        <f t="shared" si="139"/>
        <v>tabletop games</v>
      </c>
    </row>
    <row r="2236" spans="1:18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0">
        <f t="shared" si="136"/>
        <v>42710.491284722222</v>
      </c>
      <c r="J2236" s="10">
        <f t="shared" si="137"/>
        <v>42740.491284722222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t="str">
        <f t="shared" si="138"/>
        <v>games</v>
      </c>
      <c r="R2236" t="str">
        <f t="shared" si="139"/>
        <v>tabletop games</v>
      </c>
    </row>
    <row r="2237" spans="1:18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0">
        <f t="shared" si="136"/>
        <v>42061.688784722217</v>
      </c>
      <c r="J2237" s="10">
        <f t="shared" si="137"/>
        <v>42091.64711805556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t="str">
        <f t="shared" si="138"/>
        <v>games</v>
      </c>
      <c r="R2237" t="str">
        <f t="shared" si="139"/>
        <v>tabletop games</v>
      </c>
    </row>
    <row r="2238" spans="1:18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0">
        <f t="shared" si="136"/>
        <v>42371.283831018511</v>
      </c>
      <c r="J2238" s="10">
        <f t="shared" si="137"/>
        <v>42401.283831018511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t="str">
        <f t="shared" si="138"/>
        <v>games</v>
      </c>
      <c r="R2238" t="str">
        <f t="shared" si="139"/>
        <v>tabletop games</v>
      </c>
    </row>
    <row r="2239" spans="1:18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0">
        <f t="shared" si="136"/>
        <v>41914.669942129629</v>
      </c>
      <c r="J2239" s="10">
        <f t="shared" si="137"/>
        <v>41954.999305555553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t="str">
        <f t="shared" si="138"/>
        <v>games</v>
      </c>
      <c r="R2239" t="str">
        <f t="shared" si="139"/>
        <v>tabletop games</v>
      </c>
    </row>
    <row r="2240" spans="1:18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0">
        <f t="shared" si="136"/>
        <v>42774.28837962963</v>
      </c>
      <c r="J2240" s="10">
        <f t="shared" si="137"/>
        <v>42804.28837962963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t="str">
        <f t="shared" si="138"/>
        <v>games</v>
      </c>
      <c r="R2240" t="str">
        <f t="shared" si="139"/>
        <v>tabletop games</v>
      </c>
    </row>
    <row r="2241" spans="1:18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0">
        <f t="shared" si="136"/>
        <v>41572.625162037039</v>
      </c>
      <c r="J2241" s="10">
        <f t="shared" si="137"/>
        <v>41608.834722222222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t="str">
        <f t="shared" si="138"/>
        <v>games</v>
      </c>
      <c r="R2241" t="str">
        <f t="shared" si="139"/>
        <v>tabletop games</v>
      </c>
    </row>
    <row r="2242" spans="1:18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0">
        <f t="shared" si="136"/>
        <v>42452.492407407401</v>
      </c>
      <c r="J2242" s="10">
        <f t="shared" si="137"/>
        <v>42482.492407407401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t="str">
        <f t="shared" si="138"/>
        <v>games</v>
      </c>
      <c r="R2242" t="str">
        <f t="shared" si="139"/>
        <v>tabletop games</v>
      </c>
    </row>
    <row r="2243" spans="1:18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0">
        <f t="shared" ref="I2243:I2306" si="140">(((L2243/60)/60)/24) + DATE(1970,1,1)+(-8/24)</f>
        <v>42766.494212962956</v>
      </c>
      <c r="J2243" s="10">
        <f t="shared" ref="J2243:J2306" si="141">(((K2243/60)/60)/24) + DATE(1970,1,1)+(-8/24)</f>
        <v>42796.494212962956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t="str">
        <f t="shared" ref="Q2243:Q2306" si="142">LEFT(P2243, SEARCH("/",P2243,1) - 1)</f>
        <v>games</v>
      </c>
      <c r="R2243" t="str">
        <f t="shared" ref="R2243:R2306" si="143">RIGHT(P2243,LEN(P2243) - SEARCH("/",P2243,1))</f>
        <v>tabletop games</v>
      </c>
    </row>
    <row r="2244" spans="1:18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0">
        <f t="shared" si="140"/>
        <v>41569.242280092592</v>
      </c>
      <c r="J2244" s="10">
        <f t="shared" si="141"/>
        <v>41604.79305555555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t="str">
        <f t="shared" si="142"/>
        <v>games</v>
      </c>
      <c r="R2244" t="str">
        <f t="shared" si="143"/>
        <v>tabletop games</v>
      </c>
    </row>
    <row r="2245" spans="1:18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0">
        <f t="shared" si="140"/>
        <v>42800.417708333327</v>
      </c>
      <c r="J2245" s="10">
        <f t="shared" si="141"/>
        <v>42806.791666666664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t="str">
        <f t="shared" si="142"/>
        <v>games</v>
      </c>
      <c r="R2245" t="str">
        <f t="shared" si="143"/>
        <v>tabletop games</v>
      </c>
    </row>
    <row r="2246" spans="1:18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0">
        <f t="shared" si="140"/>
        <v>42647.485486111109</v>
      </c>
      <c r="J2246" s="10">
        <f t="shared" si="141"/>
        <v>42659.520833333336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t="str">
        <f t="shared" si="142"/>
        <v>games</v>
      </c>
      <c r="R2246" t="str">
        <f t="shared" si="143"/>
        <v>tabletop games</v>
      </c>
    </row>
    <row r="2247" spans="1:18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0">
        <f t="shared" si="140"/>
        <v>41660.375196759262</v>
      </c>
      <c r="J2247" s="10">
        <f t="shared" si="141"/>
        <v>41691.416666666664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t="str">
        <f t="shared" si="142"/>
        <v>games</v>
      </c>
      <c r="R2247" t="str">
        <f t="shared" si="143"/>
        <v>tabletop games</v>
      </c>
    </row>
    <row r="2248" spans="1:18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0">
        <f t="shared" si="140"/>
        <v>42221.458449074074</v>
      </c>
      <c r="J2248" s="10">
        <f t="shared" si="141"/>
        <v>42251.458449074074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t="str">
        <f t="shared" si="142"/>
        <v>games</v>
      </c>
      <c r="R2248" t="str">
        <f t="shared" si="143"/>
        <v>tabletop games</v>
      </c>
    </row>
    <row r="2249" spans="1:18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0">
        <f t="shared" si="140"/>
        <v>42200.332928240743</v>
      </c>
      <c r="J2249" s="10">
        <f t="shared" si="141"/>
        <v>42214.332928240743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t="str">
        <f t="shared" si="142"/>
        <v>games</v>
      </c>
      <c r="R2249" t="str">
        <f t="shared" si="143"/>
        <v>tabletop games</v>
      </c>
    </row>
    <row r="2250" spans="1:18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0">
        <f t="shared" si="140"/>
        <v>42688.542569444442</v>
      </c>
      <c r="J2250" s="10">
        <f t="shared" si="141"/>
        <v>42718.542569444442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t="str">
        <f t="shared" si="142"/>
        <v>games</v>
      </c>
      <c r="R2250" t="str">
        <f t="shared" si="143"/>
        <v>tabletop games</v>
      </c>
    </row>
    <row r="2251" spans="1:18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0">
        <f t="shared" si="140"/>
        <v>41336.369965277772</v>
      </c>
      <c r="J2251" s="10">
        <f t="shared" si="141"/>
        <v>41366.328298611108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t="str">
        <f t="shared" si="142"/>
        <v>games</v>
      </c>
      <c r="R2251" t="str">
        <f t="shared" si="143"/>
        <v>tabletop games</v>
      </c>
    </row>
    <row r="2252" spans="1:18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0">
        <f t="shared" si="140"/>
        <v>42676.6721412037</v>
      </c>
      <c r="J2252" s="10">
        <f t="shared" si="141"/>
        <v>42706.713807870365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t="str">
        <f t="shared" si="142"/>
        <v>games</v>
      </c>
      <c r="R2252" t="str">
        <f t="shared" si="143"/>
        <v>tabletop games</v>
      </c>
    </row>
    <row r="2253" spans="1:18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0">
        <f t="shared" si="140"/>
        <v>41846.012465277774</v>
      </c>
      <c r="J2253" s="10">
        <f t="shared" si="141"/>
        <v>41867.012465277774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t="str">
        <f t="shared" si="142"/>
        <v>games</v>
      </c>
      <c r="R2253" t="str">
        <f t="shared" si="143"/>
        <v>tabletop games</v>
      </c>
    </row>
    <row r="2254" spans="1:18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0">
        <f t="shared" si="140"/>
        <v>42572.994652777772</v>
      </c>
      <c r="J2254" s="10">
        <f t="shared" si="141"/>
        <v>42587.994652777772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t="str">
        <f t="shared" si="142"/>
        <v>games</v>
      </c>
      <c r="R2254" t="str">
        <f t="shared" si="143"/>
        <v>tabletop games</v>
      </c>
    </row>
    <row r="2255" spans="1:18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0">
        <f t="shared" si="140"/>
        <v>42296.297997685186</v>
      </c>
      <c r="J2255" s="10">
        <f t="shared" si="141"/>
        <v>42326.33966435185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t="str">
        <f t="shared" si="142"/>
        <v>games</v>
      </c>
      <c r="R2255" t="str">
        <f t="shared" si="143"/>
        <v>tabletop games</v>
      </c>
    </row>
    <row r="2256" spans="1:18" ht="28.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0">
        <f t="shared" si="140"/>
        <v>42752.314444444441</v>
      </c>
      <c r="J2256" s="10">
        <f t="shared" si="141"/>
        <v>42759.314444444441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t="str">
        <f t="shared" si="142"/>
        <v>games</v>
      </c>
      <c r="R2256" t="str">
        <f t="shared" si="143"/>
        <v>tabletop games</v>
      </c>
    </row>
    <row r="2257" spans="1:18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0">
        <f t="shared" si="140"/>
        <v>42467.618645833332</v>
      </c>
      <c r="J2257" s="10">
        <f t="shared" si="141"/>
        <v>42497.618645833332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t="str">
        <f t="shared" si="142"/>
        <v>games</v>
      </c>
      <c r="R2257" t="str">
        <f t="shared" si="143"/>
        <v>tabletop games</v>
      </c>
    </row>
    <row r="2258" spans="1:18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0">
        <f t="shared" si="140"/>
        <v>42682.118587962956</v>
      </c>
      <c r="J2258" s="10">
        <f t="shared" si="141"/>
        <v>42696.118587962956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t="str">
        <f t="shared" si="142"/>
        <v>games</v>
      </c>
      <c r="R2258" t="str">
        <f t="shared" si="143"/>
        <v>tabletop games</v>
      </c>
    </row>
    <row r="2259" spans="1:18" ht="43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0">
        <f t="shared" si="140"/>
        <v>42505.603344907409</v>
      </c>
      <c r="J2259" s="10">
        <f t="shared" si="141"/>
        <v>42540.624999999993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t="str">
        <f t="shared" si="142"/>
        <v>games</v>
      </c>
      <c r="R2259" t="str">
        <f t="shared" si="143"/>
        <v>tabletop games</v>
      </c>
    </row>
    <row r="2260" spans="1:18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0">
        <f t="shared" si="140"/>
        <v>42136.417673611104</v>
      </c>
      <c r="J2260" s="10">
        <f t="shared" si="141"/>
        <v>42166.417673611104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t="str">
        <f t="shared" si="142"/>
        <v>games</v>
      </c>
      <c r="R2260" t="str">
        <f t="shared" si="143"/>
        <v>tabletop games</v>
      </c>
    </row>
    <row r="2261" spans="1:18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0">
        <f t="shared" si="140"/>
        <v>42702.47148148148</v>
      </c>
      <c r="J2261" s="10">
        <f t="shared" si="141"/>
        <v>42712.47148148148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t="str">
        <f t="shared" si="142"/>
        <v>games</v>
      </c>
      <c r="R2261" t="str">
        <f t="shared" si="143"/>
        <v>tabletop games</v>
      </c>
    </row>
    <row r="2262" spans="1:18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0">
        <f t="shared" si="140"/>
        <v>41694.683449074073</v>
      </c>
      <c r="J2262" s="10">
        <f t="shared" si="141"/>
        <v>41724.641782407409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t="str">
        <f t="shared" si="142"/>
        <v>games</v>
      </c>
      <c r="R2262" t="str">
        <f t="shared" si="143"/>
        <v>tabletop games</v>
      </c>
    </row>
    <row r="2263" spans="1:18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0">
        <f t="shared" si="140"/>
        <v>42759.391435185178</v>
      </c>
      <c r="J2263" s="10">
        <f t="shared" si="141"/>
        <v>42780.391435185178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t="str">
        <f t="shared" si="142"/>
        <v>games</v>
      </c>
      <c r="R2263" t="str">
        <f t="shared" si="143"/>
        <v>tabletop games</v>
      </c>
    </row>
    <row r="2264" spans="1:18" ht="28.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0">
        <f t="shared" si="140"/>
        <v>41926.251828703702</v>
      </c>
      <c r="J2264" s="10">
        <f t="shared" si="141"/>
        <v>41960.666666666664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t="str">
        <f t="shared" si="142"/>
        <v>games</v>
      </c>
      <c r="R2264" t="str">
        <f t="shared" si="143"/>
        <v>tabletop games</v>
      </c>
    </row>
    <row r="2265" spans="1:18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0">
        <f t="shared" si="140"/>
        <v>42014.498993055553</v>
      </c>
      <c r="J2265" s="10">
        <f t="shared" si="141"/>
        <v>42035.498993055553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t="str">
        <f t="shared" si="142"/>
        <v>games</v>
      </c>
      <c r="R2265" t="str">
        <f t="shared" si="143"/>
        <v>tabletop games</v>
      </c>
    </row>
    <row r="2266" spans="1:18" ht="43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0">
        <f t="shared" si="140"/>
        <v>42496.249004629623</v>
      </c>
      <c r="J2266" s="10">
        <f t="shared" si="141"/>
        <v>42512.791666666664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t="str">
        <f t="shared" si="142"/>
        <v>games</v>
      </c>
      <c r="R2266" t="str">
        <f t="shared" si="143"/>
        <v>tabletop games</v>
      </c>
    </row>
    <row r="2267" spans="1:18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0">
        <f t="shared" si="140"/>
        <v>42689.519756944443</v>
      </c>
      <c r="J2267" s="10">
        <f t="shared" si="141"/>
        <v>42696.519756944443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t="str">
        <f t="shared" si="142"/>
        <v>games</v>
      </c>
      <c r="R2267" t="str">
        <f t="shared" si="143"/>
        <v>tabletop games</v>
      </c>
    </row>
    <row r="2268" spans="1:18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0">
        <f t="shared" si="140"/>
        <v>42469.541574074072</v>
      </c>
      <c r="J2268" s="10">
        <f t="shared" si="141"/>
        <v>42486.749999999993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t="str">
        <f t="shared" si="142"/>
        <v>games</v>
      </c>
      <c r="R2268" t="str">
        <f t="shared" si="143"/>
        <v>tabletop games</v>
      </c>
    </row>
    <row r="2269" spans="1:18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0">
        <f t="shared" si="140"/>
        <v>41968.496493055551</v>
      </c>
      <c r="J2269" s="10">
        <f t="shared" si="141"/>
        <v>41993.708333333336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t="str">
        <f t="shared" si="142"/>
        <v>games</v>
      </c>
      <c r="R2269" t="str">
        <f t="shared" si="143"/>
        <v>tabletop games</v>
      </c>
    </row>
    <row r="2270" spans="1:18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0">
        <f t="shared" si="140"/>
        <v>42775.749016203699</v>
      </c>
      <c r="J2270" s="10">
        <f t="shared" si="141"/>
        <v>42805.749016203699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t="str">
        <f t="shared" si="142"/>
        <v>games</v>
      </c>
      <c r="R2270" t="str">
        <f t="shared" si="143"/>
        <v>tabletop games</v>
      </c>
    </row>
    <row r="2271" spans="1:18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0">
        <f t="shared" si="140"/>
        <v>42776.371099537035</v>
      </c>
      <c r="J2271" s="10">
        <f t="shared" si="141"/>
        <v>42800.874999999993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t="str">
        <f t="shared" si="142"/>
        <v>games</v>
      </c>
      <c r="R2271" t="str">
        <f t="shared" si="143"/>
        <v>tabletop games</v>
      </c>
    </row>
    <row r="2272" spans="1:18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0">
        <f t="shared" si="140"/>
        <v>42725.536030092589</v>
      </c>
      <c r="J2272" s="10">
        <f t="shared" si="141"/>
        <v>42745.582638888889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t="str">
        <f t="shared" si="142"/>
        <v>games</v>
      </c>
      <c r="R2272" t="str">
        <f t="shared" si="143"/>
        <v>tabletop games</v>
      </c>
    </row>
    <row r="2273" spans="1:18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0">
        <f t="shared" si="140"/>
        <v>42683.666712962957</v>
      </c>
      <c r="J2273" s="10">
        <f t="shared" si="141"/>
        <v>42713.666712962957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t="str">
        <f t="shared" si="142"/>
        <v>games</v>
      </c>
      <c r="R2273" t="str">
        <f t="shared" si="143"/>
        <v>tabletop games</v>
      </c>
    </row>
    <row r="2274" spans="1:18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0">
        <f t="shared" si="140"/>
        <v>42315.366157407399</v>
      </c>
      <c r="J2274" s="10">
        <f t="shared" si="141"/>
        <v>42345.366157407399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t="str">
        <f t="shared" si="142"/>
        <v>games</v>
      </c>
      <c r="R2274" t="str">
        <f t="shared" si="143"/>
        <v>tabletop games</v>
      </c>
    </row>
    <row r="2275" spans="1:18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0">
        <f t="shared" si="140"/>
        <v>42781.215763888882</v>
      </c>
      <c r="J2275" s="10">
        <f t="shared" si="141"/>
        <v>42806.174097222225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t="str">
        <f t="shared" si="142"/>
        <v>games</v>
      </c>
      <c r="R2275" t="str">
        <f t="shared" si="143"/>
        <v>tabletop games</v>
      </c>
    </row>
    <row r="2276" spans="1:18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0">
        <f t="shared" si="140"/>
        <v>41663.167326388888</v>
      </c>
      <c r="J2276" s="10">
        <f t="shared" si="141"/>
        <v>41693.167326388888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t="str">
        <f t="shared" si="142"/>
        <v>games</v>
      </c>
      <c r="R2276" t="str">
        <f t="shared" si="143"/>
        <v>tabletop games</v>
      </c>
    </row>
    <row r="2277" spans="1:18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0">
        <f t="shared" si="140"/>
        <v>41965.283321759263</v>
      </c>
      <c r="J2277" s="10">
        <f t="shared" si="141"/>
        <v>41995.283321759263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t="str">
        <f t="shared" si="142"/>
        <v>games</v>
      </c>
      <c r="R2277" t="str">
        <f t="shared" si="143"/>
        <v>tabletop games</v>
      </c>
    </row>
    <row r="2278" spans="1:18" ht="43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0">
        <f t="shared" si="140"/>
        <v>41614.318159722221</v>
      </c>
      <c r="J2278" s="10">
        <f t="shared" si="141"/>
        <v>41644.318159722221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t="str">
        <f t="shared" si="142"/>
        <v>games</v>
      </c>
      <c r="R2278" t="str">
        <f t="shared" si="143"/>
        <v>tabletop games</v>
      </c>
    </row>
    <row r="2279" spans="1:18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0">
        <f t="shared" si="140"/>
        <v>40936.345173611109</v>
      </c>
      <c r="J2279" s="10">
        <f t="shared" si="141"/>
        <v>40966.345173611109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t="str">
        <f t="shared" si="142"/>
        <v>games</v>
      </c>
      <c r="R2279" t="str">
        <f t="shared" si="143"/>
        <v>tabletop games</v>
      </c>
    </row>
    <row r="2280" spans="1:18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0">
        <f t="shared" si="140"/>
        <v>42338.375775462955</v>
      </c>
      <c r="J2280" s="10">
        <f t="shared" si="141"/>
        <v>42372.624305555553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t="str">
        <f t="shared" si="142"/>
        <v>games</v>
      </c>
      <c r="R2280" t="str">
        <f t="shared" si="143"/>
        <v>tabletop games</v>
      </c>
    </row>
    <row r="2281" spans="1:18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0">
        <f t="shared" si="140"/>
        <v>42020.473368055551</v>
      </c>
      <c r="J2281" s="10">
        <f t="shared" si="141"/>
        <v>42038.833333333336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t="str">
        <f t="shared" si="142"/>
        <v>games</v>
      </c>
      <c r="R2281" t="str">
        <f t="shared" si="143"/>
        <v>tabletop games</v>
      </c>
    </row>
    <row r="2282" spans="1:18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0">
        <f t="shared" si="140"/>
        <v>42234.291562499995</v>
      </c>
      <c r="J2282" s="10">
        <f t="shared" si="141"/>
        <v>42264.291562499995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t="str">
        <f t="shared" si="142"/>
        <v>games</v>
      </c>
      <c r="R2282" t="str">
        <f t="shared" si="143"/>
        <v>tabletop games</v>
      </c>
    </row>
    <row r="2283" spans="1:18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0">
        <f t="shared" si="140"/>
        <v>40686.952511574069</v>
      </c>
      <c r="J2283" s="10">
        <f t="shared" si="141"/>
        <v>40748.951388888883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t="str">
        <f t="shared" si="142"/>
        <v>music</v>
      </c>
      <c r="R2283" t="str">
        <f t="shared" si="143"/>
        <v>rock</v>
      </c>
    </row>
    <row r="2284" spans="1:18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0">
        <f t="shared" si="140"/>
        <v>42322.841273148144</v>
      </c>
      <c r="J2284" s="10">
        <f t="shared" si="141"/>
        <v>42382.841273148144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t="str">
        <f t="shared" si="142"/>
        <v>music</v>
      </c>
      <c r="R2284" t="str">
        <f t="shared" si="143"/>
        <v>rock</v>
      </c>
    </row>
    <row r="2285" spans="1:18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0">
        <f t="shared" si="140"/>
        <v>40977.791712962957</v>
      </c>
      <c r="J2285" s="10">
        <f t="shared" si="141"/>
        <v>41037.750046296293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t="str">
        <f t="shared" si="142"/>
        <v>music</v>
      </c>
      <c r="R2285" t="str">
        <f t="shared" si="143"/>
        <v>rock</v>
      </c>
    </row>
    <row r="2286" spans="1:18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0">
        <f t="shared" si="140"/>
        <v>40585.463483796295</v>
      </c>
      <c r="J2286" s="10">
        <f t="shared" si="141"/>
        <v>40613.833333333328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t="str">
        <f t="shared" si="142"/>
        <v>music</v>
      </c>
      <c r="R2286" t="str">
        <f t="shared" si="143"/>
        <v>rock</v>
      </c>
    </row>
    <row r="2287" spans="1:18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0">
        <f t="shared" si="140"/>
        <v>41058.852349537032</v>
      </c>
      <c r="J2287" s="10">
        <f t="shared" si="141"/>
        <v>41088.852349537032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t="str">
        <f t="shared" si="142"/>
        <v>music</v>
      </c>
      <c r="R2287" t="str">
        <f t="shared" si="143"/>
        <v>rock</v>
      </c>
    </row>
    <row r="2288" spans="1:18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0">
        <f t="shared" si="140"/>
        <v>41494.630254629628</v>
      </c>
      <c r="J2288" s="10">
        <f t="shared" si="141"/>
        <v>41522.832638888889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t="str">
        <f t="shared" si="142"/>
        <v>music</v>
      </c>
      <c r="R2288" t="str">
        <f t="shared" si="143"/>
        <v>rock</v>
      </c>
    </row>
    <row r="2289" spans="1:18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0">
        <f t="shared" si="140"/>
        <v>41792.334027777775</v>
      </c>
      <c r="J2289" s="10">
        <f t="shared" si="141"/>
        <v>41813.334027777775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t="str">
        <f t="shared" si="142"/>
        <v>music</v>
      </c>
      <c r="R2289" t="str">
        <f t="shared" si="143"/>
        <v>rock</v>
      </c>
    </row>
    <row r="2290" spans="1:18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0">
        <f t="shared" si="140"/>
        <v>41067.494085648148</v>
      </c>
      <c r="J2290" s="10">
        <f t="shared" si="141"/>
        <v>41086.416666666664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t="str">
        <f t="shared" si="142"/>
        <v>music</v>
      </c>
      <c r="R2290" t="str">
        <f t="shared" si="143"/>
        <v>rock</v>
      </c>
    </row>
    <row r="2291" spans="1:18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0">
        <f t="shared" si="140"/>
        <v>41571.665046296293</v>
      </c>
      <c r="J2291" s="10">
        <f t="shared" si="141"/>
        <v>41614.640277777777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t="str">
        <f t="shared" si="142"/>
        <v>music</v>
      </c>
      <c r="R2291" t="str">
        <f t="shared" si="143"/>
        <v>rock</v>
      </c>
    </row>
    <row r="2292" spans="1:18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0">
        <f t="shared" si="140"/>
        <v>40069.920486111107</v>
      </c>
      <c r="J2292" s="10">
        <f t="shared" si="141"/>
        <v>40148.375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t="str">
        <f t="shared" si="142"/>
        <v>music</v>
      </c>
      <c r="R2292" t="str">
        <f t="shared" si="143"/>
        <v>rock</v>
      </c>
    </row>
    <row r="2293" spans="1:18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0">
        <f t="shared" si="140"/>
        <v>40987.643726851849</v>
      </c>
      <c r="J2293" s="10">
        <f t="shared" si="141"/>
        <v>41021.833333333328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t="str">
        <f t="shared" si="142"/>
        <v>music</v>
      </c>
      <c r="R2293" t="str">
        <f t="shared" si="143"/>
        <v>rock</v>
      </c>
    </row>
    <row r="2294" spans="1:18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0">
        <f t="shared" si="140"/>
        <v>40987.364305555551</v>
      </c>
      <c r="J2294" s="10">
        <f t="shared" si="141"/>
        <v>41017.364305555551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t="str">
        <f t="shared" si="142"/>
        <v>music</v>
      </c>
      <c r="R2294" t="str">
        <f t="shared" si="143"/>
        <v>rock</v>
      </c>
    </row>
    <row r="2295" spans="1:18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0">
        <f t="shared" si="140"/>
        <v>41151.374988425923</v>
      </c>
      <c r="J2295" s="10">
        <f t="shared" si="141"/>
        <v>41176.832638888889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t="str">
        <f t="shared" si="142"/>
        <v>music</v>
      </c>
      <c r="R2295" t="str">
        <f t="shared" si="143"/>
        <v>rock</v>
      </c>
    </row>
    <row r="2296" spans="1:18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0">
        <f t="shared" si="140"/>
        <v>41264.389814814815</v>
      </c>
      <c r="J2296" s="10">
        <f t="shared" si="141"/>
        <v>41294.389814814815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t="str">
        <f t="shared" si="142"/>
        <v>music</v>
      </c>
      <c r="R2296" t="str">
        <f t="shared" si="143"/>
        <v>rock</v>
      </c>
    </row>
    <row r="2297" spans="1:18" ht="43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0">
        <f t="shared" si="140"/>
        <v>41270.621018518512</v>
      </c>
      <c r="J2297" s="10">
        <f t="shared" si="141"/>
        <v>41300.621018518512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t="str">
        <f t="shared" si="142"/>
        <v>music</v>
      </c>
      <c r="R2297" t="str">
        <f t="shared" si="143"/>
        <v>rock</v>
      </c>
    </row>
    <row r="2298" spans="1:18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0">
        <f t="shared" si="140"/>
        <v>40927.39844907407</v>
      </c>
      <c r="J2298" s="10">
        <f t="shared" si="141"/>
        <v>40962.39844907407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t="str">
        <f t="shared" si="142"/>
        <v>music</v>
      </c>
      <c r="R2298" t="str">
        <f t="shared" si="143"/>
        <v>rock</v>
      </c>
    </row>
    <row r="2299" spans="1:18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0">
        <f t="shared" si="140"/>
        <v>40947.70890046296</v>
      </c>
      <c r="J2299" s="10">
        <f t="shared" si="141"/>
        <v>40981.832638888889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t="str">
        <f t="shared" si="142"/>
        <v>music</v>
      </c>
      <c r="R2299" t="str">
        <f t="shared" si="143"/>
        <v>rock</v>
      </c>
    </row>
    <row r="2300" spans="1:18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0">
        <f t="shared" si="140"/>
        <v>41694.507326388884</v>
      </c>
      <c r="J2300" s="10">
        <f t="shared" si="141"/>
        <v>41724.46565972222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t="str">
        <f t="shared" si="142"/>
        <v>music</v>
      </c>
      <c r="R2300" t="str">
        <f t="shared" si="143"/>
        <v>rock</v>
      </c>
    </row>
    <row r="2301" spans="1:18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0">
        <f t="shared" si="140"/>
        <v>40564.699178240735</v>
      </c>
      <c r="J2301" s="10">
        <f t="shared" si="141"/>
        <v>40579.699178240735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t="str">
        <f t="shared" si="142"/>
        <v>music</v>
      </c>
      <c r="R2301" t="str">
        <f t="shared" si="143"/>
        <v>rock</v>
      </c>
    </row>
    <row r="2302" spans="1:18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0">
        <f t="shared" si="140"/>
        <v>41074.393703703703</v>
      </c>
      <c r="J2302" s="10">
        <f t="shared" si="141"/>
        <v>41088.393703703703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t="str">
        <f t="shared" si="142"/>
        <v>music</v>
      </c>
      <c r="R2302" t="str">
        <f t="shared" si="143"/>
        <v>rock</v>
      </c>
    </row>
    <row r="2303" spans="1:18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0">
        <f t="shared" si="140"/>
        <v>41415.813611111109</v>
      </c>
      <c r="J2303" s="10">
        <f t="shared" si="141"/>
        <v>41445.813611111109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t="str">
        <f t="shared" si="142"/>
        <v>music</v>
      </c>
      <c r="R2303" t="str">
        <f t="shared" si="143"/>
        <v>indie rock</v>
      </c>
    </row>
    <row r="2304" spans="1:18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0">
        <f t="shared" si="140"/>
        <v>41605.535115740735</v>
      </c>
      <c r="J2304" s="10">
        <f t="shared" si="141"/>
        <v>41638.958333333328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t="str">
        <f t="shared" si="142"/>
        <v>music</v>
      </c>
      <c r="R2304" t="str">
        <f t="shared" si="143"/>
        <v>indie rock</v>
      </c>
    </row>
    <row r="2305" spans="1:18" ht="43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0">
        <f t="shared" si="140"/>
        <v>40849.777731481481</v>
      </c>
      <c r="J2305" s="10">
        <f t="shared" si="141"/>
        <v>40889.819398148145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t="str">
        <f t="shared" si="142"/>
        <v>music</v>
      </c>
      <c r="R2305" t="str">
        <f t="shared" si="143"/>
        <v>indie rock</v>
      </c>
    </row>
    <row r="2306" spans="1:18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0">
        <f t="shared" si="140"/>
        <v>40502.482534722221</v>
      </c>
      <c r="J2306" s="10">
        <f t="shared" si="141"/>
        <v>40543.874305555553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t="str">
        <f t="shared" si="142"/>
        <v>music</v>
      </c>
      <c r="R2306" t="str">
        <f t="shared" si="143"/>
        <v>indie rock</v>
      </c>
    </row>
    <row r="2307" spans="1:18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0">
        <f t="shared" ref="I2307:I2370" si="144">(((L2307/60)/60)/24) + DATE(1970,1,1)+(-8/24)</f>
        <v>41834.361944444441</v>
      </c>
      <c r="J2307" s="10">
        <f t="shared" ref="J2307:J2370" si="145">(((K2307/60)/60)/24) + DATE(1970,1,1)+(-8/24)</f>
        <v>41859.416666666664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t="str">
        <f t="shared" ref="Q2307:Q2370" si="146">LEFT(P2307, SEARCH("/",P2307,1) - 1)</f>
        <v>music</v>
      </c>
      <c r="R2307" t="str">
        <f t="shared" ref="R2307:R2370" si="147">RIGHT(P2307,LEN(P2307) - SEARCH("/",P2307,1))</f>
        <v>indie rock</v>
      </c>
    </row>
    <row r="2308" spans="1:18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0">
        <f t="shared" si="144"/>
        <v>40947.834826388884</v>
      </c>
      <c r="J2308" s="10">
        <f t="shared" si="145"/>
        <v>40977.834826388884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t="str">
        <f t="shared" si="146"/>
        <v>music</v>
      </c>
      <c r="R2308" t="str">
        <f t="shared" si="147"/>
        <v>indie rock</v>
      </c>
    </row>
    <row r="2309" spans="1:18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0">
        <f t="shared" si="144"/>
        <v>41004.469131944439</v>
      </c>
      <c r="J2309" s="10">
        <f t="shared" si="145"/>
        <v>41034.46907407407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t="str">
        <f t="shared" si="146"/>
        <v>music</v>
      </c>
      <c r="R2309" t="str">
        <f t="shared" si="147"/>
        <v>indie rock</v>
      </c>
    </row>
    <row r="2310" spans="1:18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0">
        <f t="shared" si="144"/>
        <v>41851.629583333335</v>
      </c>
      <c r="J2310" s="10">
        <f t="shared" si="145"/>
        <v>41879.708333333328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t="str">
        <f t="shared" si="146"/>
        <v>music</v>
      </c>
      <c r="R2310" t="str">
        <f t="shared" si="147"/>
        <v>indie rock</v>
      </c>
    </row>
    <row r="2311" spans="1:18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0">
        <f t="shared" si="144"/>
        <v>41307.654363425921</v>
      </c>
      <c r="J2311" s="10">
        <f t="shared" si="145"/>
        <v>41342.654363425921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t="str">
        <f t="shared" si="146"/>
        <v>music</v>
      </c>
      <c r="R2311" t="str">
        <f t="shared" si="147"/>
        <v>indie rock</v>
      </c>
    </row>
    <row r="2312" spans="1:18" ht="43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0">
        <f t="shared" si="144"/>
        <v>41324.460821759254</v>
      </c>
      <c r="J2312" s="10">
        <f t="shared" si="145"/>
        <v>41354.41915509259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t="str">
        <f t="shared" si="146"/>
        <v>music</v>
      </c>
      <c r="R2312" t="str">
        <f t="shared" si="147"/>
        <v>indie rock</v>
      </c>
    </row>
    <row r="2313" spans="1:18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0">
        <f t="shared" si="144"/>
        <v>41735.671168981477</v>
      </c>
      <c r="J2313" s="10">
        <f t="shared" si="145"/>
        <v>41765.671168981477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t="str">
        <f t="shared" si="146"/>
        <v>music</v>
      </c>
      <c r="R2313" t="str">
        <f t="shared" si="147"/>
        <v>indie rock</v>
      </c>
    </row>
    <row r="2314" spans="1:18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0">
        <f t="shared" si="144"/>
        <v>41716.299513888887</v>
      </c>
      <c r="J2314" s="10">
        <f t="shared" si="145"/>
        <v>41747.625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t="str">
        <f t="shared" si="146"/>
        <v>music</v>
      </c>
      <c r="R2314" t="str">
        <f t="shared" si="147"/>
        <v>indie rock</v>
      </c>
    </row>
    <row r="2315" spans="1:18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0">
        <f t="shared" si="144"/>
        <v>41002.625300925924</v>
      </c>
      <c r="J2315" s="10">
        <f t="shared" si="145"/>
        <v>41032.625300925924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t="str">
        <f t="shared" si="146"/>
        <v>music</v>
      </c>
      <c r="R2315" t="str">
        <f t="shared" si="147"/>
        <v>indie rock</v>
      </c>
    </row>
    <row r="2316" spans="1:18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0">
        <f t="shared" si="144"/>
        <v>41037.218252314815</v>
      </c>
      <c r="J2316" s="10">
        <f t="shared" si="145"/>
        <v>41067.218252314815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t="str">
        <f t="shared" si="146"/>
        <v>music</v>
      </c>
      <c r="R2316" t="str">
        <f t="shared" si="147"/>
        <v>indie rock</v>
      </c>
    </row>
    <row r="2317" spans="1:18" ht="28.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0">
        <f t="shared" si="144"/>
        <v>41004.392858796295</v>
      </c>
      <c r="J2317" s="10">
        <f t="shared" si="145"/>
        <v>41034.392858796295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t="str">
        <f t="shared" si="146"/>
        <v>music</v>
      </c>
      <c r="R2317" t="str">
        <f t="shared" si="147"/>
        <v>indie rock</v>
      </c>
    </row>
    <row r="2318" spans="1:18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0">
        <f t="shared" si="144"/>
        <v>40079.391782407409</v>
      </c>
      <c r="J2318" s="10">
        <f t="shared" si="145"/>
        <v>40156.433333333334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t="str">
        <f t="shared" si="146"/>
        <v>music</v>
      </c>
      <c r="R2318" t="str">
        <f t="shared" si="147"/>
        <v>indie rock</v>
      </c>
    </row>
    <row r="2319" spans="1:18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0">
        <f t="shared" si="144"/>
        <v>40192.20890046296</v>
      </c>
      <c r="J2319" s="10">
        <f t="shared" si="145"/>
        <v>40223.875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t="str">
        <f t="shared" si="146"/>
        <v>music</v>
      </c>
      <c r="R2319" t="str">
        <f t="shared" si="147"/>
        <v>indie rock</v>
      </c>
    </row>
    <row r="2320" spans="1:18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0">
        <f t="shared" si="144"/>
        <v>40050.310347222221</v>
      </c>
      <c r="J2320" s="10">
        <f t="shared" si="145"/>
        <v>40081.832638888889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t="str">
        <f t="shared" si="146"/>
        <v>music</v>
      </c>
      <c r="R2320" t="str">
        <f t="shared" si="147"/>
        <v>indie rock</v>
      </c>
    </row>
    <row r="2321" spans="1:18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0">
        <f t="shared" si="144"/>
        <v>41592.748668981476</v>
      </c>
      <c r="J2321" s="10">
        <f t="shared" si="145"/>
        <v>41622.748668981476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t="str">
        <f t="shared" si="146"/>
        <v>music</v>
      </c>
      <c r="R2321" t="str">
        <f t="shared" si="147"/>
        <v>indie rock</v>
      </c>
    </row>
    <row r="2322" spans="1:18" ht="43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0">
        <f t="shared" si="144"/>
        <v>41696.483796296292</v>
      </c>
      <c r="J2322" s="10">
        <f t="shared" si="145"/>
        <v>41731.442129629628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t="str">
        <f t="shared" si="146"/>
        <v>music</v>
      </c>
      <c r="R2322" t="str">
        <f t="shared" si="147"/>
        <v>indie rock</v>
      </c>
    </row>
    <row r="2323" spans="1:18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0">
        <f t="shared" si="144"/>
        <v>42798.927094907405</v>
      </c>
      <c r="J2323" s="10">
        <f t="shared" si="145"/>
        <v>42828.885428240734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t="str">
        <f t="shared" si="146"/>
        <v>food</v>
      </c>
      <c r="R2323" t="str">
        <f t="shared" si="147"/>
        <v>small batch</v>
      </c>
    </row>
    <row r="2324" spans="1:18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0">
        <f t="shared" si="144"/>
        <v>42804.562141203707</v>
      </c>
      <c r="J2324" s="10">
        <f t="shared" si="145"/>
        <v>42834.520474537036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t="str">
        <f t="shared" si="146"/>
        <v>food</v>
      </c>
      <c r="R2324" t="str">
        <f t="shared" si="147"/>
        <v>small batch</v>
      </c>
    </row>
    <row r="2325" spans="1:18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0">
        <f t="shared" si="144"/>
        <v>42807.42184027777</v>
      </c>
      <c r="J2325" s="10">
        <f t="shared" si="145"/>
        <v>42814.42184027777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t="str">
        <f t="shared" si="146"/>
        <v>food</v>
      </c>
      <c r="R2325" t="str">
        <f t="shared" si="147"/>
        <v>small batch</v>
      </c>
    </row>
    <row r="2326" spans="1:18" ht="28.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0">
        <f t="shared" si="144"/>
        <v>42790.55190972222</v>
      </c>
      <c r="J2326" s="10">
        <f t="shared" si="145"/>
        <v>42820.510243055549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t="str">
        <f t="shared" si="146"/>
        <v>food</v>
      </c>
      <c r="R2326" t="str">
        <f t="shared" si="147"/>
        <v>small batch</v>
      </c>
    </row>
    <row r="2327" spans="1:18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0">
        <f t="shared" si="144"/>
        <v>42793.689016203702</v>
      </c>
      <c r="J2327" s="10">
        <f t="shared" si="145"/>
        <v>42823.647349537037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t="str">
        <f t="shared" si="146"/>
        <v>food</v>
      </c>
      <c r="R2327" t="str">
        <f t="shared" si="147"/>
        <v>small batch</v>
      </c>
    </row>
    <row r="2328" spans="1:18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0">
        <f t="shared" si="144"/>
        <v>42803.700787037036</v>
      </c>
      <c r="J2328" s="10">
        <f t="shared" si="145"/>
        <v>42855.374999999993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t="str">
        <f t="shared" si="146"/>
        <v>food</v>
      </c>
      <c r="R2328" t="str">
        <f t="shared" si="147"/>
        <v>small batch</v>
      </c>
    </row>
    <row r="2329" spans="1:18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0">
        <f t="shared" si="144"/>
        <v>41842.583796296298</v>
      </c>
      <c r="J2329" s="10">
        <f t="shared" si="145"/>
        <v>41877.583796296298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t="str">
        <f t="shared" si="146"/>
        <v>food</v>
      </c>
      <c r="R2329" t="str">
        <f t="shared" si="147"/>
        <v>small batch</v>
      </c>
    </row>
    <row r="2330" spans="1:18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0">
        <f t="shared" si="144"/>
        <v>42139.448344907411</v>
      </c>
      <c r="J2330" s="10">
        <f t="shared" si="145"/>
        <v>42169.448344907411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t="str">
        <f t="shared" si="146"/>
        <v>food</v>
      </c>
      <c r="R2330" t="str">
        <f t="shared" si="147"/>
        <v>small batch</v>
      </c>
    </row>
    <row r="2331" spans="1:18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0">
        <f t="shared" si="144"/>
        <v>41807.291041666664</v>
      </c>
      <c r="J2331" s="10">
        <f t="shared" si="145"/>
        <v>41837.291041666664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t="str">
        <f t="shared" si="146"/>
        <v>food</v>
      </c>
      <c r="R2331" t="str">
        <f t="shared" si="147"/>
        <v>small batch</v>
      </c>
    </row>
    <row r="2332" spans="1:18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0">
        <f t="shared" si="144"/>
        <v>42332.566469907404</v>
      </c>
      <c r="J2332" s="10">
        <f t="shared" si="145"/>
        <v>42362.666666666664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t="str">
        <f t="shared" si="146"/>
        <v>food</v>
      </c>
      <c r="R2332" t="str">
        <f t="shared" si="147"/>
        <v>small batch</v>
      </c>
    </row>
    <row r="2333" spans="1:18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0">
        <f t="shared" si="144"/>
        <v>41838.672337962962</v>
      </c>
      <c r="J2333" s="10">
        <f t="shared" si="145"/>
        <v>41868.672337962962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t="str">
        <f t="shared" si="146"/>
        <v>food</v>
      </c>
      <c r="R2333" t="str">
        <f t="shared" si="147"/>
        <v>small batch</v>
      </c>
    </row>
    <row r="2334" spans="1:18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0">
        <f t="shared" si="144"/>
        <v>42011.294803240737</v>
      </c>
      <c r="J2334" s="10">
        <f t="shared" si="145"/>
        <v>42041.294803240737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t="str">
        <f t="shared" si="146"/>
        <v>food</v>
      </c>
      <c r="R2334" t="str">
        <f t="shared" si="147"/>
        <v>small batch</v>
      </c>
    </row>
    <row r="2335" spans="1:18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0">
        <f t="shared" si="144"/>
        <v>41767.317013888889</v>
      </c>
      <c r="J2335" s="10">
        <f t="shared" si="145"/>
        <v>41788.409722222219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t="str">
        <f t="shared" si="146"/>
        <v>food</v>
      </c>
      <c r="R2335" t="str">
        <f t="shared" si="147"/>
        <v>small batch</v>
      </c>
    </row>
    <row r="2336" spans="1:18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0">
        <f t="shared" si="144"/>
        <v>41918.336782407401</v>
      </c>
      <c r="J2336" s="10">
        <f t="shared" si="145"/>
        <v>41948.398611111108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t="str">
        <f t="shared" si="146"/>
        <v>food</v>
      </c>
      <c r="R2336" t="str">
        <f t="shared" si="147"/>
        <v>small batch</v>
      </c>
    </row>
    <row r="2337" spans="1:18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0">
        <f t="shared" si="144"/>
        <v>41771.238923611112</v>
      </c>
      <c r="J2337" s="10">
        <f t="shared" si="145"/>
        <v>41801.238923611112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t="str">
        <f t="shared" si="146"/>
        <v>food</v>
      </c>
      <c r="R2337" t="str">
        <f t="shared" si="147"/>
        <v>small batch</v>
      </c>
    </row>
    <row r="2338" spans="1:18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0">
        <f t="shared" si="144"/>
        <v>41666.591377314813</v>
      </c>
      <c r="J2338" s="10">
        <f t="shared" si="145"/>
        <v>41706.591377314813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t="str">
        <f t="shared" si="146"/>
        <v>food</v>
      </c>
      <c r="R2338" t="str">
        <f t="shared" si="147"/>
        <v>small batch</v>
      </c>
    </row>
    <row r="2339" spans="1:18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0">
        <f t="shared" si="144"/>
        <v>41786.307210648149</v>
      </c>
      <c r="J2339" s="10">
        <f t="shared" si="145"/>
        <v>41816.307210648149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t="str">
        <f t="shared" si="146"/>
        <v>food</v>
      </c>
      <c r="R2339" t="str">
        <f t="shared" si="147"/>
        <v>small batch</v>
      </c>
    </row>
    <row r="2340" spans="1:18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0">
        <f t="shared" si="144"/>
        <v>41789.563472222217</v>
      </c>
      <c r="J2340" s="10">
        <f t="shared" si="145"/>
        <v>41819.563472222217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t="str">
        <f t="shared" si="146"/>
        <v>food</v>
      </c>
      <c r="R2340" t="str">
        <f t="shared" si="147"/>
        <v>small batch</v>
      </c>
    </row>
    <row r="2341" spans="1:18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0">
        <f t="shared" si="144"/>
        <v>42692.466539351844</v>
      </c>
      <c r="J2341" s="10">
        <f t="shared" si="145"/>
        <v>42722.999305555553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t="str">
        <f t="shared" si="146"/>
        <v>food</v>
      </c>
      <c r="R2341" t="str">
        <f t="shared" si="147"/>
        <v>small batch</v>
      </c>
    </row>
    <row r="2342" spans="1:18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0">
        <f t="shared" si="144"/>
        <v>42643.309467592589</v>
      </c>
      <c r="J2342" s="10">
        <f t="shared" si="145"/>
        <v>42673.309467592589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t="str">
        <f t="shared" si="146"/>
        <v>food</v>
      </c>
      <c r="R2342" t="str">
        <f t="shared" si="147"/>
        <v>small batch</v>
      </c>
    </row>
    <row r="2343" spans="1:18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0">
        <f t="shared" si="144"/>
        <v>42167.480370370373</v>
      </c>
      <c r="J2343" s="10">
        <f t="shared" si="145"/>
        <v>42197.480370370373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t="str">
        <f t="shared" si="146"/>
        <v>technology</v>
      </c>
      <c r="R2343" t="str">
        <f t="shared" si="147"/>
        <v>web</v>
      </c>
    </row>
    <row r="2344" spans="1:18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0">
        <f t="shared" si="144"/>
        <v>41897.36886574074</v>
      </c>
      <c r="J2344" s="10">
        <f t="shared" si="145"/>
        <v>41917.875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t="str">
        <f t="shared" si="146"/>
        <v>technology</v>
      </c>
      <c r="R2344" t="str">
        <f t="shared" si="147"/>
        <v>web</v>
      </c>
    </row>
    <row r="2345" spans="1:18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0">
        <f t="shared" si="144"/>
        <v>42327.491956018515</v>
      </c>
      <c r="J2345" s="10">
        <f t="shared" si="145"/>
        <v>42377.490972222215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t="str">
        <f t="shared" si="146"/>
        <v>technology</v>
      </c>
      <c r="R2345" t="str">
        <f t="shared" si="147"/>
        <v>web</v>
      </c>
    </row>
    <row r="2346" spans="1:18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0">
        <f t="shared" si="144"/>
        <v>42515.394317129627</v>
      </c>
      <c r="J2346" s="10">
        <f t="shared" si="145"/>
        <v>42545.394317129627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t="str">
        <f t="shared" si="146"/>
        <v>technology</v>
      </c>
      <c r="R2346" t="str">
        <f t="shared" si="147"/>
        <v>web</v>
      </c>
    </row>
    <row r="2347" spans="1:18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0">
        <f t="shared" si="144"/>
        <v>42059.66847222222</v>
      </c>
      <c r="J2347" s="10">
        <f t="shared" si="145"/>
        <v>42094.652083333327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t="str">
        <f t="shared" si="146"/>
        <v>technology</v>
      </c>
      <c r="R2347" t="str">
        <f t="shared" si="147"/>
        <v>web</v>
      </c>
    </row>
    <row r="2348" spans="1:18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0">
        <f t="shared" si="144"/>
        <v>42615.465636574074</v>
      </c>
      <c r="J2348" s="10">
        <f t="shared" si="145"/>
        <v>42660.465636574074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t="str">
        <f t="shared" si="146"/>
        <v>technology</v>
      </c>
      <c r="R2348" t="str">
        <f t="shared" si="147"/>
        <v>web</v>
      </c>
    </row>
    <row r="2349" spans="1:18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0">
        <f t="shared" si="144"/>
        <v>42577.274027777778</v>
      </c>
      <c r="J2349" s="10">
        <f t="shared" si="145"/>
        <v>42607.274027777778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t="str">
        <f t="shared" si="146"/>
        <v>technology</v>
      </c>
      <c r="R2349" t="str">
        <f t="shared" si="147"/>
        <v>web</v>
      </c>
    </row>
    <row r="2350" spans="1:18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0">
        <f t="shared" si="144"/>
        <v>42360.598819444444</v>
      </c>
      <c r="J2350" s="10">
        <f t="shared" si="145"/>
        <v>42420.598819444444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t="str">
        <f t="shared" si="146"/>
        <v>technology</v>
      </c>
      <c r="R2350" t="str">
        <f t="shared" si="147"/>
        <v>web</v>
      </c>
    </row>
    <row r="2351" spans="1:18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0">
        <f t="shared" si="144"/>
        <v>42198.442453703705</v>
      </c>
      <c r="J2351" s="10">
        <f t="shared" si="145"/>
        <v>42227.442453703705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t="str">
        <f t="shared" si="146"/>
        <v>technology</v>
      </c>
      <c r="R2351" t="str">
        <f t="shared" si="147"/>
        <v>web</v>
      </c>
    </row>
    <row r="2352" spans="1:18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0">
        <f t="shared" si="144"/>
        <v>42708.508912037032</v>
      </c>
      <c r="J2352" s="10">
        <f t="shared" si="145"/>
        <v>42738.508912037032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t="str">
        <f t="shared" si="146"/>
        <v>technology</v>
      </c>
      <c r="R2352" t="str">
        <f t="shared" si="147"/>
        <v>web</v>
      </c>
    </row>
    <row r="2353" spans="1:18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0">
        <f t="shared" si="144"/>
        <v>42093.767812500002</v>
      </c>
      <c r="J2353" s="10">
        <f t="shared" si="145"/>
        <v>42123.767812500002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t="str">
        <f t="shared" si="146"/>
        <v>technology</v>
      </c>
      <c r="R2353" t="str">
        <f t="shared" si="147"/>
        <v>web</v>
      </c>
    </row>
    <row r="2354" spans="1:18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0">
        <f t="shared" si="144"/>
        <v>42101.300370370365</v>
      </c>
      <c r="J2354" s="10">
        <f t="shared" si="145"/>
        <v>42161.300370370365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t="str">
        <f t="shared" si="146"/>
        <v>technology</v>
      </c>
      <c r="R2354" t="str">
        <f t="shared" si="147"/>
        <v>web</v>
      </c>
    </row>
    <row r="2355" spans="1:18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0">
        <f t="shared" si="144"/>
        <v>42103.342847222222</v>
      </c>
      <c r="J2355" s="10">
        <f t="shared" si="145"/>
        <v>42115.342847222222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t="str">
        <f t="shared" si="146"/>
        <v>technology</v>
      </c>
      <c r="R2355" t="str">
        <f t="shared" si="147"/>
        <v>web</v>
      </c>
    </row>
    <row r="2356" spans="1:18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0">
        <f t="shared" si="144"/>
        <v>41954.38958333333</v>
      </c>
      <c r="J2356" s="10">
        <f t="shared" si="145"/>
        <v>42014.38958333333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t="str">
        <f t="shared" si="146"/>
        <v>technology</v>
      </c>
      <c r="R2356" t="str">
        <f t="shared" si="147"/>
        <v>web</v>
      </c>
    </row>
    <row r="2357" spans="1:18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0">
        <f t="shared" si="144"/>
        <v>42096.584907407399</v>
      </c>
      <c r="J2357" s="10">
        <f t="shared" si="145"/>
        <v>42126.584907407399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t="str">
        <f t="shared" si="146"/>
        <v>technology</v>
      </c>
      <c r="R2357" t="str">
        <f t="shared" si="147"/>
        <v>web</v>
      </c>
    </row>
    <row r="2358" spans="1:18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0">
        <f t="shared" si="144"/>
        <v>42130.450277777774</v>
      </c>
      <c r="J2358" s="10">
        <f t="shared" si="145"/>
        <v>42160.450277777774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t="str">
        <f t="shared" si="146"/>
        <v>technology</v>
      </c>
      <c r="R2358" t="str">
        <f t="shared" si="147"/>
        <v>web</v>
      </c>
    </row>
    <row r="2359" spans="1:18" ht="28.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0">
        <f t="shared" si="144"/>
        <v>42264.286782407398</v>
      </c>
      <c r="J2359" s="10">
        <f t="shared" si="145"/>
        <v>42294.286782407398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t="str">
        <f t="shared" si="146"/>
        <v>technology</v>
      </c>
      <c r="R2359" t="str">
        <f t="shared" si="147"/>
        <v>web</v>
      </c>
    </row>
    <row r="2360" spans="1:18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0">
        <f t="shared" si="144"/>
        <v>41978.597638888888</v>
      </c>
      <c r="J2360" s="10">
        <f t="shared" si="145"/>
        <v>42034.693749999999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t="str">
        <f t="shared" si="146"/>
        <v>technology</v>
      </c>
      <c r="R2360" t="str">
        <f t="shared" si="147"/>
        <v>web</v>
      </c>
    </row>
    <row r="2361" spans="1:18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0">
        <f t="shared" si="144"/>
        <v>42159.316249999996</v>
      </c>
      <c r="J2361" s="10">
        <f t="shared" si="145"/>
        <v>42219.316249999996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t="str">
        <f t="shared" si="146"/>
        <v>technology</v>
      </c>
      <c r="R2361" t="str">
        <f t="shared" si="147"/>
        <v>web</v>
      </c>
    </row>
    <row r="2362" spans="1:18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0">
        <f t="shared" si="144"/>
        <v>42377.373611111114</v>
      </c>
      <c r="J2362" s="10">
        <f t="shared" si="145"/>
        <v>42407.373611111114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t="str">
        <f t="shared" si="146"/>
        <v>technology</v>
      </c>
      <c r="R2362" t="str">
        <f t="shared" si="147"/>
        <v>web</v>
      </c>
    </row>
    <row r="2363" spans="1:18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0">
        <f t="shared" si="144"/>
        <v>42466.525555555556</v>
      </c>
      <c r="J2363" s="10">
        <f t="shared" si="145"/>
        <v>42490.583333333336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t="str">
        <f t="shared" si="146"/>
        <v>technology</v>
      </c>
      <c r="R2363" t="str">
        <f t="shared" si="147"/>
        <v>web</v>
      </c>
    </row>
    <row r="2364" spans="1:18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0">
        <f t="shared" si="144"/>
        <v>41954.35497685185</v>
      </c>
      <c r="J2364" s="10">
        <f t="shared" si="145"/>
        <v>41984.35497685185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t="str">
        <f t="shared" si="146"/>
        <v>technology</v>
      </c>
      <c r="R2364" t="str">
        <f t="shared" si="147"/>
        <v>web</v>
      </c>
    </row>
    <row r="2365" spans="1:18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0">
        <f t="shared" si="144"/>
        <v>42321.678240740737</v>
      </c>
      <c r="J2365" s="10">
        <f t="shared" si="145"/>
        <v>42366.678240740737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t="str">
        <f t="shared" si="146"/>
        <v>technology</v>
      </c>
      <c r="R2365" t="str">
        <f t="shared" si="147"/>
        <v>web</v>
      </c>
    </row>
    <row r="2366" spans="1:18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0">
        <f t="shared" si="144"/>
        <v>42248.601342592585</v>
      </c>
      <c r="J2366" s="10">
        <f t="shared" si="145"/>
        <v>42303.601342592585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t="str">
        <f t="shared" si="146"/>
        <v>technology</v>
      </c>
      <c r="R2366" t="str">
        <f t="shared" si="147"/>
        <v>web</v>
      </c>
    </row>
    <row r="2367" spans="1:18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0">
        <f t="shared" si="144"/>
        <v>42346.403067129628</v>
      </c>
      <c r="J2367" s="10">
        <f t="shared" si="145"/>
        <v>42386.624999999993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t="str">
        <f t="shared" si="146"/>
        <v>technology</v>
      </c>
      <c r="R2367" t="str">
        <f t="shared" si="147"/>
        <v>web</v>
      </c>
    </row>
    <row r="2368" spans="1:18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0">
        <f t="shared" si="144"/>
        <v>42268.198298611103</v>
      </c>
      <c r="J2368" s="10">
        <f t="shared" si="145"/>
        <v>42298.198298611103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t="str">
        <f t="shared" si="146"/>
        <v>technology</v>
      </c>
      <c r="R2368" t="str">
        <f t="shared" si="147"/>
        <v>web</v>
      </c>
    </row>
    <row r="2369" spans="1:18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0">
        <f t="shared" si="144"/>
        <v>42425.636759259258</v>
      </c>
      <c r="J2369" s="10">
        <f t="shared" si="145"/>
        <v>42485.595092592594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t="str">
        <f t="shared" si="146"/>
        <v>technology</v>
      </c>
      <c r="R2369" t="str">
        <f t="shared" si="147"/>
        <v>web</v>
      </c>
    </row>
    <row r="2370" spans="1:18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0">
        <f t="shared" si="144"/>
        <v>42063.388483796291</v>
      </c>
      <c r="J2370" s="10">
        <f t="shared" si="145"/>
        <v>42108.346817129634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t="str">
        <f t="shared" si="146"/>
        <v>technology</v>
      </c>
      <c r="R2370" t="str">
        <f t="shared" si="147"/>
        <v>web</v>
      </c>
    </row>
    <row r="2371" spans="1:18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0">
        <f t="shared" ref="I2371:I2434" si="148">(((L2371/60)/60)/24) + DATE(1970,1,1)+(-8/24)</f>
        <v>42380.47929398148</v>
      </c>
      <c r="J2371" s="10">
        <f t="shared" ref="J2371:J2434" si="149">(((K2371/60)/60)/24) + DATE(1970,1,1)+(-8/24)</f>
        <v>42410.47929398148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t="str">
        <f t="shared" ref="Q2371:Q2434" si="150">LEFT(P2371, SEARCH("/",P2371,1) - 1)</f>
        <v>technology</v>
      </c>
      <c r="R2371" t="str">
        <f t="shared" ref="R2371:R2434" si="151">RIGHT(P2371,LEN(P2371) - SEARCH("/",P2371,1))</f>
        <v>web</v>
      </c>
    </row>
    <row r="2372" spans="1:18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0">
        <f t="shared" si="148"/>
        <v>41960.855798611105</v>
      </c>
      <c r="J2372" s="10">
        <f t="shared" si="149"/>
        <v>41990.855798611105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t="str">
        <f t="shared" si="150"/>
        <v>technology</v>
      </c>
      <c r="R2372" t="str">
        <f t="shared" si="151"/>
        <v>web</v>
      </c>
    </row>
    <row r="2373" spans="1:18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0">
        <f t="shared" si="148"/>
        <v>42150.444398148145</v>
      </c>
      <c r="J2373" s="10">
        <f t="shared" si="149"/>
        <v>42180.444398148145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t="str">
        <f t="shared" si="150"/>
        <v>technology</v>
      </c>
      <c r="R2373" t="str">
        <f t="shared" si="151"/>
        <v>web</v>
      </c>
    </row>
    <row r="2374" spans="1:18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0">
        <f t="shared" si="148"/>
        <v>42087.735775462956</v>
      </c>
      <c r="J2374" s="10">
        <f t="shared" si="149"/>
        <v>42117.735775462956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t="str">
        <f t="shared" si="150"/>
        <v>technology</v>
      </c>
      <c r="R2374" t="str">
        <f t="shared" si="151"/>
        <v>web</v>
      </c>
    </row>
    <row r="2375" spans="1:18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0">
        <f t="shared" si="148"/>
        <v>42215.328981481485</v>
      </c>
      <c r="J2375" s="10">
        <f t="shared" si="149"/>
        <v>42245.328981481485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t="str">
        <f t="shared" si="150"/>
        <v>technology</v>
      </c>
      <c r="R2375" t="str">
        <f t="shared" si="151"/>
        <v>web</v>
      </c>
    </row>
    <row r="2376" spans="1:18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0">
        <f t="shared" si="148"/>
        <v>42017.509953703695</v>
      </c>
      <c r="J2376" s="10">
        <f t="shared" si="149"/>
        <v>42047.509953703695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t="str">
        <f t="shared" si="150"/>
        <v>technology</v>
      </c>
      <c r="R2376" t="str">
        <f t="shared" si="151"/>
        <v>web</v>
      </c>
    </row>
    <row r="2377" spans="1:18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0">
        <f t="shared" si="148"/>
        <v>42592.502743055556</v>
      </c>
      <c r="J2377" s="10">
        <f t="shared" si="149"/>
        <v>42622.502743055556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t="str">
        <f t="shared" si="150"/>
        <v>technology</v>
      </c>
      <c r="R2377" t="str">
        <f t="shared" si="151"/>
        <v>web</v>
      </c>
    </row>
    <row r="2378" spans="1:18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0">
        <f t="shared" si="148"/>
        <v>42318.592199074068</v>
      </c>
      <c r="J2378" s="10">
        <f t="shared" si="149"/>
        <v>42348.592199074068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t="str">
        <f t="shared" si="150"/>
        <v>technology</v>
      </c>
      <c r="R2378" t="str">
        <f t="shared" si="151"/>
        <v>web</v>
      </c>
    </row>
    <row r="2379" spans="1:18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0">
        <f t="shared" si="148"/>
        <v>42669.536840277775</v>
      </c>
      <c r="J2379" s="10">
        <f t="shared" si="149"/>
        <v>42699.578506944446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t="str">
        <f t="shared" si="150"/>
        <v>technology</v>
      </c>
      <c r="R2379" t="str">
        <f t="shared" si="151"/>
        <v>web</v>
      </c>
    </row>
    <row r="2380" spans="1:18" ht="28.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0">
        <f t="shared" si="148"/>
        <v>42212.679745370369</v>
      </c>
      <c r="J2380" s="10">
        <f t="shared" si="149"/>
        <v>42241.679745370369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t="str">
        <f t="shared" si="150"/>
        <v>technology</v>
      </c>
      <c r="R2380" t="str">
        <f t="shared" si="151"/>
        <v>web</v>
      </c>
    </row>
    <row r="2381" spans="1:18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0">
        <f t="shared" si="148"/>
        <v>42236.683055555557</v>
      </c>
      <c r="J2381" s="10">
        <f t="shared" si="149"/>
        <v>42281.683055555557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t="str">
        <f t="shared" si="150"/>
        <v>technology</v>
      </c>
      <c r="R2381" t="str">
        <f t="shared" si="151"/>
        <v>web</v>
      </c>
    </row>
    <row r="2382" spans="1:18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0">
        <f t="shared" si="148"/>
        <v>42248.459976851846</v>
      </c>
      <c r="J2382" s="10">
        <f t="shared" si="149"/>
        <v>42278.459976851846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t="str">
        <f t="shared" si="150"/>
        <v>technology</v>
      </c>
      <c r="R2382" t="str">
        <f t="shared" si="151"/>
        <v>web</v>
      </c>
    </row>
    <row r="2383" spans="1:18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0">
        <f t="shared" si="148"/>
        <v>42074.602407407401</v>
      </c>
      <c r="J2383" s="10">
        <f t="shared" si="149"/>
        <v>42104.602407407401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t="str">
        <f t="shared" si="150"/>
        <v>technology</v>
      </c>
      <c r="R2383" t="str">
        <f t="shared" si="151"/>
        <v>web</v>
      </c>
    </row>
    <row r="2384" spans="1:18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0">
        <f t="shared" si="148"/>
        <v>42194.854201388887</v>
      </c>
      <c r="J2384" s="10">
        <f t="shared" si="149"/>
        <v>42219.854201388887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t="str">
        <f t="shared" si="150"/>
        <v>technology</v>
      </c>
      <c r="R2384" t="str">
        <f t="shared" si="151"/>
        <v>web</v>
      </c>
    </row>
    <row r="2385" spans="1:18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0">
        <f t="shared" si="148"/>
        <v>42026.723460648143</v>
      </c>
      <c r="J2385" s="10">
        <f t="shared" si="149"/>
        <v>42056.723460648143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t="str">
        <f t="shared" si="150"/>
        <v>technology</v>
      </c>
      <c r="R2385" t="str">
        <f t="shared" si="151"/>
        <v>web</v>
      </c>
    </row>
    <row r="2386" spans="1:18" ht="43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0">
        <f t="shared" si="148"/>
        <v>41926.734293981477</v>
      </c>
      <c r="J2386" s="10">
        <f t="shared" si="149"/>
        <v>41956.775960648149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t="str">
        <f t="shared" si="150"/>
        <v>technology</v>
      </c>
      <c r="R2386" t="str">
        <f t="shared" si="151"/>
        <v>web</v>
      </c>
    </row>
    <row r="2387" spans="1:18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0">
        <f t="shared" si="148"/>
        <v>42191.368425925924</v>
      </c>
      <c r="J2387" s="10">
        <f t="shared" si="149"/>
        <v>42221.368425925924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t="str">
        <f t="shared" si="150"/>
        <v>technology</v>
      </c>
      <c r="R2387" t="str">
        <f t="shared" si="151"/>
        <v>web</v>
      </c>
    </row>
    <row r="2388" spans="1:18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0">
        <f t="shared" si="148"/>
        <v>41954.504907407405</v>
      </c>
      <c r="J2388" s="10">
        <f t="shared" si="149"/>
        <v>42014.504907407405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t="str">
        <f t="shared" si="150"/>
        <v>technology</v>
      </c>
      <c r="R2388" t="str">
        <f t="shared" si="151"/>
        <v>web</v>
      </c>
    </row>
    <row r="2389" spans="1:18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0">
        <f t="shared" si="148"/>
        <v>42528.293287037035</v>
      </c>
      <c r="J2389" s="10">
        <f t="shared" si="149"/>
        <v>42573.293287037035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t="str">
        <f t="shared" si="150"/>
        <v>technology</v>
      </c>
      <c r="R2389" t="str">
        <f t="shared" si="151"/>
        <v>web</v>
      </c>
    </row>
    <row r="2390" spans="1:18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0">
        <f t="shared" si="148"/>
        <v>41989.520358796297</v>
      </c>
      <c r="J2390" s="10">
        <f t="shared" si="149"/>
        <v>42019.478472222218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t="str">
        <f t="shared" si="150"/>
        <v>technology</v>
      </c>
      <c r="R2390" t="str">
        <f t="shared" si="151"/>
        <v>web</v>
      </c>
    </row>
    <row r="2391" spans="1:18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0">
        <f t="shared" si="148"/>
        <v>42179.320046296292</v>
      </c>
      <c r="J2391" s="10">
        <f t="shared" si="149"/>
        <v>42210.582638888889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t="str">
        <f t="shared" si="150"/>
        <v>technology</v>
      </c>
      <c r="R2391" t="str">
        <f t="shared" si="151"/>
        <v>web</v>
      </c>
    </row>
    <row r="2392" spans="1:18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0">
        <f t="shared" si="148"/>
        <v>41967.928981481477</v>
      </c>
      <c r="J2392" s="10">
        <f t="shared" si="149"/>
        <v>42007.928981481477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t="str">
        <f t="shared" si="150"/>
        <v>technology</v>
      </c>
      <c r="R2392" t="str">
        <f t="shared" si="151"/>
        <v>web</v>
      </c>
    </row>
    <row r="2393" spans="1:18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0">
        <f t="shared" si="148"/>
        <v>42064.461157407401</v>
      </c>
      <c r="J2393" s="10">
        <f t="shared" si="149"/>
        <v>42094.419490740744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t="str">
        <f t="shared" si="150"/>
        <v>technology</v>
      </c>
      <c r="R2393" t="str">
        <f t="shared" si="151"/>
        <v>web</v>
      </c>
    </row>
    <row r="2394" spans="1:18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0">
        <f t="shared" si="148"/>
        <v>42275.787303240737</v>
      </c>
      <c r="J2394" s="10">
        <f t="shared" si="149"/>
        <v>42305.787303240737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t="str">
        <f t="shared" si="150"/>
        <v>technology</v>
      </c>
      <c r="R2394" t="str">
        <f t="shared" si="151"/>
        <v>web</v>
      </c>
    </row>
    <row r="2395" spans="1:18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0">
        <f t="shared" si="148"/>
        <v>42194.315011574072</v>
      </c>
      <c r="J2395" s="10">
        <f t="shared" si="149"/>
        <v>42224.315011574072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t="str">
        <f t="shared" si="150"/>
        <v>technology</v>
      </c>
      <c r="R2395" t="str">
        <f t="shared" si="151"/>
        <v>web</v>
      </c>
    </row>
    <row r="2396" spans="1:18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0">
        <f t="shared" si="148"/>
        <v>42031.02885416666</v>
      </c>
      <c r="J2396" s="10">
        <f t="shared" si="149"/>
        <v>42061.02885416666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t="str">
        <f t="shared" si="150"/>
        <v>technology</v>
      </c>
      <c r="R2396" t="str">
        <f t="shared" si="151"/>
        <v>web</v>
      </c>
    </row>
    <row r="2397" spans="1:18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0">
        <f t="shared" si="148"/>
        <v>42716.788043981483</v>
      </c>
      <c r="J2397" s="10">
        <f t="shared" si="149"/>
        <v>42745.039583333331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t="str">
        <f t="shared" si="150"/>
        <v>technology</v>
      </c>
      <c r="R2397" t="str">
        <f t="shared" si="151"/>
        <v>web</v>
      </c>
    </row>
    <row r="2398" spans="1:18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0">
        <f t="shared" si="148"/>
        <v>42262.515717592592</v>
      </c>
      <c r="J2398" s="10">
        <f t="shared" si="149"/>
        <v>42292.515717592592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t="str">
        <f t="shared" si="150"/>
        <v>technology</v>
      </c>
      <c r="R2398" t="str">
        <f t="shared" si="151"/>
        <v>web</v>
      </c>
    </row>
    <row r="2399" spans="1:18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0">
        <f t="shared" si="148"/>
        <v>41976.551574074074</v>
      </c>
      <c r="J2399" s="10">
        <f t="shared" si="149"/>
        <v>42006.551574074074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t="str">
        <f t="shared" si="150"/>
        <v>technology</v>
      </c>
      <c r="R2399" t="str">
        <f t="shared" si="151"/>
        <v>web</v>
      </c>
    </row>
    <row r="2400" spans="1:18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0">
        <f t="shared" si="148"/>
        <v>42157.583148148151</v>
      </c>
      <c r="J2400" s="10">
        <f t="shared" si="149"/>
        <v>42187.583148148151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t="str">
        <f t="shared" si="150"/>
        <v>technology</v>
      </c>
      <c r="R2400" t="str">
        <f t="shared" si="151"/>
        <v>web</v>
      </c>
    </row>
    <row r="2401" spans="1:18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0">
        <f t="shared" si="148"/>
        <v>41956.519745370366</v>
      </c>
      <c r="J2401" s="10">
        <f t="shared" si="149"/>
        <v>41991.519745370366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t="str">
        <f t="shared" si="150"/>
        <v>technology</v>
      </c>
      <c r="R2401" t="str">
        <f t="shared" si="151"/>
        <v>web</v>
      </c>
    </row>
    <row r="2402" spans="1:18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0">
        <f t="shared" si="148"/>
        <v>42443.934768518513</v>
      </c>
      <c r="J2402" s="10">
        <f t="shared" si="149"/>
        <v>42473.934768518513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t="str">
        <f t="shared" si="150"/>
        <v>technology</v>
      </c>
      <c r="R2402" t="str">
        <f t="shared" si="151"/>
        <v>web</v>
      </c>
    </row>
    <row r="2403" spans="1:18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0">
        <f t="shared" si="148"/>
        <v>42374.489537037036</v>
      </c>
      <c r="J2403" s="10">
        <f t="shared" si="149"/>
        <v>42434.489537037036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t="str">
        <f t="shared" si="150"/>
        <v>food</v>
      </c>
      <c r="R2403" t="str">
        <f t="shared" si="151"/>
        <v>food trucks</v>
      </c>
    </row>
    <row r="2404" spans="1:1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0">
        <f t="shared" si="148"/>
        <v>42107.34642361111</v>
      </c>
      <c r="J2404" s="10">
        <f t="shared" si="149"/>
        <v>42137.34642361111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t="str">
        <f t="shared" si="150"/>
        <v>food</v>
      </c>
      <c r="R2404" t="str">
        <f t="shared" si="151"/>
        <v>food trucks</v>
      </c>
    </row>
    <row r="2405" spans="1:18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0">
        <f t="shared" si="148"/>
        <v>42399.549282407403</v>
      </c>
      <c r="J2405" s="10">
        <f t="shared" si="149"/>
        <v>42459.507615740738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t="str">
        <f t="shared" si="150"/>
        <v>food</v>
      </c>
      <c r="R2405" t="str">
        <f t="shared" si="151"/>
        <v>food trucks</v>
      </c>
    </row>
    <row r="2406" spans="1:18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0">
        <f t="shared" si="148"/>
        <v>42341.706099537034</v>
      </c>
      <c r="J2406" s="10">
        <f t="shared" si="149"/>
        <v>42371.706099537034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t="str">
        <f t="shared" si="150"/>
        <v>food</v>
      </c>
      <c r="R2406" t="str">
        <f t="shared" si="151"/>
        <v>food trucks</v>
      </c>
    </row>
    <row r="2407" spans="1:18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0">
        <f t="shared" si="148"/>
        <v>42595.252025462956</v>
      </c>
      <c r="J2407" s="10">
        <f t="shared" si="149"/>
        <v>42616.252025462956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t="str">
        <f t="shared" si="150"/>
        <v>food</v>
      </c>
      <c r="R2407" t="str">
        <f t="shared" si="151"/>
        <v>food trucks</v>
      </c>
    </row>
    <row r="2408" spans="1:18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0">
        <f t="shared" si="148"/>
        <v>41982.777662037035</v>
      </c>
      <c r="J2408" s="10">
        <f t="shared" si="149"/>
        <v>42022.777662037035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t="str">
        <f t="shared" si="150"/>
        <v>food</v>
      </c>
      <c r="R2408" t="str">
        <f t="shared" si="151"/>
        <v>food trucks</v>
      </c>
    </row>
    <row r="2409" spans="1:18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0">
        <f t="shared" si="148"/>
        <v>42082.242222222216</v>
      </c>
      <c r="J2409" s="10">
        <f t="shared" si="149"/>
        <v>42104.916666666664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t="str">
        <f t="shared" si="150"/>
        <v>food</v>
      </c>
      <c r="R2409" t="str">
        <f t="shared" si="151"/>
        <v>food trucks</v>
      </c>
    </row>
    <row r="2410" spans="1:18" ht="28.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0">
        <f t="shared" si="148"/>
        <v>41918.80737268518</v>
      </c>
      <c r="J2410" s="10">
        <f t="shared" si="149"/>
        <v>41948.849039351851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t="str">
        <f t="shared" si="150"/>
        <v>food</v>
      </c>
      <c r="R2410" t="str">
        <f t="shared" si="151"/>
        <v>food trucks</v>
      </c>
    </row>
    <row r="2411" spans="1:18" ht="28.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0">
        <f t="shared" si="148"/>
        <v>42204.542534722219</v>
      </c>
      <c r="J2411" s="10">
        <f t="shared" si="149"/>
        <v>42234.542534722219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t="str">
        <f t="shared" si="150"/>
        <v>food</v>
      </c>
      <c r="R2411" t="str">
        <f t="shared" si="151"/>
        <v>food trucks</v>
      </c>
    </row>
    <row r="2412" spans="1:18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0">
        <f t="shared" si="148"/>
        <v>42224.074942129628</v>
      </c>
      <c r="J2412" s="10">
        <f t="shared" si="149"/>
        <v>42254.074942129628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t="str">
        <f t="shared" si="150"/>
        <v>food</v>
      </c>
      <c r="R2412" t="str">
        <f t="shared" si="151"/>
        <v>food trucks</v>
      </c>
    </row>
    <row r="2413" spans="1:18" ht="43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0">
        <f t="shared" si="148"/>
        <v>42211.399097222216</v>
      </c>
      <c r="J2413" s="10">
        <f t="shared" si="149"/>
        <v>42241.399097222216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t="str">
        <f t="shared" si="150"/>
        <v>food</v>
      </c>
      <c r="R2413" t="str">
        <f t="shared" si="151"/>
        <v>food trucks</v>
      </c>
    </row>
    <row r="2414" spans="1:18" ht="43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0">
        <f t="shared" si="148"/>
        <v>42655.403622685182</v>
      </c>
      <c r="J2414" s="10">
        <f t="shared" si="149"/>
        <v>42700.445289351854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t="str">
        <f t="shared" si="150"/>
        <v>food</v>
      </c>
      <c r="R2414" t="str">
        <f t="shared" si="151"/>
        <v>food trucks</v>
      </c>
    </row>
    <row r="2415" spans="1:18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0">
        <f t="shared" si="148"/>
        <v>41759.776412037034</v>
      </c>
      <c r="J2415" s="10">
        <f t="shared" si="149"/>
        <v>41790.645833333328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t="str">
        <f t="shared" si="150"/>
        <v>food</v>
      </c>
      <c r="R2415" t="str">
        <f t="shared" si="151"/>
        <v>food trucks</v>
      </c>
    </row>
    <row r="2416" spans="1:18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0">
        <f t="shared" si="148"/>
        <v>42198.361805555549</v>
      </c>
      <c r="J2416" s="10">
        <f t="shared" si="149"/>
        <v>42237.832638888889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t="str">
        <f t="shared" si="150"/>
        <v>food</v>
      </c>
      <c r="R2416" t="str">
        <f t="shared" si="151"/>
        <v>food trucks</v>
      </c>
    </row>
    <row r="2417" spans="1:18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0">
        <f t="shared" si="148"/>
        <v>42536.529467592591</v>
      </c>
      <c r="J2417" s="10">
        <f t="shared" si="149"/>
        <v>42566.529467592591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t="str">
        <f t="shared" si="150"/>
        <v>food</v>
      </c>
      <c r="R2417" t="str">
        <f t="shared" si="151"/>
        <v>food trucks</v>
      </c>
    </row>
    <row r="2418" spans="1:18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0">
        <f t="shared" si="148"/>
        <v>42019.404432870368</v>
      </c>
      <c r="J2418" s="10">
        <f t="shared" si="149"/>
        <v>42077.291666666664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t="str">
        <f t="shared" si="150"/>
        <v>food</v>
      </c>
      <c r="R2418" t="str">
        <f t="shared" si="151"/>
        <v>food trucks</v>
      </c>
    </row>
    <row r="2419" spans="1:18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0">
        <f t="shared" si="148"/>
        <v>41831.550775462958</v>
      </c>
      <c r="J2419" s="10">
        <f t="shared" si="149"/>
        <v>41861.550775462958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t="str">
        <f t="shared" si="150"/>
        <v>food</v>
      </c>
      <c r="R2419" t="str">
        <f t="shared" si="151"/>
        <v>food trucks</v>
      </c>
    </row>
    <row r="2420" spans="1:1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0">
        <f t="shared" si="148"/>
        <v>42027.523657407401</v>
      </c>
      <c r="J2420" s="10">
        <f t="shared" si="149"/>
        <v>42087.481990740744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t="str">
        <f t="shared" si="150"/>
        <v>food</v>
      </c>
      <c r="R2420" t="str">
        <f t="shared" si="151"/>
        <v>food trucks</v>
      </c>
    </row>
    <row r="2421" spans="1:18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0">
        <f t="shared" si="148"/>
        <v>41993.404965277768</v>
      </c>
      <c r="J2421" s="10">
        <f t="shared" si="149"/>
        <v>42053.404965277768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t="str">
        <f t="shared" si="150"/>
        <v>food</v>
      </c>
      <c r="R2421" t="str">
        <f t="shared" si="151"/>
        <v>food trucks</v>
      </c>
    </row>
    <row r="2422" spans="1:18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0">
        <f t="shared" si="148"/>
        <v>41892.695543981477</v>
      </c>
      <c r="J2422" s="10">
        <f t="shared" si="149"/>
        <v>41952.737210648142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t="str">
        <f t="shared" si="150"/>
        <v>food</v>
      </c>
      <c r="R2422" t="str">
        <f t="shared" si="151"/>
        <v>food trucks</v>
      </c>
    </row>
    <row r="2423" spans="1:18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0">
        <f t="shared" si="148"/>
        <v>42026.354120370372</v>
      </c>
      <c r="J2423" s="10">
        <f t="shared" si="149"/>
        <v>42056.354120370372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t="str">
        <f t="shared" si="150"/>
        <v>food</v>
      </c>
      <c r="R2423" t="str">
        <f t="shared" si="151"/>
        <v>food trucks</v>
      </c>
    </row>
    <row r="2424" spans="1:18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0">
        <f t="shared" si="148"/>
        <v>42044.391620370363</v>
      </c>
      <c r="J2424" s="10">
        <f t="shared" si="149"/>
        <v>42074.349953703706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t="str">
        <f t="shared" si="150"/>
        <v>food</v>
      </c>
      <c r="R2424" t="str">
        <f t="shared" si="151"/>
        <v>food trucks</v>
      </c>
    </row>
    <row r="2425" spans="1:18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0">
        <f t="shared" si="148"/>
        <v>41974.371412037035</v>
      </c>
      <c r="J2425" s="10">
        <f t="shared" si="149"/>
        <v>42004.371412037035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t="str">
        <f t="shared" si="150"/>
        <v>food</v>
      </c>
      <c r="R2425" t="str">
        <f t="shared" si="151"/>
        <v>food trucks</v>
      </c>
    </row>
    <row r="2426" spans="1:18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0">
        <f t="shared" si="148"/>
        <v>41909.559120370366</v>
      </c>
      <c r="J2426" s="10">
        <f t="shared" si="149"/>
        <v>41939.559120370366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t="str">
        <f t="shared" si="150"/>
        <v>food</v>
      </c>
      <c r="R2426" t="str">
        <f t="shared" si="151"/>
        <v>food trucks</v>
      </c>
    </row>
    <row r="2427" spans="1:18" ht="43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0">
        <f t="shared" si="148"/>
        <v>42502.580428240741</v>
      </c>
      <c r="J2427" s="10">
        <f t="shared" si="149"/>
        <v>42517.586111111108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t="str">
        <f t="shared" si="150"/>
        <v>food</v>
      </c>
      <c r="R2427" t="str">
        <f t="shared" si="151"/>
        <v>food trucks</v>
      </c>
    </row>
    <row r="2428" spans="1:18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0">
        <f t="shared" si="148"/>
        <v>42163.836712962955</v>
      </c>
      <c r="J2428" s="10">
        <f t="shared" si="149"/>
        <v>42223.836712962955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t="str">
        <f t="shared" si="150"/>
        <v>food</v>
      </c>
      <c r="R2428" t="str">
        <f t="shared" si="151"/>
        <v>food trucks</v>
      </c>
    </row>
    <row r="2429" spans="1:18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0">
        <f t="shared" si="148"/>
        <v>42411.98533564814</v>
      </c>
      <c r="J2429" s="10">
        <f t="shared" si="149"/>
        <v>42451.943668981483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t="str">
        <f t="shared" si="150"/>
        <v>food</v>
      </c>
      <c r="R2429" t="str">
        <f t="shared" si="151"/>
        <v>food trucks</v>
      </c>
    </row>
    <row r="2430" spans="1:18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0">
        <f t="shared" si="148"/>
        <v>42045.450821759259</v>
      </c>
      <c r="J2430" s="10">
        <f t="shared" si="149"/>
        <v>42075.409155092588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t="str">
        <f t="shared" si="150"/>
        <v>food</v>
      </c>
      <c r="R2430" t="str">
        <f t="shared" si="151"/>
        <v>food trucks</v>
      </c>
    </row>
    <row r="2431" spans="1:18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0">
        <f t="shared" si="148"/>
        <v>42734.545902777776</v>
      </c>
      <c r="J2431" s="10">
        <f t="shared" si="149"/>
        <v>42771.363888888889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t="str">
        <f t="shared" si="150"/>
        <v>food</v>
      </c>
      <c r="R2431" t="str">
        <f t="shared" si="151"/>
        <v>food trucks</v>
      </c>
    </row>
    <row r="2432" spans="1:18" ht="43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0">
        <f t="shared" si="148"/>
        <v>42381.797499999993</v>
      </c>
      <c r="J2432" s="10">
        <f t="shared" si="149"/>
        <v>42411.797499999993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t="str">
        <f t="shared" si="150"/>
        <v>food</v>
      </c>
      <c r="R2432" t="str">
        <f t="shared" si="151"/>
        <v>food trucks</v>
      </c>
    </row>
    <row r="2433" spans="1:18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0">
        <f t="shared" si="148"/>
        <v>42488.766354166662</v>
      </c>
      <c r="J2433" s="10">
        <f t="shared" si="149"/>
        <v>42548.766354166662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t="str">
        <f t="shared" si="150"/>
        <v>food</v>
      </c>
      <c r="R2433" t="str">
        <f t="shared" si="151"/>
        <v>food trucks</v>
      </c>
    </row>
    <row r="2434" spans="1:18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0">
        <f t="shared" si="148"/>
        <v>42040.885381944441</v>
      </c>
      <c r="J2434" s="10">
        <f t="shared" si="149"/>
        <v>42070.885381944441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t="str">
        <f t="shared" si="150"/>
        <v>food</v>
      </c>
      <c r="R2434" t="str">
        <f t="shared" si="151"/>
        <v>food trucks</v>
      </c>
    </row>
    <row r="2435" spans="1:18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0">
        <f t="shared" ref="I2435:I2498" si="152">(((L2435/60)/60)/24) + DATE(1970,1,1)+(-8/24)</f>
        <v>42397.566469907404</v>
      </c>
      <c r="J2435" s="10">
        <f t="shared" ref="J2435:J2498" si="153">(((K2435/60)/60)/24) + DATE(1970,1,1)+(-8/24)</f>
        <v>42427.566469907404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t="str">
        <f t="shared" ref="Q2435:Q2498" si="154">LEFT(P2435, SEARCH("/",P2435,1) - 1)</f>
        <v>food</v>
      </c>
      <c r="R2435" t="str">
        <f t="shared" ref="R2435:R2498" si="155">RIGHT(P2435,LEN(P2435) - SEARCH("/",P2435,1))</f>
        <v>food trucks</v>
      </c>
    </row>
    <row r="2436" spans="1:18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0">
        <f t="shared" si="152"/>
        <v>42179.852708333325</v>
      </c>
      <c r="J2436" s="10">
        <f t="shared" si="153"/>
        <v>42219.852708333325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t="str">
        <f t="shared" si="154"/>
        <v>food</v>
      </c>
      <c r="R2436" t="str">
        <f t="shared" si="155"/>
        <v>food trucks</v>
      </c>
    </row>
    <row r="2437" spans="1:18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0">
        <f t="shared" si="152"/>
        <v>42251.944282407399</v>
      </c>
      <c r="J2437" s="10">
        <f t="shared" si="153"/>
        <v>42281.944282407399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t="str">
        <f t="shared" si="154"/>
        <v>food</v>
      </c>
      <c r="R2437" t="str">
        <f t="shared" si="155"/>
        <v>food trucks</v>
      </c>
    </row>
    <row r="2438" spans="1:18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0">
        <f t="shared" si="152"/>
        <v>42338.282060185178</v>
      </c>
      <c r="J2438" s="10">
        <f t="shared" si="153"/>
        <v>42398.282060185178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t="str">
        <f t="shared" si="154"/>
        <v>food</v>
      </c>
      <c r="R2438" t="str">
        <f t="shared" si="155"/>
        <v>food trucks</v>
      </c>
    </row>
    <row r="2439" spans="1:18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0">
        <f t="shared" si="152"/>
        <v>42031.631805555553</v>
      </c>
      <c r="J2439" s="10">
        <f t="shared" si="153"/>
        <v>42080.416666666664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t="str">
        <f t="shared" si="154"/>
        <v>food</v>
      </c>
      <c r="R2439" t="str">
        <f t="shared" si="155"/>
        <v>food trucks</v>
      </c>
    </row>
    <row r="2440" spans="1:18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0">
        <f t="shared" si="152"/>
        <v>42285.581736111104</v>
      </c>
      <c r="J2440" s="10">
        <f t="shared" si="153"/>
        <v>42345.623402777775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t="str">
        <f t="shared" si="154"/>
        <v>food</v>
      </c>
      <c r="R2440" t="str">
        <f t="shared" si="155"/>
        <v>food trucks</v>
      </c>
    </row>
    <row r="2441" spans="1:18" ht="43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0">
        <f t="shared" si="152"/>
        <v>42265.485289351847</v>
      </c>
      <c r="J2441" s="10">
        <f t="shared" si="153"/>
        <v>42295.485289351847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t="str">
        <f t="shared" si="154"/>
        <v>food</v>
      </c>
      <c r="R2441" t="str">
        <f t="shared" si="155"/>
        <v>food trucks</v>
      </c>
    </row>
    <row r="2442" spans="1:18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0">
        <f t="shared" si="152"/>
        <v>42383.566122685181</v>
      </c>
      <c r="J2442" s="10">
        <f t="shared" si="153"/>
        <v>42413.566122685181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t="str">
        <f t="shared" si="154"/>
        <v>food</v>
      </c>
      <c r="R2442" t="str">
        <f t="shared" si="155"/>
        <v>food trucks</v>
      </c>
    </row>
    <row r="2443" spans="1:18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0">
        <f t="shared" si="152"/>
        <v>42186.792291666665</v>
      </c>
      <c r="J2443" s="10">
        <f t="shared" si="153"/>
        <v>42207.874305555553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t="str">
        <f t="shared" si="154"/>
        <v>food</v>
      </c>
      <c r="R2443" t="str">
        <f t="shared" si="155"/>
        <v>small batch</v>
      </c>
    </row>
    <row r="2444" spans="1:18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0">
        <f t="shared" si="152"/>
        <v>42052.333657407398</v>
      </c>
      <c r="J2444" s="10">
        <f t="shared" si="153"/>
        <v>42082.291990740741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t="str">
        <f t="shared" si="154"/>
        <v>food</v>
      </c>
      <c r="R2444" t="str">
        <f t="shared" si="155"/>
        <v>small batch</v>
      </c>
    </row>
    <row r="2445" spans="1:18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0">
        <f t="shared" si="152"/>
        <v>41836.291921296295</v>
      </c>
      <c r="J2445" s="10">
        <f t="shared" si="153"/>
        <v>41866.291921296295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t="str">
        <f t="shared" si="154"/>
        <v>food</v>
      </c>
      <c r="R2445" t="str">
        <f t="shared" si="155"/>
        <v>small batch</v>
      </c>
    </row>
    <row r="2446" spans="1:18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0">
        <f t="shared" si="152"/>
        <v>42485.42119212963</v>
      </c>
      <c r="J2446" s="10">
        <f t="shared" si="153"/>
        <v>42515.42119212963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t="str">
        <f t="shared" si="154"/>
        <v>food</v>
      </c>
      <c r="R2446" t="str">
        <f t="shared" si="155"/>
        <v>small batch</v>
      </c>
    </row>
    <row r="2447" spans="1:18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0">
        <f t="shared" si="152"/>
        <v>42242.856724537036</v>
      </c>
      <c r="J2447" s="10">
        <f t="shared" si="153"/>
        <v>42272.856724537036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t="str">
        <f t="shared" si="154"/>
        <v>food</v>
      </c>
      <c r="R2447" t="str">
        <f t="shared" si="155"/>
        <v>small batch</v>
      </c>
    </row>
    <row r="2448" spans="1:18" ht="43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0">
        <f t="shared" si="152"/>
        <v>42670.269340277773</v>
      </c>
      <c r="J2448" s="10">
        <f t="shared" si="153"/>
        <v>42700.311006944445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t="str">
        <f t="shared" si="154"/>
        <v>food</v>
      </c>
      <c r="R2448" t="str">
        <f t="shared" si="155"/>
        <v>small batch</v>
      </c>
    </row>
    <row r="2449" spans="1:18" ht="43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0">
        <f t="shared" si="152"/>
        <v>42654.13649305555</v>
      </c>
      <c r="J2449" s="10">
        <f t="shared" si="153"/>
        <v>42685.833333333336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t="str">
        <f t="shared" si="154"/>
        <v>food</v>
      </c>
      <c r="R2449" t="str">
        <f t="shared" si="155"/>
        <v>small batch</v>
      </c>
    </row>
    <row r="2450" spans="1:18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0">
        <f t="shared" si="152"/>
        <v>42606.982789351845</v>
      </c>
      <c r="J2450" s="10">
        <f t="shared" si="153"/>
        <v>42612.9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t="str">
        <f t="shared" si="154"/>
        <v>food</v>
      </c>
      <c r="R2450" t="str">
        <f t="shared" si="155"/>
        <v>small batch</v>
      </c>
    </row>
    <row r="2451" spans="1:18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0">
        <f t="shared" si="152"/>
        <v>41942.809201388889</v>
      </c>
      <c r="J2451" s="10">
        <f t="shared" si="153"/>
        <v>41972.850868055553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t="str">
        <f t="shared" si="154"/>
        <v>food</v>
      </c>
      <c r="R2451" t="str">
        <f t="shared" si="155"/>
        <v>small batch</v>
      </c>
    </row>
    <row r="2452" spans="1:18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0">
        <f t="shared" si="152"/>
        <v>41901.739074074074</v>
      </c>
      <c r="J2452" s="10">
        <f t="shared" si="153"/>
        <v>41939.799305555556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t="str">
        <f t="shared" si="154"/>
        <v>food</v>
      </c>
      <c r="R2452" t="str">
        <f t="shared" si="155"/>
        <v>small batch</v>
      </c>
    </row>
    <row r="2453" spans="1:18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0">
        <f t="shared" si="152"/>
        <v>42779.575115740743</v>
      </c>
      <c r="J2453" s="10">
        <f t="shared" si="153"/>
        <v>42799.575115740743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t="str">
        <f t="shared" si="154"/>
        <v>food</v>
      </c>
      <c r="R2453" t="str">
        <f t="shared" si="155"/>
        <v>small batch</v>
      </c>
    </row>
    <row r="2454" spans="1:18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0">
        <f t="shared" si="152"/>
        <v>42338.510416666664</v>
      </c>
      <c r="J2454" s="10">
        <f t="shared" si="153"/>
        <v>42367.624999999993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t="str">
        <f t="shared" si="154"/>
        <v>food</v>
      </c>
      <c r="R2454" t="str">
        <f t="shared" si="155"/>
        <v>small batch</v>
      </c>
    </row>
    <row r="2455" spans="1:18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0">
        <f t="shared" si="152"/>
        <v>42738.358900462961</v>
      </c>
      <c r="J2455" s="10">
        <f t="shared" si="153"/>
        <v>42768.358900462961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t="str">
        <f t="shared" si="154"/>
        <v>food</v>
      </c>
      <c r="R2455" t="str">
        <f t="shared" si="155"/>
        <v>small batch</v>
      </c>
    </row>
    <row r="2456" spans="1:18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0">
        <f t="shared" si="152"/>
        <v>42769.86814814814</v>
      </c>
      <c r="J2456" s="10">
        <f t="shared" si="153"/>
        <v>42804.86814814814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t="str">
        <f t="shared" si="154"/>
        <v>food</v>
      </c>
      <c r="R2456" t="str">
        <f t="shared" si="155"/>
        <v>small batch</v>
      </c>
    </row>
    <row r="2457" spans="1:18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0">
        <f t="shared" si="152"/>
        <v>42452.448495370372</v>
      </c>
      <c r="J2457" s="10">
        <f t="shared" si="153"/>
        <v>42480.448495370372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t="str">
        <f t="shared" si="154"/>
        <v>food</v>
      </c>
      <c r="R2457" t="str">
        <f t="shared" si="155"/>
        <v>small batch</v>
      </c>
    </row>
    <row r="2458" spans="1:18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0">
        <f t="shared" si="152"/>
        <v>42761.627766203703</v>
      </c>
      <c r="J2458" s="10">
        <f t="shared" si="153"/>
        <v>42791.627766203703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t="str">
        <f t="shared" si="154"/>
        <v>food</v>
      </c>
      <c r="R2458" t="str">
        <f t="shared" si="155"/>
        <v>small batch</v>
      </c>
    </row>
    <row r="2459" spans="1:18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0">
        <f t="shared" si="152"/>
        <v>42423.269166666665</v>
      </c>
      <c r="J2459" s="10">
        <f t="shared" si="153"/>
        <v>42453.227500000001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t="str">
        <f t="shared" si="154"/>
        <v>food</v>
      </c>
      <c r="R2459" t="str">
        <f t="shared" si="155"/>
        <v>small batch</v>
      </c>
    </row>
    <row r="2460" spans="1:18" ht="43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0">
        <f t="shared" si="152"/>
        <v>42495.538402777776</v>
      </c>
      <c r="J2460" s="10">
        <f t="shared" si="153"/>
        <v>42530.458333333336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t="str">
        <f t="shared" si="154"/>
        <v>food</v>
      </c>
      <c r="R2460" t="str">
        <f t="shared" si="155"/>
        <v>small batch</v>
      </c>
    </row>
    <row r="2461" spans="1:18" ht="43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0">
        <f t="shared" si="152"/>
        <v>42407.304224537038</v>
      </c>
      <c r="J2461" s="10">
        <f t="shared" si="153"/>
        <v>42452.262557870366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t="str">
        <f t="shared" si="154"/>
        <v>food</v>
      </c>
      <c r="R2461" t="str">
        <f t="shared" si="155"/>
        <v>small batch</v>
      </c>
    </row>
    <row r="2462" spans="1:18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0">
        <f t="shared" si="152"/>
        <v>42703.853784722225</v>
      </c>
      <c r="J2462" s="10">
        <f t="shared" si="153"/>
        <v>42737.845138888886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t="str">
        <f t="shared" si="154"/>
        <v>food</v>
      </c>
      <c r="R2462" t="str">
        <f t="shared" si="155"/>
        <v>small batch</v>
      </c>
    </row>
    <row r="2463" spans="1:18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0">
        <f t="shared" si="152"/>
        <v>40783.679363425923</v>
      </c>
      <c r="J2463" s="10">
        <f t="shared" si="153"/>
        <v>40816.791666666664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t="str">
        <f t="shared" si="154"/>
        <v>music</v>
      </c>
      <c r="R2463" t="str">
        <f t="shared" si="155"/>
        <v>indie rock</v>
      </c>
    </row>
    <row r="2464" spans="1:18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0">
        <f t="shared" si="152"/>
        <v>41088.852962962963</v>
      </c>
      <c r="J2464" s="10">
        <f t="shared" si="153"/>
        <v>41108.852962962963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t="str">
        <f t="shared" si="154"/>
        <v>music</v>
      </c>
      <c r="R2464" t="str">
        <f t="shared" si="155"/>
        <v>indie rock</v>
      </c>
    </row>
    <row r="2465" spans="1:1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0">
        <f t="shared" si="152"/>
        <v>41340.778067129628</v>
      </c>
      <c r="J2465" s="10">
        <f t="shared" si="153"/>
        <v>41380.458333333328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t="str">
        <f t="shared" si="154"/>
        <v>music</v>
      </c>
      <c r="R2465" t="str">
        <f t="shared" si="155"/>
        <v>indie rock</v>
      </c>
    </row>
    <row r="2466" spans="1:18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0">
        <f t="shared" si="152"/>
        <v>42248.567094907405</v>
      </c>
      <c r="J2466" s="10">
        <f t="shared" si="153"/>
        <v>42277.478472222218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t="str">
        <f t="shared" si="154"/>
        <v>music</v>
      </c>
      <c r="R2466" t="str">
        <f t="shared" si="155"/>
        <v>indie rock</v>
      </c>
    </row>
    <row r="2467" spans="1:18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0">
        <f t="shared" si="152"/>
        <v>41145.385972222219</v>
      </c>
      <c r="J2467" s="10">
        <f t="shared" si="153"/>
        <v>41175.385972222219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t="str">
        <f t="shared" si="154"/>
        <v>music</v>
      </c>
      <c r="R2467" t="str">
        <f t="shared" si="155"/>
        <v>indie rock</v>
      </c>
    </row>
    <row r="2468" spans="1:18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0">
        <f t="shared" si="152"/>
        <v>41372.769131944442</v>
      </c>
      <c r="J2468" s="10">
        <f t="shared" si="153"/>
        <v>41402.769131944442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t="str">
        <f t="shared" si="154"/>
        <v>music</v>
      </c>
      <c r="R2468" t="str">
        <f t="shared" si="155"/>
        <v>indie rock</v>
      </c>
    </row>
    <row r="2469" spans="1:18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0">
        <f t="shared" si="152"/>
        <v>41025.540868055556</v>
      </c>
      <c r="J2469" s="10">
        <f t="shared" si="153"/>
        <v>41039.375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t="str">
        <f t="shared" si="154"/>
        <v>music</v>
      </c>
      <c r="R2469" t="str">
        <f t="shared" si="155"/>
        <v>indie rock</v>
      </c>
    </row>
    <row r="2470" spans="1:18" ht="28.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0">
        <f t="shared" si="152"/>
        <v>41173.820844907401</v>
      </c>
      <c r="J2470" s="10">
        <f t="shared" si="153"/>
        <v>41209.875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t="str">
        <f t="shared" si="154"/>
        <v>music</v>
      </c>
      <c r="R2470" t="str">
        <f t="shared" si="155"/>
        <v>indie rock</v>
      </c>
    </row>
    <row r="2471" spans="1:18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0">
        <f t="shared" si="152"/>
        <v>40557.096400462957</v>
      </c>
      <c r="J2471" s="10">
        <f t="shared" si="153"/>
        <v>40582.096400462957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t="str">
        <f t="shared" si="154"/>
        <v>music</v>
      </c>
      <c r="R2471" t="str">
        <f t="shared" si="155"/>
        <v>indie rock</v>
      </c>
    </row>
    <row r="2472" spans="1:18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0">
        <f t="shared" si="152"/>
        <v>41022.741377314815</v>
      </c>
      <c r="J2472" s="10">
        <f t="shared" si="153"/>
        <v>41052.741377314815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t="str">
        <f t="shared" si="154"/>
        <v>music</v>
      </c>
      <c r="R2472" t="str">
        <f t="shared" si="155"/>
        <v>indie rock</v>
      </c>
    </row>
    <row r="2473" spans="1:18" ht="43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0">
        <f t="shared" si="152"/>
        <v>40893.659629629627</v>
      </c>
      <c r="J2473" s="10">
        <f t="shared" si="153"/>
        <v>40933.659629629627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t="str">
        <f t="shared" si="154"/>
        <v>music</v>
      </c>
      <c r="R2473" t="str">
        <f t="shared" si="155"/>
        <v>indie rock</v>
      </c>
    </row>
    <row r="2474" spans="1:18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0">
        <f t="shared" si="152"/>
        <v>40353.782175925924</v>
      </c>
      <c r="J2474" s="10">
        <f t="shared" si="153"/>
        <v>40424.710416666661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t="str">
        <f t="shared" si="154"/>
        <v>music</v>
      </c>
      <c r="R2474" t="str">
        <f t="shared" si="155"/>
        <v>indie rock</v>
      </c>
    </row>
    <row r="2475" spans="1:18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0">
        <f t="shared" si="152"/>
        <v>41193.415150462963</v>
      </c>
      <c r="J2475" s="10">
        <f t="shared" si="153"/>
        <v>41223.456817129627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t="str">
        <f t="shared" si="154"/>
        <v>music</v>
      </c>
      <c r="R2475" t="str">
        <f t="shared" si="155"/>
        <v>indie rock</v>
      </c>
    </row>
    <row r="2476" spans="1:18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0">
        <f t="shared" si="152"/>
        <v>40416.67796296296</v>
      </c>
      <c r="J2476" s="10">
        <f t="shared" si="153"/>
        <v>40461.67796296296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t="str">
        <f t="shared" si="154"/>
        <v>music</v>
      </c>
      <c r="R2476" t="str">
        <f t="shared" si="155"/>
        <v>indie rock</v>
      </c>
    </row>
    <row r="2477" spans="1:18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0">
        <f t="shared" si="152"/>
        <v>40309.954340277778</v>
      </c>
      <c r="J2477" s="10">
        <f t="shared" si="153"/>
        <v>40369.583333333328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t="str">
        <f t="shared" si="154"/>
        <v>music</v>
      </c>
      <c r="R2477" t="str">
        <f t="shared" si="155"/>
        <v>indie rock</v>
      </c>
    </row>
    <row r="2478" spans="1:18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0">
        <f t="shared" si="152"/>
        <v>41912.995023148142</v>
      </c>
      <c r="J2478" s="10">
        <f t="shared" si="153"/>
        <v>41946.036689814813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t="str">
        <f t="shared" si="154"/>
        <v>music</v>
      </c>
      <c r="R2478" t="str">
        <f t="shared" si="155"/>
        <v>indie rock</v>
      </c>
    </row>
    <row r="2479" spans="1:18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0">
        <f t="shared" si="152"/>
        <v>41088.358159722222</v>
      </c>
      <c r="J2479" s="10">
        <f t="shared" si="153"/>
        <v>41133.358159722222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t="str">
        <f t="shared" si="154"/>
        <v>music</v>
      </c>
      <c r="R2479" t="str">
        <f t="shared" si="155"/>
        <v>indie rock</v>
      </c>
    </row>
    <row r="2480" spans="1:18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0">
        <f t="shared" si="152"/>
        <v>41257.617048611108</v>
      </c>
      <c r="J2480" s="10">
        <f t="shared" si="153"/>
        <v>41287.617048611108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t="str">
        <f t="shared" si="154"/>
        <v>music</v>
      </c>
      <c r="R2480" t="str">
        <f t="shared" si="155"/>
        <v>indie rock</v>
      </c>
    </row>
    <row r="2481" spans="1:18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0">
        <f t="shared" si="152"/>
        <v>41107.393449074072</v>
      </c>
      <c r="J2481" s="10">
        <f t="shared" si="153"/>
        <v>41117.75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t="str">
        <f t="shared" si="154"/>
        <v>music</v>
      </c>
      <c r="R2481" t="str">
        <f t="shared" si="155"/>
        <v>indie rock</v>
      </c>
    </row>
    <row r="2482" spans="1:18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0">
        <f t="shared" si="152"/>
        <v>42227.602824074071</v>
      </c>
      <c r="J2482" s="10">
        <f t="shared" si="153"/>
        <v>42287.602824074071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t="str">
        <f t="shared" si="154"/>
        <v>music</v>
      </c>
      <c r="R2482" t="str">
        <f t="shared" si="155"/>
        <v>indie rock</v>
      </c>
    </row>
    <row r="2483" spans="1:18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0">
        <f t="shared" si="152"/>
        <v>40999.312592592592</v>
      </c>
      <c r="J2483" s="10">
        <f t="shared" si="153"/>
        <v>41029.312592592592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t="str">
        <f t="shared" si="154"/>
        <v>music</v>
      </c>
      <c r="R2483" t="str">
        <f t="shared" si="155"/>
        <v>indie rock</v>
      </c>
    </row>
    <row r="2484" spans="1:18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0">
        <f t="shared" si="152"/>
        <v>40711.448877314811</v>
      </c>
      <c r="J2484" s="10">
        <f t="shared" si="153"/>
        <v>40756.448877314811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t="str">
        <f t="shared" si="154"/>
        <v>music</v>
      </c>
      <c r="R2484" t="str">
        <f t="shared" si="155"/>
        <v>indie rock</v>
      </c>
    </row>
    <row r="2485" spans="1:18" ht="28.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0">
        <f t="shared" si="152"/>
        <v>40970.416701388887</v>
      </c>
      <c r="J2485" s="10">
        <f t="shared" si="153"/>
        <v>41030.375034722223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t="str">
        <f t="shared" si="154"/>
        <v>music</v>
      </c>
      <c r="R2485" t="str">
        <f t="shared" si="155"/>
        <v>indie rock</v>
      </c>
    </row>
    <row r="2486" spans="1:18" ht="43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0">
        <f t="shared" si="152"/>
        <v>40771.583368055552</v>
      </c>
      <c r="J2486" s="10">
        <f t="shared" si="153"/>
        <v>40801.583368055552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t="str">
        <f t="shared" si="154"/>
        <v>music</v>
      </c>
      <c r="R2486" t="str">
        <f t="shared" si="155"/>
        <v>indie rock</v>
      </c>
    </row>
    <row r="2487" spans="1:18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0">
        <f t="shared" si="152"/>
        <v>40793.665266203701</v>
      </c>
      <c r="J2487" s="10">
        <f t="shared" si="153"/>
        <v>40828.665266203701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t="str">
        <f t="shared" si="154"/>
        <v>music</v>
      </c>
      <c r="R2487" t="str">
        <f t="shared" si="155"/>
        <v>indie rock</v>
      </c>
    </row>
    <row r="2488" spans="1:18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0">
        <f t="shared" si="152"/>
        <v>40991.374722222223</v>
      </c>
      <c r="J2488" s="10">
        <f t="shared" si="153"/>
        <v>41021.374722222223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t="str">
        <f t="shared" si="154"/>
        <v>music</v>
      </c>
      <c r="R2488" t="str">
        <f t="shared" si="155"/>
        <v>indie rock</v>
      </c>
    </row>
    <row r="2489" spans="1:18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0">
        <f t="shared" si="152"/>
        <v>41025.749965277777</v>
      </c>
      <c r="J2489" s="10">
        <f t="shared" si="153"/>
        <v>41055.749965277777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t="str">
        <f t="shared" si="154"/>
        <v>music</v>
      </c>
      <c r="R2489" t="str">
        <f t="shared" si="155"/>
        <v>indie rock</v>
      </c>
    </row>
    <row r="2490" spans="1:18" ht="43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0">
        <f t="shared" si="152"/>
        <v>40833.299861111111</v>
      </c>
      <c r="J2490" s="10">
        <f t="shared" si="153"/>
        <v>40863.341527777775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t="str">
        <f t="shared" si="154"/>
        <v>music</v>
      </c>
      <c r="R2490" t="str">
        <f t="shared" si="155"/>
        <v>indie rock</v>
      </c>
    </row>
    <row r="2491" spans="1:18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0">
        <f t="shared" si="152"/>
        <v>41373.356932870367</v>
      </c>
      <c r="J2491" s="10">
        <f t="shared" si="153"/>
        <v>41403.356932870367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t="str">
        <f t="shared" si="154"/>
        <v>music</v>
      </c>
      <c r="R2491" t="str">
        <f t="shared" si="155"/>
        <v>indie rock</v>
      </c>
    </row>
    <row r="2492" spans="1:18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0">
        <f t="shared" si="152"/>
        <v>41022.894398148142</v>
      </c>
      <c r="J2492" s="10">
        <f t="shared" si="153"/>
        <v>41082.894398148142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t="str">
        <f t="shared" si="154"/>
        <v>music</v>
      </c>
      <c r="R2492" t="str">
        <f t="shared" si="155"/>
        <v>indie rock</v>
      </c>
    </row>
    <row r="2493" spans="1:18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0">
        <f t="shared" si="152"/>
        <v>40542.505949074075</v>
      </c>
      <c r="J2493" s="10">
        <f t="shared" si="153"/>
        <v>40558.743749999994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t="str">
        <f t="shared" si="154"/>
        <v>music</v>
      </c>
      <c r="R2493" t="str">
        <f t="shared" si="155"/>
        <v>indie rock</v>
      </c>
    </row>
    <row r="2494" spans="1:18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0">
        <f t="shared" si="152"/>
        <v>41024.652638888889</v>
      </c>
      <c r="J2494" s="10">
        <f t="shared" si="153"/>
        <v>41076.082638888889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t="str">
        <f t="shared" si="154"/>
        <v>music</v>
      </c>
      <c r="R2494" t="str">
        <f t="shared" si="155"/>
        <v>indie rock</v>
      </c>
    </row>
    <row r="2495" spans="1:18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0">
        <f t="shared" si="152"/>
        <v>41347.834953703699</v>
      </c>
      <c r="J2495" s="10">
        <f t="shared" si="153"/>
        <v>41392.834953703699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t="str">
        <f t="shared" si="154"/>
        <v>music</v>
      </c>
      <c r="R2495" t="str">
        <f t="shared" si="155"/>
        <v>indie rock</v>
      </c>
    </row>
    <row r="2496" spans="1:18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0">
        <f t="shared" si="152"/>
        <v>41022.311851851846</v>
      </c>
      <c r="J2496" s="10">
        <f t="shared" si="153"/>
        <v>41052.311851851846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t="str">
        <f t="shared" si="154"/>
        <v>music</v>
      </c>
      <c r="R2496" t="str">
        <f t="shared" si="155"/>
        <v>indie rock</v>
      </c>
    </row>
    <row r="2497" spans="1:18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0">
        <f t="shared" si="152"/>
        <v>41036.613136574073</v>
      </c>
      <c r="J2497" s="10">
        <f t="shared" si="153"/>
        <v>41066.613136574073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t="str">
        <f t="shared" si="154"/>
        <v>music</v>
      </c>
      <c r="R2497" t="str">
        <f t="shared" si="155"/>
        <v>indie rock</v>
      </c>
    </row>
    <row r="2498" spans="1:18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0">
        <f t="shared" si="152"/>
        <v>41327.663101851853</v>
      </c>
      <c r="J2498" s="10">
        <f t="shared" si="153"/>
        <v>41362.621435185181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t="str">
        <f t="shared" si="154"/>
        <v>music</v>
      </c>
      <c r="R2498" t="str">
        <f t="shared" si="155"/>
        <v>indie rock</v>
      </c>
    </row>
    <row r="2499" spans="1:18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0">
        <f t="shared" ref="I2499:I2562" si="156">(((L2499/60)/60)/24) + DATE(1970,1,1)+(-8/24)</f>
        <v>40730.545578703699</v>
      </c>
      <c r="J2499" s="10">
        <f t="shared" ref="J2499:J2562" si="157">(((K2499/60)/60)/24) + DATE(1970,1,1)+(-8/24)</f>
        <v>40760.545578703699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t="str">
        <f t="shared" ref="Q2499:Q2562" si="158">LEFT(P2499, SEARCH("/",P2499,1) - 1)</f>
        <v>music</v>
      </c>
      <c r="R2499" t="str">
        <f t="shared" ref="R2499:R2562" si="159">RIGHT(P2499,LEN(P2499) - SEARCH("/",P2499,1))</f>
        <v>indie rock</v>
      </c>
    </row>
    <row r="2500" spans="1:18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0">
        <f t="shared" si="156"/>
        <v>42017.634108796294</v>
      </c>
      <c r="J2500" s="10">
        <f t="shared" si="157"/>
        <v>42031.634108796294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t="str">
        <f t="shared" si="158"/>
        <v>music</v>
      </c>
      <c r="R2500" t="str">
        <f t="shared" si="159"/>
        <v>indie rock</v>
      </c>
    </row>
    <row r="2501" spans="1:18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0">
        <f t="shared" si="156"/>
        <v>41226.315243055549</v>
      </c>
      <c r="J2501" s="10">
        <f t="shared" si="157"/>
        <v>41274.416666666664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t="str">
        <f t="shared" si="158"/>
        <v>music</v>
      </c>
      <c r="R2501" t="str">
        <f t="shared" si="159"/>
        <v>indie rock</v>
      </c>
    </row>
    <row r="2502" spans="1:18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0">
        <f t="shared" si="156"/>
        <v>41053.439525462964</v>
      </c>
      <c r="J2502" s="10">
        <f t="shared" si="157"/>
        <v>41083.439525462964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t="str">
        <f t="shared" si="158"/>
        <v>music</v>
      </c>
      <c r="R2502" t="str">
        <f t="shared" si="159"/>
        <v>indie rock</v>
      </c>
    </row>
    <row r="2503" spans="1:18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0">
        <f t="shared" si="156"/>
        <v>42244.443333333329</v>
      </c>
      <c r="J2503" s="10">
        <f t="shared" si="157"/>
        <v>42274.443333333329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t="str">
        <f t="shared" si="158"/>
        <v>food</v>
      </c>
      <c r="R2503" t="str">
        <f t="shared" si="159"/>
        <v>restaurants</v>
      </c>
    </row>
    <row r="2504" spans="1:18" ht="43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0">
        <f t="shared" si="156"/>
        <v>41858.492106481477</v>
      </c>
      <c r="J2504" s="10">
        <f t="shared" si="157"/>
        <v>41903.492106481477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t="str">
        <f t="shared" si="158"/>
        <v>food</v>
      </c>
      <c r="R2504" t="str">
        <f t="shared" si="159"/>
        <v>restaurants</v>
      </c>
    </row>
    <row r="2505" spans="1:18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0">
        <f t="shared" si="156"/>
        <v>42498.566064814811</v>
      </c>
      <c r="J2505" s="10">
        <f t="shared" si="157"/>
        <v>42528.54583333333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t="str">
        <f t="shared" si="158"/>
        <v>food</v>
      </c>
      <c r="R2505" t="str">
        <f t="shared" si="159"/>
        <v>restaurants</v>
      </c>
    </row>
    <row r="2506" spans="1:18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0">
        <f t="shared" si="156"/>
        <v>41927.682106481479</v>
      </c>
      <c r="J2506" s="10">
        <f t="shared" si="157"/>
        <v>41957.723773148151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t="str">
        <f t="shared" si="158"/>
        <v>food</v>
      </c>
      <c r="R2506" t="str">
        <f t="shared" si="159"/>
        <v>restaurants</v>
      </c>
    </row>
    <row r="2507" spans="1:18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0">
        <f t="shared" si="156"/>
        <v>42046.722407407404</v>
      </c>
      <c r="J2507" s="10">
        <f t="shared" si="157"/>
        <v>42076.68074074074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t="str">
        <f t="shared" si="158"/>
        <v>food</v>
      </c>
      <c r="R2507" t="str">
        <f t="shared" si="159"/>
        <v>restaurants</v>
      </c>
    </row>
    <row r="2508" spans="1:18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0">
        <f t="shared" si="156"/>
        <v>42257.963761574072</v>
      </c>
      <c r="J2508" s="10">
        <f t="shared" si="157"/>
        <v>42280.541666666664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t="str">
        <f t="shared" si="158"/>
        <v>food</v>
      </c>
      <c r="R2508" t="str">
        <f t="shared" si="159"/>
        <v>restaurants</v>
      </c>
    </row>
    <row r="2509" spans="1:1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0">
        <f t="shared" si="156"/>
        <v>42104.739629629628</v>
      </c>
      <c r="J2509" s="10">
        <f t="shared" si="157"/>
        <v>42134.739629629628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t="str">
        <f t="shared" si="158"/>
        <v>food</v>
      </c>
      <c r="R2509" t="str">
        <f t="shared" si="159"/>
        <v>restaurants</v>
      </c>
    </row>
    <row r="2510" spans="1:18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0">
        <f t="shared" si="156"/>
        <v>41835.618449074071</v>
      </c>
      <c r="J2510" s="10">
        <f t="shared" si="157"/>
        <v>41865.618449074071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t="str">
        <f t="shared" si="158"/>
        <v>food</v>
      </c>
      <c r="R2510" t="str">
        <f t="shared" si="159"/>
        <v>restaurants</v>
      </c>
    </row>
    <row r="2511" spans="1:18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0">
        <f t="shared" si="156"/>
        <v>42058.476261574069</v>
      </c>
      <c r="J2511" s="10">
        <f t="shared" si="157"/>
        <v>42114.434594907405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t="str">
        <f t="shared" si="158"/>
        <v>food</v>
      </c>
      <c r="R2511" t="str">
        <f t="shared" si="159"/>
        <v>restaurants</v>
      </c>
    </row>
    <row r="2512" spans="1:18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0">
        <f t="shared" si="156"/>
        <v>42078.66402777777</v>
      </c>
      <c r="J2512" s="10">
        <f t="shared" si="157"/>
        <v>42138.66402777777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t="str">
        <f t="shared" si="158"/>
        <v>food</v>
      </c>
      <c r="R2512" t="str">
        <f t="shared" si="159"/>
        <v>restaurants</v>
      </c>
    </row>
    <row r="2513" spans="1:18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0">
        <f t="shared" si="156"/>
        <v>42371.113576388881</v>
      </c>
      <c r="J2513" s="10">
        <f t="shared" si="157"/>
        <v>42401.113576388881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t="str">
        <f t="shared" si="158"/>
        <v>food</v>
      </c>
      <c r="R2513" t="str">
        <f t="shared" si="159"/>
        <v>restaurants</v>
      </c>
    </row>
    <row r="2514" spans="1:18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0">
        <f t="shared" si="156"/>
        <v>41971.543530092589</v>
      </c>
      <c r="J2514" s="10">
        <f t="shared" si="157"/>
        <v>41986.543530092589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t="str">
        <f t="shared" si="158"/>
        <v>food</v>
      </c>
      <c r="R2514" t="str">
        <f t="shared" si="159"/>
        <v>restaurants</v>
      </c>
    </row>
    <row r="2515" spans="1:18" ht="43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0">
        <f t="shared" si="156"/>
        <v>42731.673483796294</v>
      </c>
      <c r="J2515" s="10">
        <f t="shared" si="157"/>
        <v>42791.673483796294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t="str">
        <f t="shared" si="158"/>
        <v>food</v>
      </c>
      <c r="R2515" t="str">
        <f t="shared" si="159"/>
        <v>restaurants</v>
      </c>
    </row>
    <row r="2516" spans="1:18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0">
        <f t="shared" si="156"/>
        <v>41854.056446759256</v>
      </c>
      <c r="J2516" s="10">
        <f t="shared" si="157"/>
        <v>41871.056446759256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t="str">
        <f t="shared" si="158"/>
        <v>food</v>
      </c>
      <c r="R2516" t="str">
        <f t="shared" si="159"/>
        <v>restaurants</v>
      </c>
    </row>
    <row r="2517" spans="1:18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0">
        <f t="shared" si="156"/>
        <v>42027.50640046296</v>
      </c>
      <c r="J2517" s="10">
        <f t="shared" si="157"/>
        <v>42057.50640046296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t="str">
        <f t="shared" si="158"/>
        <v>food</v>
      </c>
      <c r="R2517" t="str">
        <f t="shared" si="159"/>
        <v>restaurants</v>
      </c>
    </row>
    <row r="2518" spans="1:18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0">
        <f t="shared" si="156"/>
        <v>41942.320046296292</v>
      </c>
      <c r="J2518" s="10">
        <f t="shared" si="157"/>
        <v>41972.361712962964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t="str">
        <f t="shared" si="158"/>
        <v>food</v>
      </c>
      <c r="R2518" t="str">
        <f t="shared" si="159"/>
        <v>restaurants</v>
      </c>
    </row>
    <row r="2519" spans="1:18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0">
        <f t="shared" si="156"/>
        <v>42052.469097222223</v>
      </c>
      <c r="J2519" s="10">
        <f t="shared" si="157"/>
        <v>42082.427430555552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t="str">
        <f t="shared" si="158"/>
        <v>food</v>
      </c>
      <c r="R2519" t="str">
        <f t="shared" si="159"/>
        <v>restaurants</v>
      </c>
    </row>
    <row r="2520" spans="1:18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0">
        <f t="shared" si="156"/>
        <v>41926.347546296296</v>
      </c>
      <c r="J2520" s="10">
        <f t="shared" si="157"/>
        <v>41956.38921296296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t="str">
        <f t="shared" si="158"/>
        <v>food</v>
      </c>
      <c r="R2520" t="str">
        <f t="shared" si="159"/>
        <v>restaurants</v>
      </c>
    </row>
    <row r="2521" spans="1:18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0">
        <f t="shared" si="156"/>
        <v>41808.821805555555</v>
      </c>
      <c r="J2521" s="10">
        <f t="shared" si="157"/>
        <v>41838.821805555555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t="str">
        <f t="shared" si="158"/>
        <v>food</v>
      </c>
      <c r="R2521" t="str">
        <f t="shared" si="159"/>
        <v>restaurants</v>
      </c>
    </row>
    <row r="2522" spans="1:18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0">
        <f t="shared" si="156"/>
        <v>42612.267187500001</v>
      </c>
      <c r="J2522" s="10">
        <f t="shared" si="157"/>
        <v>42658.472916666658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t="str">
        <f t="shared" si="158"/>
        <v>food</v>
      </c>
      <c r="R2522" t="str">
        <f t="shared" si="159"/>
        <v>restaurants</v>
      </c>
    </row>
    <row r="2523" spans="1:18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0">
        <f t="shared" si="156"/>
        <v>42269.63450231481</v>
      </c>
      <c r="J2523" s="10">
        <f t="shared" si="157"/>
        <v>42290.63450231481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t="str">
        <f t="shared" si="158"/>
        <v>music</v>
      </c>
      <c r="R2523" t="str">
        <f t="shared" si="159"/>
        <v>classical music</v>
      </c>
    </row>
    <row r="2524" spans="1:18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0">
        <f t="shared" si="156"/>
        <v>42460.240277777775</v>
      </c>
      <c r="J2524" s="10">
        <f t="shared" si="157"/>
        <v>42482.286111111105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t="str">
        <f t="shared" si="158"/>
        <v>music</v>
      </c>
      <c r="R2524" t="str">
        <f t="shared" si="159"/>
        <v>classical music</v>
      </c>
    </row>
    <row r="2525" spans="1:18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0">
        <f t="shared" si="156"/>
        <v>41930.642268518517</v>
      </c>
      <c r="J2525" s="10">
        <f t="shared" si="157"/>
        <v>41960.683935185189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t="str">
        <f t="shared" si="158"/>
        <v>music</v>
      </c>
      <c r="R2525" t="str">
        <f t="shared" si="159"/>
        <v>classical music</v>
      </c>
    </row>
    <row r="2526" spans="1:18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0">
        <f t="shared" si="156"/>
        <v>41961.474039351851</v>
      </c>
      <c r="J2526" s="10">
        <f t="shared" si="157"/>
        <v>41993.854166666664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t="str">
        <f t="shared" si="158"/>
        <v>music</v>
      </c>
      <c r="R2526" t="str">
        <f t="shared" si="159"/>
        <v>classical music</v>
      </c>
    </row>
    <row r="2527" spans="1:18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0">
        <f t="shared" si="156"/>
        <v>41058.511238425926</v>
      </c>
      <c r="J2527" s="10">
        <f t="shared" si="157"/>
        <v>41088.511238425926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t="str">
        <f t="shared" si="158"/>
        <v>music</v>
      </c>
      <c r="R2527" t="str">
        <f t="shared" si="159"/>
        <v>classical music</v>
      </c>
    </row>
    <row r="2528" spans="1:18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0">
        <f t="shared" si="156"/>
        <v>41952.757800925923</v>
      </c>
      <c r="J2528" s="10">
        <f t="shared" si="157"/>
        <v>41980.874305555553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t="str">
        <f t="shared" si="158"/>
        <v>music</v>
      </c>
      <c r="R2528" t="str">
        <f t="shared" si="159"/>
        <v>classical music</v>
      </c>
    </row>
    <row r="2529" spans="1:18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0">
        <f t="shared" si="156"/>
        <v>41546.417719907404</v>
      </c>
      <c r="J2529" s="10">
        <f t="shared" si="157"/>
        <v>41564.832638888889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t="str">
        <f t="shared" si="158"/>
        <v>music</v>
      </c>
      <c r="R2529" t="str">
        <f t="shared" si="159"/>
        <v>classical music</v>
      </c>
    </row>
    <row r="2530" spans="1:18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0">
        <f t="shared" si="156"/>
        <v>42217.501192129632</v>
      </c>
      <c r="J2530" s="10">
        <f t="shared" si="157"/>
        <v>42236.124999999993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t="str">
        <f t="shared" si="158"/>
        <v>music</v>
      </c>
      <c r="R2530" t="str">
        <f t="shared" si="159"/>
        <v>classical music</v>
      </c>
    </row>
    <row r="2531" spans="1:18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0">
        <f t="shared" si="156"/>
        <v>40947.747395833328</v>
      </c>
      <c r="J2531" s="10">
        <f t="shared" si="157"/>
        <v>40992.705729166664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t="str">
        <f t="shared" si="158"/>
        <v>music</v>
      </c>
      <c r="R2531" t="str">
        <f t="shared" si="159"/>
        <v>classical music</v>
      </c>
    </row>
    <row r="2532" spans="1:18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0">
        <f t="shared" si="156"/>
        <v>42081.531307870369</v>
      </c>
      <c r="J2532" s="10">
        <f t="shared" si="157"/>
        <v>42113.868055555555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t="str">
        <f t="shared" si="158"/>
        <v>music</v>
      </c>
      <c r="R2532" t="str">
        <f t="shared" si="159"/>
        <v>classical music</v>
      </c>
    </row>
    <row r="2533" spans="1:18" ht="43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0">
        <f t="shared" si="156"/>
        <v>42208.346689814811</v>
      </c>
      <c r="J2533" s="10">
        <f t="shared" si="157"/>
        <v>42230.832638888889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t="str">
        <f t="shared" si="158"/>
        <v>music</v>
      </c>
      <c r="R2533" t="str">
        <f t="shared" si="159"/>
        <v>classical music</v>
      </c>
    </row>
    <row r="2534" spans="1:18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0">
        <f t="shared" si="156"/>
        <v>41107.515810185185</v>
      </c>
      <c r="J2534" s="10">
        <f t="shared" si="157"/>
        <v>41137.515810185185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t="str">
        <f t="shared" si="158"/>
        <v>music</v>
      </c>
      <c r="R2534" t="str">
        <f t="shared" si="159"/>
        <v>classical music</v>
      </c>
    </row>
    <row r="2535" spans="1:18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0">
        <f t="shared" si="156"/>
        <v>41304.417951388888</v>
      </c>
      <c r="J2535" s="10">
        <f t="shared" si="157"/>
        <v>41334.417453703703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t="str">
        <f t="shared" si="158"/>
        <v>music</v>
      </c>
      <c r="R2535" t="str">
        <f t="shared" si="159"/>
        <v>classical music</v>
      </c>
    </row>
    <row r="2536" spans="1:18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0">
        <f t="shared" si="156"/>
        <v>40127.367037037038</v>
      </c>
      <c r="J2536" s="10">
        <f t="shared" si="157"/>
        <v>40178.916666666664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t="str">
        <f t="shared" si="158"/>
        <v>music</v>
      </c>
      <c r="R2536" t="str">
        <f t="shared" si="159"/>
        <v>classical music</v>
      </c>
    </row>
    <row r="2537" spans="1:1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0">
        <f t="shared" si="156"/>
        <v>41943.457696759258</v>
      </c>
      <c r="J2537" s="10">
        <f t="shared" si="157"/>
        <v>41974.499363425923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t="str">
        <f t="shared" si="158"/>
        <v>music</v>
      </c>
      <c r="R2537" t="str">
        <f t="shared" si="159"/>
        <v>classical music</v>
      </c>
    </row>
    <row r="2538" spans="1:18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0">
        <f t="shared" si="156"/>
        <v>41463.77275462963</v>
      </c>
      <c r="J2538" s="10">
        <f t="shared" si="157"/>
        <v>41484.77275462963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t="str">
        <f t="shared" si="158"/>
        <v>music</v>
      </c>
      <c r="R2538" t="str">
        <f t="shared" si="159"/>
        <v>classical music</v>
      </c>
    </row>
    <row r="2539" spans="1:18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0">
        <f t="shared" si="156"/>
        <v>40696.315451388888</v>
      </c>
      <c r="J2539" s="10">
        <f t="shared" si="157"/>
        <v>40756.315451388888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t="str">
        <f t="shared" si="158"/>
        <v>music</v>
      </c>
      <c r="R2539" t="str">
        <f t="shared" si="159"/>
        <v>classical music</v>
      </c>
    </row>
    <row r="2540" spans="1:18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0">
        <f t="shared" si="156"/>
        <v>41298.176631944443</v>
      </c>
      <c r="J2540" s="10">
        <f t="shared" si="157"/>
        <v>41328.874305555553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t="str">
        <f t="shared" si="158"/>
        <v>music</v>
      </c>
      <c r="R2540" t="str">
        <f t="shared" si="159"/>
        <v>classical music</v>
      </c>
    </row>
    <row r="2541" spans="1:18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0">
        <f t="shared" si="156"/>
        <v>41977.568888888891</v>
      </c>
      <c r="J2541" s="10">
        <f t="shared" si="157"/>
        <v>42037.568888888891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t="str">
        <f t="shared" si="158"/>
        <v>music</v>
      </c>
      <c r="R2541" t="str">
        <f t="shared" si="159"/>
        <v>classical music</v>
      </c>
    </row>
    <row r="2542" spans="1:18" ht="43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0">
        <f t="shared" si="156"/>
        <v>40785.341678240737</v>
      </c>
      <c r="J2542" s="10">
        <f t="shared" si="157"/>
        <v>40845.341678240737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t="str">
        <f t="shared" si="158"/>
        <v>music</v>
      </c>
      <c r="R2542" t="str">
        <f t="shared" si="159"/>
        <v>classical music</v>
      </c>
    </row>
    <row r="2543" spans="1:18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0">
        <f t="shared" si="156"/>
        <v>41483.115949074068</v>
      </c>
      <c r="J2543" s="10">
        <f t="shared" si="157"/>
        <v>41543.115949074068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t="str">
        <f t="shared" si="158"/>
        <v>music</v>
      </c>
      <c r="R2543" t="str">
        <f t="shared" si="159"/>
        <v>classical music</v>
      </c>
    </row>
    <row r="2544" spans="1:18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0">
        <f t="shared" si="156"/>
        <v>41509.093252314815</v>
      </c>
      <c r="J2544" s="10">
        <f t="shared" si="157"/>
        <v>41547.832638888889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t="str">
        <f t="shared" si="158"/>
        <v>music</v>
      </c>
      <c r="R2544" t="str">
        <f t="shared" si="159"/>
        <v>classical music</v>
      </c>
    </row>
    <row r="2545" spans="1:18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0">
        <f t="shared" si="156"/>
        <v>40513.774282407401</v>
      </c>
      <c r="J2545" s="10">
        <f t="shared" si="157"/>
        <v>40544.791666666664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t="str">
        <f t="shared" si="158"/>
        <v>music</v>
      </c>
      <c r="R2545" t="str">
        <f t="shared" si="159"/>
        <v>classical music</v>
      </c>
    </row>
    <row r="2546" spans="1:18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0">
        <f t="shared" si="156"/>
        <v>41068.1871412037</v>
      </c>
      <c r="J2546" s="10">
        <f t="shared" si="157"/>
        <v>41098.1871412037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t="str">
        <f t="shared" si="158"/>
        <v>music</v>
      </c>
      <c r="R2546" t="str">
        <f t="shared" si="159"/>
        <v>classical music</v>
      </c>
    </row>
    <row r="2547" spans="1:18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0">
        <f t="shared" si="156"/>
        <v>42026.804837962954</v>
      </c>
      <c r="J2547" s="10">
        <f t="shared" si="157"/>
        <v>42061.687499999993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t="str">
        <f t="shared" si="158"/>
        <v>music</v>
      </c>
      <c r="R2547" t="str">
        <f t="shared" si="159"/>
        <v>classical music</v>
      </c>
    </row>
    <row r="2548" spans="1:18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0">
        <f t="shared" si="156"/>
        <v>41524.525219907402</v>
      </c>
      <c r="J2548" s="10">
        <f t="shared" si="157"/>
        <v>41551.875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t="str">
        <f t="shared" si="158"/>
        <v>music</v>
      </c>
      <c r="R2548" t="str">
        <f t="shared" si="159"/>
        <v>classical music</v>
      </c>
    </row>
    <row r="2549" spans="1:18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0">
        <f t="shared" si="156"/>
        <v>40973.439849537033</v>
      </c>
      <c r="J2549" s="10">
        <f t="shared" si="157"/>
        <v>41003.398182870369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t="str">
        <f t="shared" si="158"/>
        <v>music</v>
      </c>
      <c r="R2549" t="str">
        <f t="shared" si="159"/>
        <v>classical music</v>
      </c>
    </row>
    <row r="2550" spans="1:18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0">
        <f t="shared" si="156"/>
        <v>42618.292094907411</v>
      </c>
      <c r="J2550" s="10">
        <f t="shared" si="157"/>
        <v>42642.852083333331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t="str">
        <f t="shared" si="158"/>
        <v>music</v>
      </c>
      <c r="R2550" t="str">
        <f t="shared" si="159"/>
        <v>classical music</v>
      </c>
    </row>
    <row r="2551" spans="1:18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0">
        <f t="shared" si="156"/>
        <v>41390.424421296295</v>
      </c>
      <c r="J2551" s="10">
        <f t="shared" si="157"/>
        <v>41425.375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t="str">
        <f t="shared" si="158"/>
        <v>music</v>
      </c>
      <c r="R2551" t="str">
        <f t="shared" si="159"/>
        <v>classical music</v>
      </c>
    </row>
    <row r="2552" spans="1:18" ht="43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0">
        <f t="shared" si="156"/>
        <v>42228.300995370366</v>
      </c>
      <c r="J2552" s="10">
        <f t="shared" si="157"/>
        <v>42284.832638888889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t="str">
        <f t="shared" si="158"/>
        <v>music</v>
      </c>
      <c r="R2552" t="str">
        <f t="shared" si="159"/>
        <v>classical music</v>
      </c>
    </row>
    <row r="2553" spans="1:18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0">
        <f t="shared" si="156"/>
        <v>40960.918807870366</v>
      </c>
      <c r="J2553" s="10">
        <f t="shared" si="157"/>
        <v>40989.533333333333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t="str">
        <f t="shared" si="158"/>
        <v>music</v>
      </c>
      <c r="R2553" t="str">
        <f t="shared" si="159"/>
        <v>classical music</v>
      </c>
    </row>
    <row r="2554" spans="1:18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0">
        <f t="shared" si="156"/>
        <v>42769.476631944439</v>
      </c>
      <c r="J2554" s="10">
        <f t="shared" si="157"/>
        <v>42799.476631944439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t="str">
        <f t="shared" si="158"/>
        <v>music</v>
      </c>
      <c r="R2554" t="str">
        <f t="shared" si="159"/>
        <v>classical music</v>
      </c>
    </row>
    <row r="2555" spans="1:18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0">
        <f t="shared" si="156"/>
        <v>41112.86582175926</v>
      </c>
      <c r="J2555" s="10">
        <f t="shared" si="157"/>
        <v>41172.86582175926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t="str">
        <f t="shared" si="158"/>
        <v>music</v>
      </c>
      <c r="R2555" t="str">
        <f t="shared" si="159"/>
        <v>classical music</v>
      </c>
    </row>
    <row r="2556" spans="1:18" ht="43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0">
        <f t="shared" si="156"/>
        <v>42124.744942129626</v>
      </c>
      <c r="J2556" s="10">
        <f t="shared" si="157"/>
        <v>42155.832638888889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t="str">
        <f t="shared" si="158"/>
        <v>music</v>
      </c>
      <c r="R2556" t="str">
        <f t="shared" si="159"/>
        <v>classical music</v>
      </c>
    </row>
    <row r="2557" spans="1:18" ht="43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0">
        <f t="shared" si="156"/>
        <v>41026.32167824074</v>
      </c>
      <c r="J2557" s="10">
        <f t="shared" si="157"/>
        <v>41057.32167824074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t="str">
        <f t="shared" si="158"/>
        <v>music</v>
      </c>
      <c r="R2557" t="str">
        <f t="shared" si="159"/>
        <v>classical music</v>
      </c>
    </row>
    <row r="2558" spans="1:18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0">
        <f t="shared" si="156"/>
        <v>41222.658067129625</v>
      </c>
      <c r="J2558" s="10">
        <f t="shared" si="157"/>
        <v>41267.658067129625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t="str">
        <f t="shared" si="158"/>
        <v>music</v>
      </c>
      <c r="R2558" t="str">
        <f t="shared" si="159"/>
        <v>classical music</v>
      </c>
    </row>
    <row r="2559" spans="1:18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0">
        <f t="shared" si="156"/>
        <v>41744.411874999998</v>
      </c>
      <c r="J2559" s="10">
        <f t="shared" si="157"/>
        <v>41774.411874999998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t="str">
        <f t="shared" si="158"/>
        <v>music</v>
      </c>
      <c r="R2559" t="str">
        <f t="shared" si="159"/>
        <v>classical music</v>
      </c>
    </row>
    <row r="2560" spans="1:18" ht="28.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0">
        <f t="shared" si="156"/>
        <v>42093.526689814818</v>
      </c>
      <c r="J2560" s="10">
        <f t="shared" si="157"/>
        <v>42125.249305555553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t="str">
        <f t="shared" si="158"/>
        <v>music</v>
      </c>
      <c r="R2560" t="str">
        <f t="shared" si="159"/>
        <v>classical music</v>
      </c>
    </row>
    <row r="2561" spans="1:18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0">
        <f t="shared" si="156"/>
        <v>40829.540324074071</v>
      </c>
      <c r="J2561" s="10">
        <f t="shared" si="157"/>
        <v>40862.484027777777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t="str">
        <f t="shared" si="158"/>
        <v>music</v>
      </c>
      <c r="R2561" t="str">
        <f t="shared" si="159"/>
        <v>classical music</v>
      </c>
    </row>
    <row r="2562" spans="1:18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0">
        <f t="shared" si="156"/>
        <v>42039.617754629631</v>
      </c>
      <c r="J2562" s="10">
        <f t="shared" si="157"/>
        <v>42069.617754629631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t="str">
        <f t="shared" si="158"/>
        <v>music</v>
      </c>
      <c r="R2562" t="str">
        <f t="shared" si="159"/>
        <v>classical music</v>
      </c>
    </row>
    <row r="2563" spans="1:18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0">
        <f t="shared" ref="I2563:I2626" si="160">(((L2563/60)/60)/24) + DATE(1970,1,1)+(-8/24)</f>
        <v>42260.195474537039</v>
      </c>
      <c r="J2563" s="10">
        <f t="shared" ref="J2563:J2626" si="161">(((K2563/60)/60)/24) + DATE(1970,1,1)+(-8/24)</f>
        <v>42290.195474537039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t="str">
        <f t="shared" ref="Q2563:Q2626" si="162">LEFT(P2563, SEARCH("/",P2563,1) - 1)</f>
        <v>food</v>
      </c>
      <c r="R2563" t="str">
        <f t="shared" ref="R2563:R2626" si="163">RIGHT(P2563,LEN(P2563) - SEARCH("/",P2563,1))</f>
        <v>food trucks</v>
      </c>
    </row>
    <row r="2564" spans="1:18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0">
        <f t="shared" si="160"/>
        <v>42594.191423611112</v>
      </c>
      <c r="J2564" s="10">
        <f t="shared" si="161"/>
        <v>42654.191423611112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t="str">
        <f t="shared" si="162"/>
        <v>food</v>
      </c>
      <c r="R2564" t="str">
        <f t="shared" si="163"/>
        <v>food trucks</v>
      </c>
    </row>
    <row r="2565" spans="1:18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0">
        <f t="shared" si="160"/>
        <v>42154.806145833332</v>
      </c>
      <c r="J2565" s="10">
        <f t="shared" si="161"/>
        <v>42214.806145833332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t="str">
        <f t="shared" si="162"/>
        <v>food</v>
      </c>
      <c r="R2565" t="str">
        <f t="shared" si="163"/>
        <v>food trucks</v>
      </c>
    </row>
    <row r="2566" spans="1:18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0">
        <f t="shared" si="160"/>
        <v>41821.70716435185</v>
      </c>
      <c r="J2566" s="10">
        <f t="shared" si="161"/>
        <v>41851.70716435185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t="str">
        <f t="shared" si="162"/>
        <v>food</v>
      </c>
      <c r="R2566" t="str">
        <f t="shared" si="163"/>
        <v>food trucks</v>
      </c>
    </row>
    <row r="2567" spans="1:18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0">
        <f t="shared" si="160"/>
        <v>42440.317002314812</v>
      </c>
      <c r="J2567" s="10">
        <f t="shared" si="161"/>
        <v>42499.534722222219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t="str">
        <f t="shared" si="162"/>
        <v>food</v>
      </c>
      <c r="R2567" t="str">
        <f t="shared" si="163"/>
        <v>food trucks</v>
      </c>
    </row>
    <row r="2568" spans="1:18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0">
        <f t="shared" si="160"/>
        <v>41842.647546296292</v>
      </c>
      <c r="J2568" s="10">
        <f t="shared" si="161"/>
        <v>41872.647546296292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t="str">
        <f t="shared" si="162"/>
        <v>food</v>
      </c>
      <c r="R2568" t="str">
        <f t="shared" si="163"/>
        <v>food trucks</v>
      </c>
    </row>
    <row r="2569" spans="1:18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0">
        <f t="shared" si="160"/>
        <v>42087.545578703699</v>
      </c>
      <c r="J2569" s="10">
        <f t="shared" si="161"/>
        <v>42117.545578703699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t="str">
        <f t="shared" si="162"/>
        <v>food</v>
      </c>
      <c r="R2569" t="str">
        <f t="shared" si="163"/>
        <v>food trucks</v>
      </c>
    </row>
    <row r="2570" spans="1:18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0">
        <f t="shared" si="160"/>
        <v>42584.33326388889</v>
      </c>
      <c r="J2570" s="10">
        <f t="shared" si="161"/>
        <v>42614.33326388889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t="str">
        <f t="shared" si="162"/>
        <v>food</v>
      </c>
      <c r="R2570" t="str">
        <f t="shared" si="163"/>
        <v>food trucks</v>
      </c>
    </row>
    <row r="2571" spans="1:18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0">
        <f t="shared" si="160"/>
        <v>42233.772129629629</v>
      </c>
      <c r="J2571" s="10">
        <f t="shared" si="161"/>
        <v>42263.772129629629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t="str">
        <f t="shared" si="162"/>
        <v>food</v>
      </c>
      <c r="R2571" t="str">
        <f t="shared" si="163"/>
        <v>food trucks</v>
      </c>
    </row>
    <row r="2572" spans="1:18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0">
        <f t="shared" si="160"/>
        <v>42744.569849537038</v>
      </c>
      <c r="J2572" s="10">
        <f t="shared" si="161"/>
        <v>42774.569849537038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t="str">
        <f t="shared" si="162"/>
        <v>food</v>
      </c>
      <c r="R2572" t="str">
        <f t="shared" si="163"/>
        <v>food trucks</v>
      </c>
    </row>
    <row r="2573" spans="1:18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0">
        <f t="shared" si="160"/>
        <v>42449.008344907408</v>
      </c>
      <c r="J2573" s="10">
        <f t="shared" si="161"/>
        <v>42509.008344907408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t="str">
        <f t="shared" si="162"/>
        <v>food</v>
      </c>
      <c r="R2573" t="str">
        <f t="shared" si="163"/>
        <v>food trucks</v>
      </c>
    </row>
    <row r="2574" spans="1:18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0">
        <f t="shared" si="160"/>
        <v>42076.786076388882</v>
      </c>
      <c r="J2574" s="10">
        <f t="shared" si="161"/>
        <v>42106.786076388882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t="str">
        <f t="shared" si="162"/>
        <v>food</v>
      </c>
      <c r="R2574" t="str">
        <f t="shared" si="163"/>
        <v>food trucks</v>
      </c>
    </row>
    <row r="2575" spans="1:18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0">
        <f t="shared" si="160"/>
        <v>41829.258668981478</v>
      </c>
      <c r="J2575" s="10">
        <f t="shared" si="161"/>
        <v>41874.258668981478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t="str">
        <f t="shared" si="162"/>
        <v>food</v>
      </c>
      <c r="R2575" t="str">
        <f t="shared" si="163"/>
        <v>food trucks</v>
      </c>
    </row>
    <row r="2576" spans="1:18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0">
        <f t="shared" si="160"/>
        <v>42487.492418981477</v>
      </c>
      <c r="J2576" s="10">
        <f t="shared" si="161"/>
        <v>42508.492418981477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t="str">
        <f t="shared" si="162"/>
        <v>food</v>
      </c>
      <c r="R2576" t="str">
        <f t="shared" si="163"/>
        <v>food trucks</v>
      </c>
    </row>
    <row r="2577" spans="1:18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0">
        <f t="shared" si="160"/>
        <v>41985.77539351851</v>
      </c>
      <c r="J2577" s="10">
        <f t="shared" si="161"/>
        <v>42015.77539351851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t="str">
        <f t="shared" si="162"/>
        <v>food</v>
      </c>
      <c r="R2577" t="str">
        <f t="shared" si="163"/>
        <v>food trucks</v>
      </c>
    </row>
    <row r="2578" spans="1:18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0">
        <f t="shared" si="160"/>
        <v>42059.676469907405</v>
      </c>
      <c r="J2578" s="10">
        <f t="shared" si="161"/>
        <v>42104.634803240733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t="str">
        <f t="shared" si="162"/>
        <v>food</v>
      </c>
      <c r="R2578" t="str">
        <f t="shared" si="163"/>
        <v>food trucks</v>
      </c>
    </row>
    <row r="2579" spans="1:18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0">
        <f t="shared" si="160"/>
        <v>41830.487233796295</v>
      </c>
      <c r="J2579" s="10">
        <f t="shared" si="161"/>
        <v>41855.487233796295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t="str">
        <f t="shared" si="162"/>
        <v>food</v>
      </c>
      <c r="R2579" t="str">
        <f t="shared" si="163"/>
        <v>food trucks</v>
      </c>
    </row>
    <row r="2580" spans="1:18" ht="43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0">
        <f t="shared" si="160"/>
        <v>42237.689571759263</v>
      </c>
      <c r="J2580" s="10">
        <f t="shared" si="161"/>
        <v>42286.374999999993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t="str">
        <f t="shared" si="162"/>
        <v>food</v>
      </c>
      <c r="R2580" t="str">
        <f t="shared" si="163"/>
        <v>food trucks</v>
      </c>
    </row>
    <row r="2581" spans="1:18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0">
        <f t="shared" si="160"/>
        <v>41837.496562499997</v>
      </c>
      <c r="J2581" s="10">
        <f t="shared" si="161"/>
        <v>41897.496562499997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t="str">
        <f t="shared" si="162"/>
        <v>food</v>
      </c>
      <c r="R2581" t="str">
        <f t="shared" si="163"/>
        <v>food trucks</v>
      </c>
    </row>
    <row r="2582" spans="1:18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0">
        <f t="shared" si="160"/>
        <v>42109.993090277778</v>
      </c>
      <c r="J2582" s="10">
        <f t="shared" si="161"/>
        <v>42139.791666666664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t="str">
        <f t="shared" si="162"/>
        <v>food</v>
      </c>
      <c r="R2582" t="str">
        <f t="shared" si="163"/>
        <v>food trucks</v>
      </c>
    </row>
    <row r="2583" spans="1:18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0">
        <f t="shared" si="160"/>
        <v>42294.295115740737</v>
      </c>
      <c r="J2583" s="10">
        <f t="shared" si="161"/>
        <v>42324.336782407401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t="str">
        <f t="shared" si="162"/>
        <v>food</v>
      </c>
      <c r="R2583" t="str">
        <f t="shared" si="163"/>
        <v>food trucks</v>
      </c>
    </row>
    <row r="2584" spans="1:18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0">
        <f t="shared" si="160"/>
        <v>42642.655486111107</v>
      </c>
      <c r="J2584" s="10">
        <f t="shared" si="161"/>
        <v>42672.655486111107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t="str">
        <f t="shared" si="162"/>
        <v>food</v>
      </c>
      <c r="R2584" t="str">
        <f t="shared" si="163"/>
        <v>food trucks</v>
      </c>
    </row>
    <row r="2585" spans="1:18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0">
        <f t="shared" si="160"/>
        <v>42019.436111111114</v>
      </c>
      <c r="J2585" s="10">
        <f t="shared" si="161"/>
        <v>42079.394444444442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t="str">
        <f t="shared" si="162"/>
        <v>food</v>
      </c>
      <c r="R2585" t="str">
        <f t="shared" si="163"/>
        <v>food trucks</v>
      </c>
    </row>
    <row r="2586" spans="1:18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0">
        <f t="shared" si="160"/>
        <v>42139.839918981481</v>
      </c>
      <c r="J2586" s="10">
        <f t="shared" si="161"/>
        <v>42169.839918981481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t="str">
        <f t="shared" si="162"/>
        <v>food</v>
      </c>
      <c r="R2586" t="str">
        <f t="shared" si="163"/>
        <v>food trucks</v>
      </c>
    </row>
    <row r="2587" spans="1:18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0">
        <f t="shared" si="160"/>
        <v>41795.629999999997</v>
      </c>
      <c r="J2587" s="10">
        <f t="shared" si="161"/>
        <v>41825.629999999997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t="str">
        <f t="shared" si="162"/>
        <v>food</v>
      </c>
      <c r="R2587" t="str">
        <f t="shared" si="163"/>
        <v>food trucks</v>
      </c>
    </row>
    <row r="2588" spans="1:18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0">
        <f t="shared" si="160"/>
        <v>42332.996944444443</v>
      </c>
      <c r="J2588" s="10">
        <f t="shared" si="161"/>
        <v>42362.996944444443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t="str">
        <f t="shared" si="162"/>
        <v>food</v>
      </c>
      <c r="R2588" t="str">
        <f t="shared" si="163"/>
        <v>food trucks</v>
      </c>
    </row>
    <row r="2589" spans="1:18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0">
        <f t="shared" si="160"/>
        <v>42338.342048611106</v>
      </c>
      <c r="J2589" s="10">
        <f t="shared" si="161"/>
        <v>42368.342048611106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t="str">
        <f t="shared" si="162"/>
        <v>food</v>
      </c>
      <c r="R2589" t="str">
        <f t="shared" si="163"/>
        <v>food trucks</v>
      </c>
    </row>
    <row r="2590" spans="1:18" ht="43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0">
        <f t="shared" si="160"/>
        <v>42042.342893518515</v>
      </c>
      <c r="J2590" s="10">
        <f t="shared" si="161"/>
        <v>42094.218055555553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t="str">
        <f t="shared" si="162"/>
        <v>food</v>
      </c>
      <c r="R2590" t="str">
        <f t="shared" si="163"/>
        <v>food trucks</v>
      </c>
    </row>
    <row r="2591" spans="1:18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0">
        <f t="shared" si="160"/>
        <v>42422.202858796292</v>
      </c>
      <c r="J2591" s="10">
        <f t="shared" si="161"/>
        <v>42452.161192129628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t="str">
        <f t="shared" si="162"/>
        <v>food</v>
      </c>
      <c r="R2591" t="str">
        <f t="shared" si="163"/>
        <v>food trucks</v>
      </c>
    </row>
    <row r="2592" spans="1:18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0">
        <f t="shared" si="160"/>
        <v>42388.255752314813</v>
      </c>
      <c r="J2592" s="10">
        <f t="shared" si="161"/>
        <v>42395.255752314813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t="str">
        <f t="shared" si="162"/>
        <v>food</v>
      </c>
      <c r="R2592" t="str">
        <f t="shared" si="163"/>
        <v>food trucks</v>
      </c>
    </row>
    <row r="2593" spans="1:18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0">
        <f t="shared" si="160"/>
        <v>42382.573194444441</v>
      </c>
      <c r="J2593" s="10">
        <f t="shared" si="161"/>
        <v>42442.531527777777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t="str">
        <f t="shared" si="162"/>
        <v>food</v>
      </c>
      <c r="R2593" t="str">
        <f t="shared" si="163"/>
        <v>food trucks</v>
      </c>
    </row>
    <row r="2594" spans="1:18" ht="43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0">
        <f t="shared" si="160"/>
        <v>41887.467835648145</v>
      </c>
      <c r="J2594" s="10">
        <f t="shared" si="161"/>
        <v>41917.467835648145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t="str">
        <f t="shared" si="162"/>
        <v>food</v>
      </c>
      <c r="R2594" t="str">
        <f t="shared" si="163"/>
        <v>food trucks</v>
      </c>
    </row>
    <row r="2595" spans="1:18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0">
        <f t="shared" si="160"/>
        <v>42089.511875000004</v>
      </c>
      <c r="J2595" s="10">
        <f t="shared" si="161"/>
        <v>42119.511875000004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t="str">
        <f t="shared" si="162"/>
        <v>food</v>
      </c>
      <c r="R2595" t="str">
        <f t="shared" si="163"/>
        <v>food trucks</v>
      </c>
    </row>
    <row r="2596" spans="1:18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0">
        <f t="shared" si="160"/>
        <v>41828.634583333333</v>
      </c>
      <c r="J2596" s="10">
        <f t="shared" si="161"/>
        <v>41858.634583333333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t="str">
        <f t="shared" si="162"/>
        <v>food</v>
      </c>
      <c r="R2596" t="str">
        <f t="shared" si="163"/>
        <v>food trucks</v>
      </c>
    </row>
    <row r="2597" spans="1:18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0">
        <f t="shared" si="160"/>
        <v>42759.910879629628</v>
      </c>
      <c r="J2597" s="10">
        <f t="shared" si="161"/>
        <v>42789.910879629628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t="str">
        <f t="shared" si="162"/>
        <v>food</v>
      </c>
      <c r="R2597" t="str">
        <f t="shared" si="163"/>
        <v>food trucks</v>
      </c>
    </row>
    <row r="2598" spans="1:18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0">
        <f t="shared" si="160"/>
        <v>41828.33112268518</v>
      </c>
      <c r="J2598" s="10">
        <f t="shared" si="161"/>
        <v>41858.33112268518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t="str">
        <f t="shared" si="162"/>
        <v>food</v>
      </c>
      <c r="R2598" t="str">
        <f t="shared" si="163"/>
        <v>food trucks</v>
      </c>
    </row>
    <row r="2599" spans="1:18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0">
        <f t="shared" si="160"/>
        <v>42510.008298611108</v>
      </c>
      <c r="J2599" s="10">
        <f t="shared" si="161"/>
        <v>42540.008298611108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t="str">
        <f t="shared" si="162"/>
        <v>food</v>
      </c>
      <c r="R2599" t="str">
        <f t="shared" si="163"/>
        <v>food trucks</v>
      </c>
    </row>
    <row r="2600" spans="1:18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0">
        <f t="shared" si="160"/>
        <v>42240.506956018515</v>
      </c>
      <c r="J2600" s="10">
        <f t="shared" si="161"/>
        <v>42270.506956018515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t="str">
        <f t="shared" si="162"/>
        <v>food</v>
      </c>
      <c r="R2600" t="str">
        <f t="shared" si="163"/>
        <v>food trucks</v>
      </c>
    </row>
    <row r="2601" spans="1:18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0">
        <f t="shared" si="160"/>
        <v>41809.420682870368</v>
      </c>
      <c r="J2601" s="10">
        <f t="shared" si="161"/>
        <v>41854.420682870368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t="str">
        <f t="shared" si="162"/>
        <v>food</v>
      </c>
      <c r="R2601" t="str">
        <f t="shared" si="163"/>
        <v>food trucks</v>
      </c>
    </row>
    <row r="2602" spans="1:18" ht="28.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0">
        <f t="shared" si="160"/>
        <v>42394.567129629628</v>
      </c>
      <c r="J2602" s="10">
        <f t="shared" si="161"/>
        <v>42454.525462962956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t="str">
        <f t="shared" si="162"/>
        <v>food</v>
      </c>
      <c r="R2602" t="str">
        <f t="shared" si="163"/>
        <v>food trucks</v>
      </c>
    </row>
    <row r="2603" spans="1:18" ht="43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0">
        <f t="shared" si="160"/>
        <v>41150.56885416666</v>
      </c>
      <c r="J2603" s="10">
        <f t="shared" si="161"/>
        <v>41164.832638888889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t="str">
        <f t="shared" si="162"/>
        <v>technology</v>
      </c>
      <c r="R2603" t="str">
        <f t="shared" si="163"/>
        <v>space exploration</v>
      </c>
    </row>
    <row r="2604" spans="1:18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0">
        <f t="shared" si="160"/>
        <v>41915.413981481477</v>
      </c>
      <c r="J2604" s="10">
        <f t="shared" si="161"/>
        <v>41955.555555555555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t="str">
        <f t="shared" si="162"/>
        <v>technology</v>
      </c>
      <c r="R2604" t="str">
        <f t="shared" si="163"/>
        <v>space exploration</v>
      </c>
    </row>
    <row r="2605" spans="1:18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0">
        <f t="shared" si="160"/>
        <v>41617.579328703701</v>
      </c>
      <c r="J2605" s="10">
        <f t="shared" si="161"/>
        <v>41631.579328703701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t="str">
        <f t="shared" si="162"/>
        <v>technology</v>
      </c>
      <c r="R2605" t="str">
        <f t="shared" si="163"/>
        <v>space exploration</v>
      </c>
    </row>
    <row r="2606" spans="1:18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0">
        <f t="shared" si="160"/>
        <v>40997.717858796292</v>
      </c>
      <c r="J2606" s="10">
        <f t="shared" si="161"/>
        <v>41027.717858796292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t="str">
        <f t="shared" si="162"/>
        <v>technology</v>
      </c>
      <c r="R2606" t="str">
        <f t="shared" si="163"/>
        <v>space exploration</v>
      </c>
    </row>
    <row r="2607" spans="1:18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0">
        <f t="shared" si="160"/>
        <v>42508.20821759259</v>
      </c>
      <c r="J2607" s="10">
        <f t="shared" si="161"/>
        <v>42538.20821759259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t="str">
        <f t="shared" si="162"/>
        <v>technology</v>
      </c>
      <c r="R2607" t="str">
        <f t="shared" si="163"/>
        <v>space exploration</v>
      </c>
    </row>
    <row r="2608" spans="1:18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0">
        <f t="shared" si="160"/>
        <v>41726.379421296297</v>
      </c>
      <c r="J2608" s="10">
        <f t="shared" si="161"/>
        <v>41758.379421296297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t="str">
        <f t="shared" si="162"/>
        <v>technology</v>
      </c>
      <c r="R2608" t="str">
        <f t="shared" si="163"/>
        <v>space exploration</v>
      </c>
    </row>
    <row r="2609" spans="1:18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0">
        <f t="shared" si="160"/>
        <v>42184.541342592587</v>
      </c>
      <c r="J2609" s="10">
        <f t="shared" si="161"/>
        <v>42227.749999999993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t="str">
        <f t="shared" si="162"/>
        <v>technology</v>
      </c>
      <c r="R2609" t="str">
        <f t="shared" si="163"/>
        <v>space exploration</v>
      </c>
    </row>
    <row r="2610" spans="1:18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0">
        <f t="shared" si="160"/>
        <v>42767.468379629623</v>
      </c>
      <c r="J2610" s="10">
        <f t="shared" si="161"/>
        <v>42808.666666666664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t="str">
        <f t="shared" si="162"/>
        <v>technology</v>
      </c>
      <c r="R2610" t="str">
        <f t="shared" si="163"/>
        <v>space exploration</v>
      </c>
    </row>
    <row r="2611" spans="1:18" ht="43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0">
        <f t="shared" si="160"/>
        <v>41074.90452546296</v>
      </c>
      <c r="J2611" s="10">
        <f t="shared" si="161"/>
        <v>41104.90452546296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t="str">
        <f t="shared" si="162"/>
        <v>technology</v>
      </c>
      <c r="R2611" t="str">
        <f t="shared" si="163"/>
        <v>space exploration</v>
      </c>
    </row>
    <row r="2612" spans="1:18" ht="28.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0">
        <f t="shared" si="160"/>
        <v>42564.547743055555</v>
      </c>
      <c r="J2612" s="10">
        <f t="shared" si="161"/>
        <v>42603.957638888889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t="str">
        <f t="shared" si="162"/>
        <v>technology</v>
      </c>
      <c r="R2612" t="str">
        <f t="shared" si="163"/>
        <v>space exploration</v>
      </c>
    </row>
    <row r="2613" spans="1:18" ht="43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0">
        <f t="shared" si="160"/>
        <v>42704.002476851849</v>
      </c>
      <c r="J2613" s="10">
        <f t="shared" si="161"/>
        <v>42737.624305555553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t="str">
        <f t="shared" si="162"/>
        <v>technology</v>
      </c>
      <c r="R2613" t="str">
        <f t="shared" si="163"/>
        <v>space exploration</v>
      </c>
    </row>
    <row r="2614" spans="1:18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0">
        <f t="shared" si="160"/>
        <v>41981.809837962959</v>
      </c>
      <c r="J2614" s="10">
        <f t="shared" si="161"/>
        <v>42012.809837962959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t="str">
        <f t="shared" si="162"/>
        <v>technology</v>
      </c>
      <c r="R2614" t="str">
        <f t="shared" si="163"/>
        <v>space exploration</v>
      </c>
    </row>
    <row r="2615" spans="1:18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0">
        <f t="shared" si="160"/>
        <v>41143.484884259255</v>
      </c>
      <c r="J2615" s="10">
        <f t="shared" si="161"/>
        <v>41173.484884259255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t="str">
        <f t="shared" si="162"/>
        <v>technology</v>
      </c>
      <c r="R2615" t="str">
        <f t="shared" si="163"/>
        <v>space exploration</v>
      </c>
    </row>
    <row r="2616" spans="1:18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0">
        <f t="shared" si="160"/>
        <v>41730.375138888885</v>
      </c>
      <c r="J2616" s="10">
        <f t="shared" si="161"/>
        <v>41758.875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t="str">
        <f t="shared" si="162"/>
        <v>technology</v>
      </c>
      <c r="R2616" t="str">
        <f t="shared" si="163"/>
        <v>space exploration</v>
      </c>
    </row>
    <row r="2617" spans="1:18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0">
        <f t="shared" si="160"/>
        <v>42453.163935185185</v>
      </c>
      <c r="J2617" s="10">
        <f t="shared" si="161"/>
        <v>42490.166666666664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t="str">
        <f t="shared" si="162"/>
        <v>technology</v>
      </c>
      <c r="R2617" t="str">
        <f t="shared" si="163"/>
        <v>space exploration</v>
      </c>
    </row>
    <row r="2618" spans="1:18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0">
        <f t="shared" si="160"/>
        <v>42211.661215277774</v>
      </c>
      <c r="J2618" s="10">
        <f t="shared" si="161"/>
        <v>42241.661215277774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t="str">
        <f t="shared" si="162"/>
        <v>technology</v>
      </c>
      <c r="R2618" t="str">
        <f t="shared" si="163"/>
        <v>space exploration</v>
      </c>
    </row>
    <row r="2619" spans="1:18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0">
        <f t="shared" si="160"/>
        <v>41902.541099537033</v>
      </c>
      <c r="J2619" s="10">
        <f t="shared" si="161"/>
        <v>41932.541099537033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t="str">
        <f t="shared" si="162"/>
        <v>technology</v>
      </c>
      <c r="R2619" t="str">
        <f t="shared" si="163"/>
        <v>space exploration</v>
      </c>
    </row>
    <row r="2620" spans="1:18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0">
        <f t="shared" si="160"/>
        <v>42279.459039351852</v>
      </c>
      <c r="J2620" s="10">
        <f t="shared" si="161"/>
        <v>42339.500706018516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t="str">
        <f t="shared" si="162"/>
        <v>technology</v>
      </c>
      <c r="R2620" t="str">
        <f t="shared" si="163"/>
        <v>space exploration</v>
      </c>
    </row>
    <row r="2621" spans="1:18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0">
        <f t="shared" si="160"/>
        <v>42273.55097222222</v>
      </c>
      <c r="J2621" s="10">
        <f t="shared" si="161"/>
        <v>42300.124999999993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t="str">
        <f t="shared" si="162"/>
        <v>technology</v>
      </c>
      <c r="R2621" t="str">
        <f t="shared" si="163"/>
        <v>space exploration</v>
      </c>
    </row>
    <row r="2622" spans="1:18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0">
        <f t="shared" si="160"/>
        <v>42250.833819444444</v>
      </c>
      <c r="J2622" s="10">
        <f t="shared" si="161"/>
        <v>42287.708333333336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t="str">
        <f t="shared" si="162"/>
        <v>technology</v>
      </c>
      <c r="R2622" t="str">
        <f t="shared" si="163"/>
        <v>space exploration</v>
      </c>
    </row>
    <row r="2623" spans="1:18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0">
        <f t="shared" si="160"/>
        <v>42115.414212962954</v>
      </c>
      <c r="J2623" s="10">
        <f t="shared" si="161"/>
        <v>42145.414212962954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t="str">
        <f t="shared" si="162"/>
        <v>technology</v>
      </c>
      <c r="R2623" t="str">
        <f t="shared" si="163"/>
        <v>space exploration</v>
      </c>
    </row>
    <row r="2624" spans="1:18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0">
        <f t="shared" si="160"/>
        <v>42689.409907407404</v>
      </c>
      <c r="J2624" s="10">
        <f t="shared" si="161"/>
        <v>42734.409907407404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t="str">
        <f t="shared" si="162"/>
        <v>technology</v>
      </c>
      <c r="R2624" t="str">
        <f t="shared" si="163"/>
        <v>space exploration</v>
      </c>
    </row>
    <row r="2625" spans="1:18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0">
        <f t="shared" si="160"/>
        <v>42691.923217592594</v>
      </c>
      <c r="J2625" s="10">
        <f t="shared" si="161"/>
        <v>42705.923217592594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t="str">
        <f t="shared" si="162"/>
        <v>technology</v>
      </c>
      <c r="R2625" t="str">
        <f t="shared" si="163"/>
        <v>space exploration</v>
      </c>
    </row>
    <row r="2626" spans="1:18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0">
        <f t="shared" si="160"/>
        <v>41144.088217592594</v>
      </c>
      <c r="J2626" s="10">
        <f t="shared" si="161"/>
        <v>41165.088217592594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t="str">
        <f t="shared" si="162"/>
        <v>technology</v>
      </c>
      <c r="R2626" t="str">
        <f t="shared" si="163"/>
        <v>space exploration</v>
      </c>
    </row>
    <row r="2627" spans="1:18" ht="43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0">
        <f t="shared" ref="I2627:I2690" si="164">(((L2627/60)/60)/24) + DATE(1970,1,1)+(-8/24)</f>
        <v>42658.476944444446</v>
      </c>
      <c r="J2627" s="10">
        <f t="shared" ref="J2627:J2690" si="165">(((K2627/60)/60)/24) + DATE(1970,1,1)+(-8/24)</f>
        <v>42683.518611111103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t="str">
        <f t="shared" ref="Q2627:Q2690" si="166">LEFT(P2627, SEARCH("/",P2627,1) - 1)</f>
        <v>technology</v>
      </c>
      <c r="R2627" t="str">
        <f t="shared" ref="R2627:R2690" si="167">RIGHT(P2627,LEN(P2627) - SEARCH("/",P2627,1))</f>
        <v>space exploration</v>
      </c>
    </row>
    <row r="2628" spans="1:18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0">
        <f t="shared" si="164"/>
        <v>42128.29478009259</v>
      </c>
      <c r="J2628" s="10">
        <f t="shared" si="165"/>
        <v>42158.29478009259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t="str">
        <f t="shared" si="166"/>
        <v>technology</v>
      </c>
      <c r="R2628" t="str">
        <f t="shared" si="167"/>
        <v>space exploration</v>
      </c>
    </row>
    <row r="2629" spans="1:18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0">
        <f t="shared" si="164"/>
        <v>42304.496076388888</v>
      </c>
      <c r="J2629" s="10">
        <f t="shared" si="165"/>
        <v>42334.53774305556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t="str">
        <f t="shared" si="166"/>
        <v>technology</v>
      </c>
      <c r="R2629" t="str">
        <f t="shared" si="167"/>
        <v>space exploration</v>
      </c>
    </row>
    <row r="2630" spans="1:18" ht="28.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0">
        <f t="shared" si="164"/>
        <v>41953.632719907408</v>
      </c>
      <c r="J2630" s="10">
        <f t="shared" si="165"/>
        <v>41973.632719907408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t="str">
        <f t="shared" si="166"/>
        <v>technology</v>
      </c>
      <c r="R2630" t="str">
        <f t="shared" si="167"/>
        <v>space exploration</v>
      </c>
    </row>
    <row r="2631" spans="1:18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0">
        <f t="shared" si="164"/>
        <v>42108.205115740733</v>
      </c>
      <c r="J2631" s="10">
        <f t="shared" si="165"/>
        <v>42138.205115740733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t="str">
        <f t="shared" si="166"/>
        <v>technology</v>
      </c>
      <c r="R2631" t="str">
        <f t="shared" si="167"/>
        <v>space exploration</v>
      </c>
    </row>
    <row r="2632" spans="1:18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0">
        <f t="shared" si="164"/>
        <v>42523.772129629629</v>
      </c>
      <c r="J2632" s="10">
        <f t="shared" si="165"/>
        <v>42551.083333333336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t="str">
        <f t="shared" si="166"/>
        <v>technology</v>
      </c>
      <c r="R2632" t="str">
        <f t="shared" si="167"/>
        <v>space exploration</v>
      </c>
    </row>
    <row r="2633" spans="1:18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0">
        <f t="shared" si="164"/>
        <v>42217.835960648146</v>
      </c>
      <c r="J2633" s="10">
        <f t="shared" si="165"/>
        <v>42245.835960648146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t="str">
        <f t="shared" si="166"/>
        <v>technology</v>
      </c>
      <c r="R2633" t="str">
        <f t="shared" si="167"/>
        <v>space exploration</v>
      </c>
    </row>
    <row r="2634" spans="1:18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0">
        <f t="shared" si="164"/>
        <v>42493.728460648148</v>
      </c>
      <c r="J2634" s="10">
        <f t="shared" si="165"/>
        <v>42518.728460648148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t="str">
        <f t="shared" si="166"/>
        <v>technology</v>
      </c>
      <c r="R2634" t="str">
        <f t="shared" si="167"/>
        <v>space exploration</v>
      </c>
    </row>
    <row r="2635" spans="1:18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0">
        <f t="shared" si="164"/>
        <v>41667.489953703705</v>
      </c>
      <c r="J2635" s="10">
        <f t="shared" si="165"/>
        <v>41697.625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t="str">
        <f t="shared" si="166"/>
        <v>technology</v>
      </c>
      <c r="R2635" t="str">
        <f t="shared" si="167"/>
        <v>space exploration</v>
      </c>
    </row>
    <row r="2636" spans="1:18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0">
        <f t="shared" si="164"/>
        <v>42612.323159722226</v>
      </c>
      <c r="J2636" s="10">
        <f t="shared" si="165"/>
        <v>42642.323159722226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t="str">
        <f t="shared" si="166"/>
        <v>technology</v>
      </c>
      <c r="R2636" t="str">
        <f t="shared" si="167"/>
        <v>space exploration</v>
      </c>
    </row>
    <row r="2637" spans="1:18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0">
        <f t="shared" si="164"/>
        <v>42037.617604166669</v>
      </c>
      <c r="J2637" s="10">
        <f t="shared" si="165"/>
        <v>42072.575937499998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t="str">
        <f t="shared" si="166"/>
        <v>technology</v>
      </c>
      <c r="R2637" t="str">
        <f t="shared" si="167"/>
        <v>space exploration</v>
      </c>
    </row>
    <row r="2638" spans="1:18" ht="43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0">
        <f t="shared" si="164"/>
        <v>42636.281412037039</v>
      </c>
      <c r="J2638" s="10">
        <f t="shared" si="165"/>
        <v>42658.708333333336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t="str">
        <f t="shared" si="166"/>
        <v>technology</v>
      </c>
      <c r="R2638" t="str">
        <f t="shared" si="167"/>
        <v>space exploration</v>
      </c>
    </row>
    <row r="2639" spans="1:18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0">
        <f t="shared" si="164"/>
        <v>42639.216145833336</v>
      </c>
      <c r="J2639" s="10">
        <f t="shared" si="165"/>
        <v>42655.216145833336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t="str">
        <f t="shared" si="166"/>
        <v>technology</v>
      </c>
      <c r="R2639" t="str">
        <f t="shared" si="167"/>
        <v>space exploration</v>
      </c>
    </row>
    <row r="2640" spans="1:18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0">
        <f t="shared" si="164"/>
        <v>41989.57980324074</v>
      </c>
      <c r="J2640" s="10">
        <f t="shared" si="165"/>
        <v>42019.57980324074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t="str">
        <f t="shared" si="166"/>
        <v>technology</v>
      </c>
      <c r="R2640" t="str">
        <f t="shared" si="167"/>
        <v>space exploration</v>
      </c>
    </row>
    <row r="2641" spans="1:18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0">
        <f t="shared" si="164"/>
        <v>42024.531805555554</v>
      </c>
      <c r="J2641" s="10">
        <f t="shared" si="165"/>
        <v>42054.531805555554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t="str">
        <f t="shared" si="166"/>
        <v>technology</v>
      </c>
      <c r="R2641" t="str">
        <f t="shared" si="167"/>
        <v>space exploration</v>
      </c>
    </row>
    <row r="2642" spans="1:18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0">
        <f t="shared" si="164"/>
        <v>42102.827245370368</v>
      </c>
      <c r="J2642" s="10">
        <f t="shared" si="165"/>
        <v>42162.827245370368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t="str">
        <f t="shared" si="166"/>
        <v>technology</v>
      </c>
      <c r="R2642" t="str">
        <f t="shared" si="167"/>
        <v>space exploration</v>
      </c>
    </row>
    <row r="2643" spans="1:18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0">
        <f t="shared" si="164"/>
        <v>41880.493784722217</v>
      </c>
      <c r="J2643" s="10">
        <f t="shared" si="165"/>
        <v>41897.506249999999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t="str">
        <f t="shared" si="166"/>
        <v>technology</v>
      </c>
      <c r="R2643" t="str">
        <f t="shared" si="167"/>
        <v>space exploration</v>
      </c>
    </row>
    <row r="2644" spans="1:18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0">
        <f t="shared" si="164"/>
        <v>42535.91328703703</v>
      </c>
      <c r="J2644" s="10">
        <f t="shared" si="165"/>
        <v>42565.956249999996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t="str">
        <f t="shared" si="166"/>
        <v>technology</v>
      </c>
      <c r="R2644" t="str">
        <f t="shared" si="167"/>
        <v>space exploration</v>
      </c>
    </row>
    <row r="2645" spans="1:18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0">
        <f t="shared" si="164"/>
        <v>42689.249016203699</v>
      </c>
      <c r="J2645" s="10">
        <f t="shared" si="165"/>
        <v>42724.999305555553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t="str">
        <f t="shared" si="166"/>
        <v>technology</v>
      </c>
      <c r="R2645" t="str">
        <f t="shared" si="167"/>
        <v>space exploration</v>
      </c>
    </row>
    <row r="2646" spans="1:18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0">
        <f t="shared" si="164"/>
        <v>42774.458738425928</v>
      </c>
      <c r="J2646" s="10">
        <f t="shared" si="165"/>
        <v>42804.458738425928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t="str">
        <f t="shared" si="166"/>
        <v>technology</v>
      </c>
      <c r="R2646" t="str">
        <f t="shared" si="167"/>
        <v>space exploration</v>
      </c>
    </row>
    <row r="2647" spans="1:18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0">
        <f t="shared" si="164"/>
        <v>41921.509293981479</v>
      </c>
      <c r="J2647" s="10">
        <f t="shared" si="165"/>
        <v>41951.550960648143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t="str">
        <f t="shared" si="166"/>
        <v>technology</v>
      </c>
      <c r="R2647" t="str">
        <f t="shared" si="167"/>
        <v>space exploration</v>
      </c>
    </row>
    <row r="2648" spans="1:18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0">
        <f t="shared" si="164"/>
        <v>42225.97996527778</v>
      </c>
      <c r="J2648" s="10">
        <f t="shared" si="165"/>
        <v>42255.97996527778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t="str">
        <f t="shared" si="166"/>
        <v>technology</v>
      </c>
      <c r="R2648" t="str">
        <f t="shared" si="167"/>
        <v>space exploration</v>
      </c>
    </row>
    <row r="2649" spans="1:18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0">
        <f t="shared" si="164"/>
        <v>42199.928460648145</v>
      </c>
      <c r="J2649" s="10">
        <f t="shared" si="165"/>
        <v>42229.928460648145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t="str">
        <f t="shared" si="166"/>
        <v>technology</v>
      </c>
      <c r="R2649" t="str">
        <f t="shared" si="167"/>
        <v>space exploration</v>
      </c>
    </row>
    <row r="2650" spans="1:18" ht="43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0">
        <f t="shared" si="164"/>
        <v>42408.381481481476</v>
      </c>
      <c r="J2650" s="10">
        <f t="shared" si="165"/>
        <v>42438.381481481476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t="str">
        <f t="shared" si="166"/>
        <v>technology</v>
      </c>
      <c r="R2650" t="str">
        <f t="shared" si="167"/>
        <v>space exploration</v>
      </c>
    </row>
    <row r="2651" spans="1:18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0">
        <f t="shared" si="164"/>
        <v>42341.663668981484</v>
      </c>
      <c r="J2651" s="10">
        <f t="shared" si="165"/>
        <v>42401.663668981484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t="str">
        <f t="shared" si="166"/>
        <v>technology</v>
      </c>
      <c r="R2651" t="str">
        <f t="shared" si="167"/>
        <v>space exploration</v>
      </c>
    </row>
    <row r="2652" spans="1:18" ht="43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0">
        <f t="shared" si="164"/>
        <v>42695.291006944441</v>
      </c>
      <c r="J2652" s="10">
        <f t="shared" si="165"/>
        <v>42725.291006944441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t="str">
        <f t="shared" si="166"/>
        <v>technology</v>
      </c>
      <c r="R2652" t="str">
        <f t="shared" si="167"/>
        <v>space exploration</v>
      </c>
    </row>
    <row r="2653" spans="1:18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0">
        <f t="shared" si="164"/>
        <v>42327.472326388881</v>
      </c>
      <c r="J2653" s="10">
        <f t="shared" si="165"/>
        <v>42355.472326388881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t="str">
        <f t="shared" si="166"/>
        <v>technology</v>
      </c>
      <c r="R2653" t="str">
        <f t="shared" si="167"/>
        <v>space exploration</v>
      </c>
    </row>
    <row r="2654" spans="1:18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0">
        <f t="shared" si="164"/>
        <v>41952.825520833336</v>
      </c>
      <c r="J2654" s="10">
        <f t="shared" si="165"/>
        <v>41982.825520833336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t="str">
        <f t="shared" si="166"/>
        <v>technology</v>
      </c>
      <c r="R2654" t="str">
        <f t="shared" si="167"/>
        <v>space exploration</v>
      </c>
    </row>
    <row r="2655" spans="1:18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0">
        <f t="shared" si="164"/>
        <v>41771.318599537037</v>
      </c>
      <c r="J2655" s="10">
        <f t="shared" si="165"/>
        <v>41802.833333333328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t="str">
        <f t="shared" si="166"/>
        <v>technology</v>
      </c>
      <c r="R2655" t="str">
        <f t="shared" si="167"/>
        <v>space exploration</v>
      </c>
    </row>
    <row r="2656" spans="1:18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0">
        <f t="shared" si="164"/>
        <v>42055.26766203704</v>
      </c>
      <c r="J2656" s="10">
        <f t="shared" si="165"/>
        <v>42115.225995370369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t="str">
        <f t="shared" si="166"/>
        <v>technology</v>
      </c>
      <c r="R2656" t="str">
        <f t="shared" si="167"/>
        <v>space exploration</v>
      </c>
    </row>
    <row r="2657" spans="1:1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0">
        <f t="shared" si="164"/>
        <v>42381.532951388886</v>
      </c>
      <c r="J2657" s="10">
        <f t="shared" si="165"/>
        <v>42409.499999999993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t="str">
        <f t="shared" si="166"/>
        <v>technology</v>
      </c>
      <c r="R2657" t="str">
        <f t="shared" si="167"/>
        <v>space exploration</v>
      </c>
    </row>
    <row r="2658" spans="1:18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0">
        <f t="shared" si="164"/>
        <v>42767.355185185181</v>
      </c>
      <c r="J2658" s="10">
        <f t="shared" si="165"/>
        <v>42806.458333333336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t="str">
        <f t="shared" si="166"/>
        <v>technology</v>
      </c>
      <c r="R2658" t="str">
        <f t="shared" si="167"/>
        <v>space exploration</v>
      </c>
    </row>
    <row r="2659" spans="1:18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0">
        <f t="shared" si="164"/>
        <v>42551.595520833333</v>
      </c>
      <c r="J2659" s="10">
        <f t="shared" si="165"/>
        <v>42584.729166666664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t="str">
        <f t="shared" si="166"/>
        <v>technology</v>
      </c>
      <c r="R2659" t="str">
        <f t="shared" si="167"/>
        <v>space exploration</v>
      </c>
    </row>
    <row r="2660" spans="1:18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0">
        <f t="shared" si="164"/>
        <v>42551.550856481481</v>
      </c>
      <c r="J2660" s="10">
        <f t="shared" si="165"/>
        <v>42581.550856481481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t="str">
        <f t="shared" si="166"/>
        <v>technology</v>
      </c>
      <c r="R2660" t="str">
        <f t="shared" si="167"/>
        <v>space exploration</v>
      </c>
    </row>
    <row r="2661" spans="1:1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0">
        <f t="shared" si="164"/>
        <v>42081.736226851855</v>
      </c>
      <c r="J2661" s="10">
        <f t="shared" si="165"/>
        <v>42111.736226851855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t="str">
        <f t="shared" si="166"/>
        <v>technology</v>
      </c>
      <c r="R2661" t="str">
        <f t="shared" si="167"/>
        <v>space exploration</v>
      </c>
    </row>
    <row r="2662" spans="1:18" ht="43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0">
        <f t="shared" si="164"/>
        <v>42272.379837962959</v>
      </c>
      <c r="J2662" s="10">
        <f t="shared" si="165"/>
        <v>42332.421504629623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t="str">
        <f t="shared" si="166"/>
        <v>technology</v>
      </c>
      <c r="R2662" t="str">
        <f t="shared" si="167"/>
        <v>space exploration</v>
      </c>
    </row>
    <row r="2663" spans="1:18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0">
        <f t="shared" si="164"/>
        <v>41542.625115740739</v>
      </c>
      <c r="J2663" s="10">
        <f t="shared" si="165"/>
        <v>41572.625115740739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t="str">
        <f t="shared" si="166"/>
        <v>technology</v>
      </c>
      <c r="R2663" t="str">
        <f t="shared" si="167"/>
        <v>makerspaces</v>
      </c>
    </row>
    <row r="2664" spans="1:18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0">
        <f t="shared" si="164"/>
        <v>42207.413344907407</v>
      </c>
      <c r="J2664" s="10">
        <f t="shared" si="165"/>
        <v>42237.413344907407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t="str">
        <f t="shared" si="166"/>
        <v>technology</v>
      </c>
      <c r="R2664" t="str">
        <f t="shared" si="167"/>
        <v>makerspaces</v>
      </c>
    </row>
    <row r="2665" spans="1:18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0">
        <f t="shared" si="164"/>
        <v>42222.28943287037</v>
      </c>
      <c r="J2665" s="10">
        <f t="shared" si="165"/>
        <v>42251.291666666664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t="str">
        <f t="shared" si="166"/>
        <v>technology</v>
      </c>
      <c r="R2665" t="str">
        <f t="shared" si="167"/>
        <v>makerspaces</v>
      </c>
    </row>
    <row r="2666" spans="1:18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0">
        <f t="shared" si="164"/>
        <v>42312.692094907405</v>
      </c>
      <c r="J2666" s="10">
        <f t="shared" si="165"/>
        <v>42346.957638888889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t="str">
        <f t="shared" si="166"/>
        <v>technology</v>
      </c>
      <c r="R2666" t="str">
        <f t="shared" si="167"/>
        <v>makerspaces</v>
      </c>
    </row>
    <row r="2667" spans="1:18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0">
        <f t="shared" si="164"/>
        <v>42083.562199074069</v>
      </c>
      <c r="J2667" s="10">
        <f t="shared" si="165"/>
        <v>42128.562199074069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t="str">
        <f t="shared" si="166"/>
        <v>technology</v>
      </c>
      <c r="R2667" t="str">
        <f t="shared" si="167"/>
        <v>makerspaces</v>
      </c>
    </row>
    <row r="2668" spans="1:18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0">
        <f t="shared" si="164"/>
        <v>42235.43100694444</v>
      </c>
      <c r="J2668" s="10">
        <f t="shared" si="165"/>
        <v>42272.541666666664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t="str">
        <f t="shared" si="166"/>
        <v>technology</v>
      </c>
      <c r="R2668" t="str">
        <f t="shared" si="167"/>
        <v>makerspaces</v>
      </c>
    </row>
    <row r="2669" spans="1:18" ht="43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0">
        <f t="shared" si="164"/>
        <v>42380.592777777776</v>
      </c>
      <c r="J2669" s="10">
        <f t="shared" si="165"/>
        <v>42410.592777777776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t="str">
        <f t="shared" si="166"/>
        <v>technology</v>
      </c>
      <c r="R2669" t="str">
        <f t="shared" si="167"/>
        <v>makerspaces</v>
      </c>
    </row>
    <row r="2670" spans="1:18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0">
        <f t="shared" si="164"/>
        <v>42275.255381944437</v>
      </c>
      <c r="J2670" s="10">
        <f t="shared" si="165"/>
        <v>42317.272222222215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t="str">
        <f t="shared" si="166"/>
        <v>technology</v>
      </c>
      <c r="R2670" t="str">
        <f t="shared" si="167"/>
        <v>makerspaces</v>
      </c>
    </row>
    <row r="2671" spans="1:18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0">
        <f t="shared" si="164"/>
        <v>42318.702499999999</v>
      </c>
      <c r="J2671" s="10">
        <f t="shared" si="165"/>
        <v>42378.702499999999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t="str">
        <f t="shared" si="166"/>
        <v>technology</v>
      </c>
      <c r="R2671" t="str">
        <f t="shared" si="167"/>
        <v>makerspaces</v>
      </c>
    </row>
    <row r="2672" spans="1:18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0">
        <f t="shared" si="164"/>
        <v>41820.687268518515</v>
      </c>
      <c r="J2672" s="10">
        <f t="shared" si="165"/>
        <v>41848.687268518515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t="str">
        <f t="shared" si="166"/>
        <v>technology</v>
      </c>
      <c r="R2672" t="str">
        <f t="shared" si="167"/>
        <v>makerspaces</v>
      </c>
    </row>
    <row r="2673" spans="1:18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0">
        <f t="shared" si="164"/>
        <v>41962.415694444448</v>
      </c>
      <c r="J2673" s="10">
        <f t="shared" si="165"/>
        <v>41992.484722222223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t="str">
        <f t="shared" si="166"/>
        <v>technology</v>
      </c>
      <c r="R2673" t="str">
        <f t="shared" si="167"/>
        <v>makerspaces</v>
      </c>
    </row>
    <row r="2674" spans="1:18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0">
        <f t="shared" si="164"/>
        <v>42344.550810185181</v>
      </c>
      <c r="J2674" s="10">
        <f t="shared" si="165"/>
        <v>42365.916666666664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t="str">
        <f t="shared" si="166"/>
        <v>technology</v>
      </c>
      <c r="R2674" t="str">
        <f t="shared" si="167"/>
        <v>makerspaces</v>
      </c>
    </row>
    <row r="2675" spans="1:18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0">
        <f t="shared" si="164"/>
        <v>41912.208321759259</v>
      </c>
      <c r="J2675" s="10">
        <f t="shared" si="165"/>
        <v>41941.614583333328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t="str">
        <f t="shared" si="166"/>
        <v>technology</v>
      </c>
      <c r="R2675" t="str">
        <f t="shared" si="167"/>
        <v>makerspaces</v>
      </c>
    </row>
    <row r="2676" spans="1:18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0">
        <f t="shared" si="164"/>
        <v>42529.299421296295</v>
      </c>
      <c r="J2676" s="10">
        <f t="shared" si="165"/>
        <v>42555.874305555553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t="str">
        <f t="shared" si="166"/>
        <v>technology</v>
      </c>
      <c r="R2676" t="str">
        <f t="shared" si="167"/>
        <v>makerspaces</v>
      </c>
    </row>
    <row r="2677" spans="1:18" ht="43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0">
        <f t="shared" si="164"/>
        <v>41923.524178240739</v>
      </c>
      <c r="J2677" s="10">
        <f t="shared" si="165"/>
        <v>41953.565844907404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t="str">
        <f t="shared" si="166"/>
        <v>technology</v>
      </c>
      <c r="R2677" t="str">
        <f t="shared" si="167"/>
        <v>makerspaces</v>
      </c>
    </row>
    <row r="2678" spans="1:18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0">
        <f t="shared" si="164"/>
        <v>42482.291365740741</v>
      </c>
      <c r="J2678" s="10">
        <f t="shared" si="165"/>
        <v>42512.291365740741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t="str">
        <f t="shared" si="166"/>
        <v>technology</v>
      </c>
      <c r="R2678" t="str">
        <f t="shared" si="167"/>
        <v>makerspaces</v>
      </c>
    </row>
    <row r="2679" spans="1:18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0">
        <f t="shared" si="164"/>
        <v>41792.696099537032</v>
      </c>
      <c r="J2679" s="10">
        <f t="shared" si="165"/>
        <v>41822.696099537032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t="str">
        <f t="shared" si="166"/>
        <v>technology</v>
      </c>
      <c r="R2679" t="str">
        <f t="shared" si="167"/>
        <v>makerspaces</v>
      </c>
    </row>
    <row r="2680" spans="1:18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0">
        <f t="shared" si="164"/>
        <v>42241.464872685181</v>
      </c>
      <c r="J2680" s="10">
        <f t="shared" si="165"/>
        <v>42271.464872685181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t="str">
        <f t="shared" si="166"/>
        <v>technology</v>
      </c>
      <c r="R2680" t="str">
        <f t="shared" si="167"/>
        <v>makerspaces</v>
      </c>
    </row>
    <row r="2681" spans="1:18" ht="43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0">
        <f t="shared" si="164"/>
        <v>42032.667754629627</v>
      </c>
      <c r="J2681" s="10">
        <f t="shared" si="165"/>
        <v>42062.667754629627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t="str">
        <f t="shared" si="166"/>
        <v>technology</v>
      </c>
      <c r="R2681" t="str">
        <f t="shared" si="167"/>
        <v>makerspaces</v>
      </c>
    </row>
    <row r="2682" spans="1:1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0">
        <f t="shared" si="164"/>
        <v>42435.878368055557</v>
      </c>
      <c r="J2682" s="10">
        <f t="shared" si="165"/>
        <v>42465.836701388886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t="str">
        <f t="shared" si="166"/>
        <v>technology</v>
      </c>
      <c r="R2682" t="str">
        <f t="shared" si="167"/>
        <v>makerspaces</v>
      </c>
    </row>
    <row r="2683" spans="1:18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0">
        <f t="shared" si="164"/>
        <v>41805.561921296292</v>
      </c>
      <c r="J2683" s="10">
        <f t="shared" si="165"/>
        <v>41830.561921296292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t="str">
        <f t="shared" si="166"/>
        <v>food</v>
      </c>
      <c r="R2683" t="str">
        <f t="shared" si="167"/>
        <v>food trucks</v>
      </c>
    </row>
    <row r="2684" spans="1:18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0">
        <f t="shared" si="164"/>
        <v>41932.538657407407</v>
      </c>
      <c r="J2684" s="10">
        <f t="shared" si="165"/>
        <v>41964.915972222218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t="str">
        <f t="shared" si="166"/>
        <v>food</v>
      </c>
      <c r="R2684" t="str">
        <f t="shared" si="167"/>
        <v>food trucks</v>
      </c>
    </row>
    <row r="2685" spans="1:18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0">
        <f t="shared" si="164"/>
        <v>42034.421759259254</v>
      </c>
      <c r="J2685" s="10">
        <f t="shared" si="165"/>
        <v>42064.421759259254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t="str">
        <f t="shared" si="166"/>
        <v>food</v>
      </c>
      <c r="R2685" t="str">
        <f t="shared" si="167"/>
        <v>food trucks</v>
      </c>
    </row>
    <row r="2686" spans="1:18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0">
        <f t="shared" si="164"/>
        <v>41820.581307870365</v>
      </c>
      <c r="J2686" s="10">
        <f t="shared" si="165"/>
        <v>41860.581307870365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t="str">
        <f t="shared" si="166"/>
        <v>food</v>
      </c>
      <c r="R2686" t="str">
        <f t="shared" si="167"/>
        <v>food trucks</v>
      </c>
    </row>
    <row r="2687" spans="1:18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0">
        <f t="shared" si="164"/>
        <v>42061.362615740734</v>
      </c>
      <c r="J2687" s="10">
        <f t="shared" si="165"/>
        <v>42121.320949074077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t="str">
        <f t="shared" si="166"/>
        <v>food</v>
      </c>
      <c r="R2687" t="str">
        <f t="shared" si="167"/>
        <v>food trucks</v>
      </c>
    </row>
    <row r="2688" spans="1:18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0">
        <f t="shared" si="164"/>
        <v>41892.641469907401</v>
      </c>
      <c r="J2688" s="10">
        <f t="shared" si="165"/>
        <v>41912.641469907401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t="str">
        <f t="shared" si="166"/>
        <v>food</v>
      </c>
      <c r="R2688" t="str">
        <f t="shared" si="167"/>
        <v>food trucks</v>
      </c>
    </row>
    <row r="2689" spans="1:18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0">
        <f t="shared" si="164"/>
        <v>42154.306921296295</v>
      </c>
      <c r="J2689" s="10">
        <f t="shared" si="165"/>
        <v>42184.306921296295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t="str">
        <f t="shared" si="166"/>
        <v>food</v>
      </c>
      <c r="R2689" t="str">
        <f t="shared" si="167"/>
        <v>food trucks</v>
      </c>
    </row>
    <row r="2690" spans="1:18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0">
        <f t="shared" si="164"/>
        <v>42027.785532407412</v>
      </c>
      <c r="J2690" s="10">
        <f t="shared" si="165"/>
        <v>42058.791666666664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t="str">
        <f t="shared" si="166"/>
        <v>food</v>
      </c>
      <c r="R2690" t="str">
        <f t="shared" si="167"/>
        <v>food trucks</v>
      </c>
    </row>
    <row r="2691" spans="1:18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0">
        <f t="shared" ref="I2691:I2754" si="168">(((L2691/60)/60)/24) + DATE(1970,1,1)+(-8/24)</f>
        <v>42551.628356481473</v>
      </c>
      <c r="J2691" s="10">
        <f t="shared" ref="J2691:J2754" si="169">(((K2691/60)/60)/24) + DATE(1970,1,1)+(-8/24)</f>
        <v>42581.628356481473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t="str">
        <f t="shared" ref="Q2691:Q2754" si="170">LEFT(P2691, SEARCH("/",P2691,1) - 1)</f>
        <v>food</v>
      </c>
      <c r="R2691" t="str">
        <f t="shared" ref="R2691:R2754" si="171">RIGHT(P2691,LEN(P2691) - SEARCH("/",P2691,1))</f>
        <v>food trucks</v>
      </c>
    </row>
    <row r="2692" spans="1:18" ht="43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0">
        <f t="shared" si="168"/>
        <v>42112.77171296296</v>
      </c>
      <c r="J2692" s="10">
        <f t="shared" si="169"/>
        <v>42157.77171296296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t="str">
        <f t="shared" si="170"/>
        <v>food</v>
      </c>
      <c r="R2692" t="str">
        <f t="shared" si="171"/>
        <v>food trucks</v>
      </c>
    </row>
    <row r="2693" spans="1:18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0">
        <f t="shared" si="168"/>
        <v>42089.390706018516</v>
      </c>
      <c r="J2693" s="10">
        <f t="shared" si="169"/>
        <v>42134.390706018516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t="str">
        <f t="shared" si="170"/>
        <v>food</v>
      </c>
      <c r="R2693" t="str">
        <f t="shared" si="171"/>
        <v>food trucks</v>
      </c>
    </row>
    <row r="2694" spans="1:18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0">
        <f t="shared" si="168"/>
        <v>42058.000694444439</v>
      </c>
      <c r="J2694" s="10">
        <f t="shared" si="169"/>
        <v>42087.959027777775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t="str">
        <f t="shared" si="170"/>
        <v>food</v>
      </c>
      <c r="R2694" t="str">
        <f t="shared" si="171"/>
        <v>food trucks</v>
      </c>
    </row>
    <row r="2695" spans="1:18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0">
        <f t="shared" si="168"/>
        <v>41833.805162037032</v>
      </c>
      <c r="J2695" s="10">
        <f t="shared" si="169"/>
        <v>41863.805162037032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t="str">
        <f t="shared" si="170"/>
        <v>food</v>
      </c>
      <c r="R2695" t="str">
        <f t="shared" si="171"/>
        <v>food trucks</v>
      </c>
    </row>
    <row r="2696" spans="1:18" ht="43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0">
        <f t="shared" si="168"/>
        <v>41877.807164351849</v>
      </c>
      <c r="J2696" s="10">
        <f t="shared" si="169"/>
        <v>41907.807164351849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t="str">
        <f t="shared" si="170"/>
        <v>food</v>
      </c>
      <c r="R2696" t="str">
        <f t="shared" si="171"/>
        <v>food trucks</v>
      </c>
    </row>
    <row r="2697" spans="1:18" ht="28.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0">
        <f t="shared" si="168"/>
        <v>42047.848587962959</v>
      </c>
      <c r="J2697" s="10">
        <f t="shared" si="169"/>
        <v>42107.806921296295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t="str">
        <f t="shared" si="170"/>
        <v>food</v>
      </c>
      <c r="R2697" t="str">
        <f t="shared" si="171"/>
        <v>food trucks</v>
      </c>
    </row>
    <row r="2698" spans="1:18" ht="43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0">
        <f t="shared" si="168"/>
        <v>41964.511111111111</v>
      </c>
      <c r="J2698" s="10">
        <f t="shared" si="169"/>
        <v>41998.511111111111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t="str">
        <f t="shared" si="170"/>
        <v>food</v>
      </c>
      <c r="R2698" t="str">
        <f t="shared" si="171"/>
        <v>food trucks</v>
      </c>
    </row>
    <row r="2699" spans="1:18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0">
        <f t="shared" si="168"/>
        <v>42187.606747685182</v>
      </c>
      <c r="J2699" s="10">
        <f t="shared" si="169"/>
        <v>42218.583333333336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t="str">
        <f t="shared" si="170"/>
        <v>food</v>
      </c>
      <c r="R2699" t="str">
        <f t="shared" si="171"/>
        <v>food trucks</v>
      </c>
    </row>
    <row r="2700" spans="1:18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0">
        <f t="shared" si="168"/>
        <v>41787.564907407403</v>
      </c>
      <c r="J2700" s="10">
        <f t="shared" si="169"/>
        <v>41817.564907407403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t="str">
        <f t="shared" si="170"/>
        <v>food</v>
      </c>
      <c r="R2700" t="str">
        <f t="shared" si="171"/>
        <v>food trucks</v>
      </c>
    </row>
    <row r="2701" spans="1:18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0">
        <f t="shared" si="168"/>
        <v>41829.563229166662</v>
      </c>
      <c r="J2701" s="10">
        <f t="shared" si="169"/>
        <v>41859.563229166662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t="str">
        <f t="shared" si="170"/>
        <v>food</v>
      </c>
      <c r="R2701" t="str">
        <f t="shared" si="171"/>
        <v>food trucks</v>
      </c>
    </row>
    <row r="2702" spans="1:18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0">
        <f t="shared" si="168"/>
        <v>41870.541342592594</v>
      </c>
      <c r="J2702" s="10">
        <f t="shared" si="169"/>
        <v>41900.541342592594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t="str">
        <f t="shared" si="170"/>
        <v>food</v>
      </c>
      <c r="R2702" t="str">
        <f t="shared" si="171"/>
        <v>food trucks</v>
      </c>
    </row>
    <row r="2703" spans="1:18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0">
        <f t="shared" si="168"/>
        <v>42801.441365740735</v>
      </c>
      <c r="J2703" s="10">
        <f t="shared" si="169"/>
        <v>42832.399699074071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t="str">
        <f t="shared" si="170"/>
        <v>theater</v>
      </c>
      <c r="R2703" t="str">
        <f t="shared" si="171"/>
        <v>spaces</v>
      </c>
    </row>
    <row r="2704" spans="1:18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0">
        <f t="shared" si="168"/>
        <v>42800.468483796292</v>
      </c>
      <c r="J2704" s="10">
        <f t="shared" si="169"/>
        <v>42830.426817129628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t="str">
        <f t="shared" si="170"/>
        <v>theater</v>
      </c>
      <c r="R2704" t="str">
        <f t="shared" si="171"/>
        <v>spaces</v>
      </c>
    </row>
    <row r="2705" spans="1:18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0">
        <f t="shared" si="168"/>
        <v>42756.356828703698</v>
      </c>
      <c r="J2705" s="10">
        <f t="shared" si="169"/>
        <v>42816.315162037034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t="str">
        <f t="shared" si="170"/>
        <v>theater</v>
      </c>
      <c r="R2705" t="str">
        <f t="shared" si="171"/>
        <v>spaces</v>
      </c>
    </row>
    <row r="2706" spans="1:18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0">
        <f t="shared" si="168"/>
        <v>42787.529097222221</v>
      </c>
      <c r="J2706" s="10">
        <f t="shared" si="169"/>
        <v>42830.48743055555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t="str">
        <f t="shared" si="170"/>
        <v>theater</v>
      </c>
      <c r="R2706" t="str">
        <f t="shared" si="171"/>
        <v>spaces</v>
      </c>
    </row>
    <row r="2707" spans="1:18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0">
        <f t="shared" si="168"/>
        <v>42773.58284722222</v>
      </c>
      <c r="J2707" s="10">
        <f t="shared" si="169"/>
        <v>42818.541180555556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t="str">
        <f t="shared" si="170"/>
        <v>theater</v>
      </c>
      <c r="R2707" t="str">
        <f t="shared" si="171"/>
        <v>spaces</v>
      </c>
    </row>
    <row r="2708" spans="1:18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0">
        <f t="shared" si="168"/>
        <v>41898.961608796293</v>
      </c>
      <c r="J2708" s="10">
        <f t="shared" si="169"/>
        <v>41927.957638888889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t="str">
        <f t="shared" si="170"/>
        <v>theater</v>
      </c>
      <c r="R2708" t="str">
        <f t="shared" si="171"/>
        <v>spaces</v>
      </c>
    </row>
    <row r="2709" spans="1:18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0">
        <f t="shared" si="168"/>
        <v>41391.449571759258</v>
      </c>
      <c r="J2709" s="10">
        <f t="shared" si="169"/>
        <v>41420.957638888889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t="str">
        <f t="shared" si="170"/>
        <v>theater</v>
      </c>
      <c r="R2709" t="str">
        <f t="shared" si="171"/>
        <v>spaces</v>
      </c>
    </row>
    <row r="2710" spans="1:18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0">
        <f t="shared" si="168"/>
        <v>42512.364884259259</v>
      </c>
      <c r="J2710" s="10">
        <f t="shared" si="169"/>
        <v>42572.364884259259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t="str">
        <f t="shared" si="170"/>
        <v>theater</v>
      </c>
      <c r="R2710" t="str">
        <f t="shared" si="171"/>
        <v>spaces</v>
      </c>
    </row>
    <row r="2711" spans="1:18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0">
        <f t="shared" si="168"/>
        <v>42611.816446759258</v>
      </c>
      <c r="J2711" s="10">
        <f t="shared" si="169"/>
        <v>42646.832638888889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t="str">
        <f t="shared" si="170"/>
        <v>theater</v>
      </c>
      <c r="R2711" t="str">
        <f t="shared" si="171"/>
        <v>spaces</v>
      </c>
    </row>
    <row r="2712" spans="1:18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0">
        <f t="shared" si="168"/>
        <v>41827.896157407406</v>
      </c>
      <c r="J2712" s="10">
        <f t="shared" si="169"/>
        <v>41859.75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t="str">
        <f t="shared" si="170"/>
        <v>theater</v>
      </c>
      <c r="R2712" t="str">
        <f t="shared" si="171"/>
        <v>spaces</v>
      </c>
    </row>
    <row r="2713" spans="1:18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0">
        <f t="shared" si="168"/>
        <v>41780.411921296298</v>
      </c>
      <c r="J2713" s="10">
        <f t="shared" si="169"/>
        <v>41810.584027777775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t="str">
        <f t="shared" si="170"/>
        <v>theater</v>
      </c>
      <c r="R2713" t="str">
        <f t="shared" si="171"/>
        <v>spaces</v>
      </c>
    </row>
    <row r="2714" spans="1:18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0">
        <f t="shared" si="168"/>
        <v>41431.728703703702</v>
      </c>
      <c r="J2714" s="10">
        <f t="shared" si="169"/>
        <v>41468.416666666664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t="str">
        <f t="shared" si="170"/>
        <v>theater</v>
      </c>
      <c r="R2714" t="str">
        <f t="shared" si="171"/>
        <v>spaces</v>
      </c>
    </row>
    <row r="2715" spans="1:18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0">
        <f t="shared" si="168"/>
        <v>42322.320416666662</v>
      </c>
      <c r="J2715" s="10">
        <f t="shared" si="169"/>
        <v>42362.320416666662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t="str">
        <f t="shared" si="170"/>
        <v>theater</v>
      </c>
      <c r="R2715" t="str">
        <f t="shared" si="171"/>
        <v>spaces</v>
      </c>
    </row>
    <row r="2716" spans="1:18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0">
        <f t="shared" si="168"/>
        <v>42629.321712962956</v>
      </c>
      <c r="J2716" s="10">
        <f t="shared" si="169"/>
        <v>42657.624999999993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t="str">
        <f t="shared" si="170"/>
        <v>theater</v>
      </c>
      <c r="R2716" t="str">
        <f t="shared" si="171"/>
        <v>spaces</v>
      </c>
    </row>
    <row r="2717" spans="1:18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0">
        <f t="shared" si="168"/>
        <v>42387.065138888887</v>
      </c>
      <c r="J2717" s="10">
        <f t="shared" si="169"/>
        <v>42421.065138888887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t="str">
        <f t="shared" si="170"/>
        <v>theater</v>
      </c>
      <c r="R2717" t="str">
        <f t="shared" si="171"/>
        <v>spaces</v>
      </c>
    </row>
    <row r="2718" spans="1:18" ht="57.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0">
        <f t="shared" si="168"/>
        <v>42254.999918981477</v>
      </c>
      <c r="J2718" s="10">
        <f t="shared" si="169"/>
        <v>42284.999918981477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t="str">
        <f t="shared" si="170"/>
        <v>theater</v>
      </c>
      <c r="R2718" t="str">
        <f t="shared" si="171"/>
        <v>spaces</v>
      </c>
    </row>
    <row r="2719" spans="1:18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0">
        <f t="shared" si="168"/>
        <v>41934.581585648149</v>
      </c>
      <c r="J2719" s="10">
        <f t="shared" si="169"/>
        <v>41979.623252314814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t="str">
        <f t="shared" si="170"/>
        <v>theater</v>
      </c>
      <c r="R2719" t="str">
        <f t="shared" si="171"/>
        <v>spaces</v>
      </c>
    </row>
    <row r="2720" spans="1:18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0">
        <f t="shared" si="168"/>
        <v>42465.263252314813</v>
      </c>
      <c r="J2720" s="10">
        <f t="shared" si="169"/>
        <v>42493.624999999993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t="str">
        <f t="shared" si="170"/>
        <v>theater</v>
      </c>
      <c r="R2720" t="str">
        <f t="shared" si="171"/>
        <v>spaces</v>
      </c>
    </row>
    <row r="2721" spans="1:18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0">
        <f t="shared" si="168"/>
        <v>42417.697847222218</v>
      </c>
      <c r="J2721" s="10">
        <f t="shared" si="169"/>
        <v>42477.656180555547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t="str">
        <f t="shared" si="170"/>
        <v>theater</v>
      </c>
      <c r="R2721" t="str">
        <f t="shared" si="171"/>
        <v>spaces</v>
      </c>
    </row>
    <row r="2722" spans="1:18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0">
        <f t="shared" si="168"/>
        <v>42655.132557870362</v>
      </c>
      <c r="J2722" s="10">
        <f t="shared" si="169"/>
        <v>42685.174224537033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t="str">
        <f t="shared" si="170"/>
        <v>theater</v>
      </c>
      <c r="R2722" t="str">
        <f t="shared" si="171"/>
        <v>spaces</v>
      </c>
    </row>
    <row r="2723" spans="1:18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0">
        <f t="shared" si="168"/>
        <v>41493.210625</v>
      </c>
      <c r="J2723" s="10">
        <f t="shared" si="169"/>
        <v>41523.458333333328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t="str">
        <f t="shared" si="170"/>
        <v>technology</v>
      </c>
      <c r="R2723" t="str">
        <f t="shared" si="171"/>
        <v>hardware</v>
      </c>
    </row>
    <row r="2724" spans="1:18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0">
        <f t="shared" si="168"/>
        <v>42704.52376157407</v>
      </c>
      <c r="J2724" s="10">
        <f t="shared" si="169"/>
        <v>42764.52376157407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t="str">
        <f t="shared" si="170"/>
        <v>technology</v>
      </c>
      <c r="R2724" t="str">
        <f t="shared" si="171"/>
        <v>hardware</v>
      </c>
    </row>
    <row r="2725" spans="1:18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0">
        <f t="shared" si="168"/>
        <v>41944.505648148144</v>
      </c>
      <c r="J2725" s="10">
        <f t="shared" si="169"/>
        <v>42004.547314814808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t="str">
        <f t="shared" si="170"/>
        <v>technology</v>
      </c>
      <c r="R2725" t="str">
        <f t="shared" si="171"/>
        <v>hardware</v>
      </c>
    </row>
    <row r="2726" spans="1:18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0">
        <f t="shared" si="168"/>
        <v>42198.993738425925</v>
      </c>
      <c r="J2726" s="10">
        <f t="shared" si="169"/>
        <v>42230.993738425925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t="str">
        <f t="shared" si="170"/>
        <v>technology</v>
      </c>
      <c r="R2726" t="str">
        <f t="shared" si="171"/>
        <v>hardware</v>
      </c>
    </row>
    <row r="2727" spans="1:18" ht="28.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0">
        <f t="shared" si="168"/>
        <v>42745.41128472222</v>
      </c>
      <c r="J2727" s="10">
        <f t="shared" si="169"/>
        <v>42795.41128472222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t="str">
        <f t="shared" si="170"/>
        <v>technology</v>
      </c>
      <c r="R2727" t="str">
        <f t="shared" si="171"/>
        <v>hardware</v>
      </c>
    </row>
    <row r="2728" spans="1:1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0">
        <f t="shared" si="168"/>
        <v>42452.246655092589</v>
      </c>
      <c r="J2728" s="10">
        <f t="shared" si="169"/>
        <v>42482.246655092589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t="str">
        <f t="shared" si="170"/>
        <v>technology</v>
      </c>
      <c r="R2728" t="str">
        <f t="shared" si="171"/>
        <v>hardware</v>
      </c>
    </row>
    <row r="2729" spans="1:18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0">
        <f t="shared" si="168"/>
        <v>42198.343321759261</v>
      </c>
      <c r="J2729" s="10">
        <f t="shared" si="169"/>
        <v>42223.343321759261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t="str">
        <f t="shared" si="170"/>
        <v>technology</v>
      </c>
      <c r="R2729" t="str">
        <f t="shared" si="171"/>
        <v>hardware</v>
      </c>
    </row>
    <row r="2730" spans="1:18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0">
        <f t="shared" si="168"/>
        <v>42333.266597222224</v>
      </c>
      <c r="J2730" s="10">
        <f t="shared" si="169"/>
        <v>42368.266597222224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t="str">
        <f t="shared" si="170"/>
        <v>technology</v>
      </c>
      <c r="R2730" t="str">
        <f t="shared" si="171"/>
        <v>hardware</v>
      </c>
    </row>
    <row r="2731" spans="1:18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0">
        <f t="shared" si="168"/>
        <v>42094.907372685186</v>
      </c>
      <c r="J2731" s="10">
        <f t="shared" si="169"/>
        <v>42124.907372685186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t="str">
        <f t="shared" si="170"/>
        <v>technology</v>
      </c>
      <c r="R2731" t="str">
        <f t="shared" si="171"/>
        <v>hardware</v>
      </c>
    </row>
    <row r="2732" spans="1:18" ht="28.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0">
        <f t="shared" si="168"/>
        <v>41351.208043981482</v>
      </c>
      <c r="J2732" s="10">
        <f t="shared" si="169"/>
        <v>41386.208043981482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t="str">
        <f t="shared" si="170"/>
        <v>technology</v>
      </c>
      <c r="R2732" t="str">
        <f t="shared" si="171"/>
        <v>hardware</v>
      </c>
    </row>
    <row r="2733" spans="1:18" ht="43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0">
        <f t="shared" si="168"/>
        <v>41872.192384259259</v>
      </c>
      <c r="J2733" s="10">
        <f t="shared" si="169"/>
        <v>41929.833333333328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t="str">
        <f t="shared" si="170"/>
        <v>technology</v>
      </c>
      <c r="R2733" t="str">
        <f t="shared" si="171"/>
        <v>hardware</v>
      </c>
    </row>
    <row r="2734" spans="1:18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0">
        <f t="shared" si="168"/>
        <v>41389.474861111106</v>
      </c>
      <c r="J2734" s="10">
        <f t="shared" si="169"/>
        <v>41421.666666666664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t="str">
        <f t="shared" si="170"/>
        <v>technology</v>
      </c>
      <c r="R2734" t="str">
        <f t="shared" si="171"/>
        <v>hardware</v>
      </c>
    </row>
    <row r="2735" spans="1:18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0">
        <f t="shared" si="168"/>
        <v>42043.939513888887</v>
      </c>
      <c r="J2735" s="10">
        <f t="shared" si="169"/>
        <v>42103.897847222215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t="str">
        <f t="shared" si="170"/>
        <v>technology</v>
      </c>
      <c r="R2735" t="str">
        <f t="shared" si="171"/>
        <v>hardware</v>
      </c>
    </row>
    <row r="2736" spans="1:18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0">
        <f t="shared" si="168"/>
        <v>42626.335555555554</v>
      </c>
      <c r="J2736" s="10">
        <f t="shared" si="169"/>
        <v>42656.582638888889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t="str">
        <f t="shared" si="170"/>
        <v>technology</v>
      </c>
      <c r="R2736" t="str">
        <f t="shared" si="171"/>
        <v>hardware</v>
      </c>
    </row>
    <row r="2737" spans="1:18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0">
        <f t="shared" si="168"/>
        <v>41315.787615740737</v>
      </c>
      <c r="J2737" s="10">
        <f t="shared" si="169"/>
        <v>41346.5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t="str">
        <f t="shared" si="170"/>
        <v>technology</v>
      </c>
      <c r="R2737" t="str">
        <f t="shared" si="171"/>
        <v>hardware</v>
      </c>
    </row>
    <row r="2738" spans="1:18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0">
        <f t="shared" si="168"/>
        <v>41722.333020833328</v>
      </c>
      <c r="J2738" s="10">
        <f t="shared" si="169"/>
        <v>41752.333020833328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t="str">
        <f t="shared" si="170"/>
        <v>technology</v>
      </c>
      <c r="R2738" t="str">
        <f t="shared" si="171"/>
        <v>hardware</v>
      </c>
    </row>
    <row r="2739" spans="1:18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0">
        <f t="shared" si="168"/>
        <v>41611.584340277775</v>
      </c>
      <c r="J2739" s="10">
        <f t="shared" si="169"/>
        <v>41654.458333333328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t="str">
        <f t="shared" si="170"/>
        <v>technology</v>
      </c>
      <c r="R2739" t="str">
        <f t="shared" si="171"/>
        <v>hardware</v>
      </c>
    </row>
    <row r="2740" spans="1:18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0">
        <f t="shared" si="168"/>
        <v>42619.810231481482</v>
      </c>
      <c r="J2740" s="10">
        <f t="shared" si="169"/>
        <v>42679.810231481482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t="str">
        <f t="shared" si="170"/>
        <v>technology</v>
      </c>
      <c r="R2740" t="str">
        <f t="shared" si="171"/>
        <v>hardware</v>
      </c>
    </row>
    <row r="2741" spans="1:18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0">
        <f t="shared" si="168"/>
        <v>41719.554594907408</v>
      </c>
      <c r="J2741" s="10">
        <f t="shared" si="169"/>
        <v>41764.554594907408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t="str">
        <f t="shared" si="170"/>
        <v>technology</v>
      </c>
      <c r="R2741" t="str">
        <f t="shared" si="171"/>
        <v>hardware</v>
      </c>
    </row>
    <row r="2742" spans="1:18" ht="28.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0">
        <f t="shared" si="168"/>
        <v>42044.698518518511</v>
      </c>
      <c r="J2742" s="10">
        <f t="shared" si="169"/>
        <v>42074.656851851854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t="str">
        <f t="shared" si="170"/>
        <v>technology</v>
      </c>
      <c r="R2742" t="str">
        <f t="shared" si="171"/>
        <v>hardware</v>
      </c>
    </row>
    <row r="2743" spans="1:18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0">
        <f t="shared" si="168"/>
        <v>41911.324097222219</v>
      </c>
      <c r="J2743" s="10">
        <f t="shared" si="169"/>
        <v>41931.754861111105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t="str">
        <f t="shared" si="170"/>
        <v>publishing</v>
      </c>
      <c r="R2743" t="str">
        <f t="shared" si="171"/>
        <v>children's books</v>
      </c>
    </row>
    <row r="2744" spans="1:18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0">
        <f t="shared" si="168"/>
        <v>41030.386423611111</v>
      </c>
      <c r="J2744" s="10">
        <f t="shared" si="169"/>
        <v>41044.386423611111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t="str">
        <f t="shared" si="170"/>
        <v>publishing</v>
      </c>
      <c r="R2744" t="str">
        <f t="shared" si="171"/>
        <v>children's books</v>
      </c>
    </row>
    <row r="2745" spans="1:18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0">
        <f t="shared" si="168"/>
        <v>42631.995451388888</v>
      </c>
      <c r="J2745" s="10">
        <f t="shared" si="169"/>
        <v>42661.995451388888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t="str">
        <f t="shared" si="170"/>
        <v>publishing</v>
      </c>
      <c r="R2745" t="str">
        <f t="shared" si="171"/>
        <v>children's books</v>
      </c>
    </row>
    <row r="2746" spans="1:18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0">
        <f t="shared" si="168"/>
        <v>40937.729143518518</v>
      </c>
      <c r="J2746" s="10">
        <f t="shared" si="169"/>
        <v>40967.729143518518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t="str">
        <f t="shared" si="170"/>
        <v>publishing</v>
      </c>
      <c r="R2746" t="str">
        <f t="shared" si="171"/>
        <v>children's books</v>
      </c>
    </row>
    <row r="2747" spans="1:18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0">
        <f t="shared" si="168"/>
        <v>41044.654722222222</v>
      </c>
      <c r="J2747" s="10">
        <f t="shared" si="169"/>
        <v>41104.654722222222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t="str">
        <f t="shared" si="170"/>
        <v>publishing</v>
      </c>
      <c r="R2747" t="str">
        <f t="shared" si="171"/>
        <v>children's books</v>
      </c>
    </row>
    <row r="2748" spans="1:18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0">
        <f t="shared" si="168"/>
        <v>41850.44804398148</v>
      </c>
      <c r="J2748" s="10">
        <f t="shared" si="169"/>
        <v>41880.44804398148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t="str">
        <f t="shared" si="170"/>
        <v>publishing</v>
      </c>
      <c r="R2748" t="str">
        <f t="shared" si="171"/>
        <v>children's books</v>
      </c>
    </row>
    <row r="2749" spans="1:18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0">
        <f t="shared" si="168"/>
        <v>41044.314780092594</v>
      </c>
      <c r="J2749" s="10">
        <f t="shared" si="169"/>
        <v>41075.798611111109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t="str">
        <f t="shared" si="170"/>
        <v>publishing</v>
      </c>
      <c r="R2749" t="str">
        <f t="shared" si="171"/>
        <v>children's books</v>
      </c>
    </row>
    <row r="2750" spans="1:18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0">
        <f t="shared" si="168"/>
        <v>42585.377337962964</v>
      </c>
      <c r="J2750" s="10">
        <f t="shared" si="169"/>
        <v>42615.377337962964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t="str">
        <f t="shared" si="170"/>
        <v>publishing</v>
      </c>
      <c r="R2750" t="str">
        <f t="shared" si="171"/>
        <v>children's books</v>
      </c>
    </row>
    <row r="2751" spans="1:18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0">
        <f t="shared" si="168"/>
        <v>42068.46570601852</v>
      </c>
      <c r="J2751" s="10">
        <f t="shared" si="169"/>
        <v>42098.424039351848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t="str">
        <f t="shared" si="170"/>
        <v>publishing</v>
      </c>
      <c r="R2751" t="str">
        <f t="shared" si="171"/>
        <v>children's books</v>
      </c>
    </row>
    <row r="2752" spans="1:18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0">
        <f t="shared" si="168"/>
        <v>41078.56649305555</v>
      </c>
      <c r="J2752" s="10">
        <f t="shared" si="169"/>
        <v>41090.5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t="str">
        <f t="shared" si="170"/>
        <v>publishing</v>
      </c>
      <c r="R2752" t="str">
        <f t="shared" si="171"/>
        <v>children's books</v>
      </c>
    </row>
    <row r="2753" spans="1:18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0">
        <f t="shared" si="168"/>
        <v>41747.553726851853</v>
      </c>
      <c r="J2753" s="10">
        <f t="shared" si="169"/>
        <v>41807.553726851853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t="str">
        <f t="shared" si="170"/>
        <v>publishing</v>
      </c>
      <c r="R2753" t="str">
        <f t="shared" si="171"/>
        <v>children's books</v>
      </c>
    </row>
    <row r="2754" spans="1:18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0">
        <f t="shared" si="168"/>
        <v>40855.431759259256</v>
      </c>
      <c r="J2754" s="10">
        <f t="shared" si="169"/>
        <v>40895.431759259256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t="str">
        <f t="shared" si="170"/>
        <v>publishing</v>
      </c>
      <c r="R2754" t="str">
        <f t="shared" si="171"/>
        <v>children's books</v>
      </c>
    </row>
    <row r="2755" spans="1:18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0">
        <f t="shared" ref="I2755:I2818" si="172">(((L2755/60)/60)/24) + DATE(1970,1,1)+(-8/24)</f>
        <v>41117.567395833328</v>
      </c>
      <c r="J2755" s="10">
        <f t="shared" ref="J2755:J2818" si="173">(((K2755/60)/60)/24) + DATE(1970,1,1)+(-8/24)</f>
        <v>41147.567395833328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t="str">
        <f t="shared" ref="Q2755:Q2818" si="174">LEFT(P2755, SEARCH("/",P2755,1) - 1)</f>
        <v>publishing</v>
      </c>
      <c r="R2755" t="str">
        <f t="shared" ref="R2755:R2818" si="175">RIGHT(P2755,LEN(P2755) - SEARCH("/",P2755,1))</f>
        <v>children's books</v>
      </c>
    </row>
    <row r="2756" spans="1:18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0">
        <f t="shared" si="172"/>
        <v>41863.302673611113</v>
      </c>
      <c r="J2756" s="10">
        <f t="shared" si="173"/>
        <v>41893.302673611113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t="str">
        <f t="shared" si="174"/>
        <v>publishing</v>
      </c>
      <c r="R2756" t="str">
        <f t="shared" si="175"/>
        <v>children's books</v>
      </c>
    </row>
    <row r="2757" spans="1:18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0">
        <f t="shared" si="172"/>
        <v>42072.457488425927</v>
      </c>
      <c r="J2757" s="10">
        <f t="shared" si="173"/>
        <v>42102.457488425927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t="str">
        <f t="shared" si="174"/>
        <v>publishing</v>
      </c>
      <c r="R2757" t="str">
        <f t="shared" si="175"/>
        <v>children's books</v>
      </c>
    </row>
    <row r="2758" spans="1:18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0">
        <f t="shared" si="172"/>
        <v>41620.567141203705</v>
      </c>
      <c r="J2758" s="10">
        <f t="shared" si="173"/>
        <v>41650.567141203705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t="str">
        <f t="shared" si="174"/>
        <v>publishing</v>
      </c>
      <c r="R2758" t="str">
        <f t="shared" si="175"/>
        <v>children's books</v>
      </c>
    </row>
    <row r="2759" spans="1:18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0">
        <f t="shared" si="172"/>
        <v>42573.323287037034</v>
      </c>
      <c r="J2759" s="10">
        <f t="shared" si="173"/>
        <v>42588.323287037034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t="str">
        <f t="shared" si="174"/>
        <v>publishing</v>
      </c>
      <c r="R2759" t="str">
        <f t="shared" si="175"/>
        <v>children's books</v>
      </c>
    </row>
    <row r="2760" spans="1:18" ht="43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0">
        <f t="shared" si="172"/>
        <v>42639.10859953703</v>
      </c>
      <c r="J2760" s="10">
        <f t="shared" si="173"/>
        <v>42653.10859953703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t="str">
        <f t="shared" si="174"/>
        <v>publishing</v>
      </c>
      <c r="R2760" t="str">
        <f t="shared" si="175"/>
        <v>children's books</v>
      </c>
    </row>
    <row r="2761" spans="1:18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0">
        <f t="shared" si="172"/>
        <v>42524.033171296294</v>
      </c>
      <c r="J2761" s="10">
        <f t="shared" si="173"/>
        <v>42567.033171296294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t="str">
        <f t="shared" si="174"/>
        <v>publishing</v>
      </c>
      <c r="R2761" t="str">
        <f t="shared" si="175"/>
        <v>children's books</v>
      </c>
    </row>
    <row r="2762" spans="1:18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0">
        <f t="shared" si="172"/>
        <v>41415.127986111111</v>
      </c>
      <c r="J2762" s="10">
        <f t="shared" si="173"/>
        <v>41445.127986111111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t="str">
        <f t="shared" si="174"/>
        <v>publishing</v>
      </c>
      <c r="R2762" t="str">
        <f t="shared" si="175"/>
        <v>children's books</v>
      </c>
    </row>
    <row r="2763" spans="1:18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0">
        <f t="shared" si="172"/>
        <v>41246.73024305555</v>
      </c>
      <c r="J2763" s="10">
        <f t="shared" si="173"/>
        <v>41276.73024305555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t="str">
        <f t="shared" si="174"/>
        <v>publishing</v>
      </c>
      <c r="R2763" t="str">
        <f t="shared" si="175"/>
        <v>children's books</v>
      </c>
    </row>
    <row r="2764" spans="1:18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0">
        <f t="shared" si="172"/>
        <v>40926.703645833331</v>
      </c>
      <c r="J2764" s="10">
        <f t="shared" si="173"/>
        <v>40986.661979166667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t="str">
        <f t="shared" si="174"/>
        <v>publishing</v>
      </c>
      <c r="R2764" t="str">
        <f t="shared" si="175"/>
        <v>children's books</v>
      </c>
    </row>
    <row r="2765" spans="1:18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0">
        <f t="shared" si="172"/>
        <v>41373.246342592589</v>
      </c>
      <c r="J2765" s="10">
        <f t="shared" si="173"/>
        <v>41418.246342592589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t="str">
        <f t="shared" si="174"/>
        <v>publishing</v>
      </c>
      <c r="R2765" t="str">
        <f t="shared" si="175"/>
        <v>children's books</v>
      </c>
    </row>
    <row r="2766" spans="1:18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0">
        <f t="shared" si="172"/>
        <v>41029.958692129629</v>
      </c>
      <c r="J2766" s="10">
        <f t="shared" si="173"/>
        <v>41059.458333333328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t="str">
        <f t="shared" si="174"/>
        <v>publishing</v>
      </c>
      <c r="R2766" t="str">
        <f t="shared" si="175"/>
        <v>children's books</v>
      </c>
    </row>
    <row r="2767" spans="1:18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0">
        <f t="shared" si="172"/>
        <v>41194.245694444442</v>
      </c>
      <c r="J2767" s="10">
        <f t="shared" si="173"/>
        <v>41210.245694444442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t="str">
        <f t="shared" si="174"/>
        <v>publishing</v>
      </c>
      <c r="R2767" t="str">
        <f t="shared" si="175"/>
        <v>children's books</v>
      </c>
    </row>
    <row r="2768" spans="1:18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0">
        <f t="shared" si="172"/>
        <v>40736.334699074068</v>
      </c>
      <c r="J2768" s="10">
        <f t="shared" si="173"/>
        <v>40766.334699074068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t="str">
        <f t="shared" si="174"/>
        <v>publishing</v>
      </c>
      <c r="R2768" t="str">
        <f t="shared" si="175"/>
        <v>children's books</v>
      </c>
    </row>
    <row r="2769" spans="1:18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0">
        <f t="shared" si="172"/>
        <v>42172.625578703701</v>
      </c>
      <c r="J2769" s="10">
        <f t="shared" si="173"/>
        <v>42232.625578703701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t="str">
        <f t="shared" si="174"/>
        <v>publishing</v>
      </c>
      <c r="R2769" t="str">
        <f t="shared" si="175"/>
        <v>children's books</v>
      </c>
    </row>
    <row r="2770" spans="1:18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0">
        <f t="shared" si="172"/>
        <v>40967.2815162037</v>
      </c>
      <c r="J2770" s="10">
        <f t="shared" si="173"/>
        <v>40997.239849537036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t="str">
        <f t="shared" si="174"/>
        <v>publishing</v>
      </c>
      <c r="R2770" t="str">
        <f t="shared" si="175"/>
        <v>children's books</v>
      </c>
    </row>
    <row r="2771" spans="1:18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0">
        <f t="shared" si="172"/>
        <v>41745.492939814809</v>
      </c>
      <c r="J2771" s="10">
        <f t="shared" si="173"/>
        <v>41795.492939814809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t="str">
        <f t="shared" si="174"/>
        <v>publishing</v>
      </c>
      <c r="R2771" t="str">
        <f t="shared" si="175"/>
        <v>children's books</v>
      </c>
    </row>
    <row r="2772" spans="1:18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0">
        <f t="shared" si="172"/>
        <v>41686.371874999997</v>
      </c>
      <c r="J2772" s="10">
        <f t="shared" si="173"/>
        <v>41716.330208333333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t="str">
        <f t="shared" si="174"/>
        <v>publishing</v>
      </c>
      <c r="R2772" t="str">
        <f t="shared" si="175"/>
        <v>children's books</v>
      </c>
    </row>
    <row r="2773" spans="1:18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0">
        <f t="shared" si="172"/>
        <v>41257.198379629626</v>
      </c>
      <c r="J2773" s="10">
        <f t="shared" si="173"/>
        <v>41306.375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t="str">
        <f t="shared" si="174"/>
        <v>publishing</v>
      </c>
      <c r="R2773" t="str">
        <f t="shared" si="175"/>
        <v>children's books</v>
      </c>
    </row>
    <row r="2774" spans="1:18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0">
        <f t="shared" si="172"/>
        <v>41537.535810185182</v>
      </c>
      <c r="J2774" s="10">
        <f t="shared" si="173"/>
        <v>41552.535810185182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t="str">
        <f t="shared" si="174"/>
        <v>publishing</v>
      </c>
      <c r="R2774" t="str">
        <f t="shared" si="175"/>
        <v>children's books</v>
      </c>
    </row>
    <row r="2775" spans="1:18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0">
        <f t="shared" si="172"/>
        <v>42474.531493055554</v>
      </c>
      <c r="J2775" s="10">
        <f t="shared" si="173"/>
        <v>42484.531493055554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t="str">
        <f t="shared" si="174"/>
        <v>publishing</v>
      </c>
      <c r="R2775" t="str">
        <f t="shared" si="175"/>
        <v>children's books</v>
      </c>
    </row>
    <row r="2776" spans="1:18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0">
        <f t="shared" si="172"/>
        <v>41310.793148148143</v>
      </c>
      <c r="J2776" s="10">
        <f t="shared" si="173"/>
        <v>41340.793148148143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t="str">
        <f t="shared" si="174"/>
        <v>publishing</v>
      </c>
      <c r="R2776" t="str">
        <f t="shared" si="175"/>
        <v>children's books</v>
      </c>
    </row>
    <row r="2777" spans="1:18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0">
        <f t="shared" si="172"/>
        <v>40862.680023148147</v>
      </c>
      <c r="J2777" s="10">
        <f t="shared" si="173"/>
        <v>40892.680023148147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t="str">
        <f t="shared" si="174"/>
        <v>publishing</v>
      </c>
      <c r="R2777" t="str">
        <f t="shared" si="175"/>
        <v>children's books</v>
      </c>
    </row>
    <row r="2778" spans="1:18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0">
        <f t="shared" si="172"/>
        <v>42135.963842592588</v>
      </c>
      <c r="J2778" s="10">
        <f t="shared" si="173"/>
        <v>42166.963842592588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t="str">
        <f t="shared" si="174"/>
        <v>publishing</v>
      </c>
      <c r="R2778" t="str">
        <f t="shared" si="175"/>
        <v>children's books</v>
      </c>
    </row>
    <row r="2779" spans="1:18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0">
        <f t="shared" si="172"/>
        <v>42172.335694444446</v>
      </c>
      <c r="J2779" s="10">
        <f t="shared" si="173"/>
        <v>42202.335694444446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t="str">
        <f t="shared" si="174"/>
        <v>publishing</v>
      </c>
      <c r="R2779" t="str">
        <f t="shared" si="175"/>
        <v>children's books</v>
      </c>
    </row>
    <row r="2780" spans="1:18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0">
        <f t="shared" si="172"/>
        <v>41846.644745370366</v>
      </c>
      <c r="J2780" s="10">
        <f t="shared" si="173"/>
        <v>41876.644745370366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t="str">
        <f t="shared" si="174"/>
        <v>publishing</v>
      </c>
      <c r="R2780" t="str">
        <f t="shared" si="175"/>
        <v>children's books</v>
      </c>
    </row>
    <row r="2781" spans="1:18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0">
        <f t="shared" si="172"/>
        <v>42300.252557870372</v>
      </c>
      <c r="J2781" s="10">
        <f t="shared" si="173"/>
        <v>42330.294224537036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t="str">
        <f t="shared" si="174"/>
        <v>publishing</v>
      </c>
      <c r="R2781" t="str">
        <f t="shared" si="175"/>
        <v>children's books</v>
      </c>
    </row>
    <row r="2782" spans="1:18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0">
        <f t="shared" si="172"/>
        <v>42774.114444444444</v>
      </c>
      <c r="J2782" s="10">
        <f t="shared" si="173"/>
        <v>42804.114444444444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t="str">
        <f t="shared" si="174"/>
        <v>publishing</v>
      </c>
      <c r="R2782" t="str">
        <f t="shared" si="175"/>
        <v>children's books</v>
      </c>
    </row>
    <row r="2783" spans="1:18" ht="28.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0">
        <f t="shared" si="172"/>
        <v>42018.608263888884</v>
      </c>
      <c r="J2783" s="10">
        <f t="shared" si="173"/>
        <v>42046.958333333336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t="str">
        <f t="shared" si="174"/>
        <v>theater</v>
      </c>
      <c r="R2783" t="str">
        <f t="shared" si="175"/>
        <v>plays</v>
      </c>
    </row>
    <row r="2784" spans="1:18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0">
        <f t="shared" si="172"/>
        <v>42026.591643518514</v>
      </c>
      <c r="J2784" s="10">
        <f t="shared" si="173"/>
        <v>42051.874305555553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t="str">
        <f t="shared" si="174"/>
        <v>theater</v>
      </c>
      <c r="R2784" t="str">
        <f t="shared" si="175"/>
        <v>plays</v>
      </c>
    </row>
    <row r="2785" spans="1:18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0">
        <f t="shared" si="172"/>
        <v>42103.201921296299</v>
      </c>
      <c r="J2785" s="10">
        <f t="shared" si="173"/>
        <v>42117.201921296299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t="str">
        <f t="shared" si="174"/>
        <v>theater</v>
      </c>
      <c r="R2785" t="str">
        <f t="shared" si="175"/>
        <v>plays</v>
      </c>
    </row>
    <row r="2786" spans="1:18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0">
        <f t="shared" si="172"/>
        <v>41920.454201388886</v>
      </c>
      <c r="J2786" s="10">
        <f t="shared" si="173"/>
        <v>41941.454201388886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t="str">
        <f t="shared" si="174"/>
        <v>theater</v>
      </c>
      <c r="R2786" t="str">
        <f t="shared" si="175"/>
        <v>plays</v>
      </c>
    </row>
    <row r="2787" spans="1:18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0">
        <f t="shared" si="172"/>
        <v>42557.856099537035</v>
      </c>
      <c r="J2787" s="10">
        <f t="shared" si="173"/>
        <v>42587.541666666664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t="str">
        <f t="shared" si="174"/>
        <v>theater</v>
      </c>
      <c r="R2787" t="str">
        <f t="shared" si="175"/>
        <v>plays</v>
      </c>
    </row>
    <row r="2788" spans="1:18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0">
        <f t="shared" si="172"/>
        <v>41815.235879629625</v>
      </c>
      <c r="J2788" s="10">
        <f t="shared" si="173"/>
        <v>41829.235879629625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t="str">
        <f t="shared" si="174"/>
        <v>theater</v>
      </c>
      <c r="R2788" t="str">
        <f t="shared" si="175"/>
        <v>plays</v>
      </c>
    </row>
    <row r="2789" spans="1:18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0">
        <f t="shared" si="172"/>
        <v>41807.865185185183</v>
      </c>
      <c r="J2789" s="10">
        <f t="shared" si="173"/>
        <v>41837.865185185183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t="str">
        <f t="shared" si="174"/>
        <v>theater</v>
      </c>
      <c r="R2789" t="str">
        <f t="shared" si="175"/>
        <v>plays</v>
      </c>
    </row>
    <row r="2790" spans="1:18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0">
        <f t="shared" si="172"/>
        <v>42550.368553240733</v>
      </c>
      <c r="J2790" s="10">
        <f t="shared" si="173"/>
        <v>42580.368553240733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t="str">
        <f t="shared" si="174"/>
        <v>theater</v>
      </c>
      <c r="R2790" t="str">
        <f t="shared" si="175"/>
        <v>plays</v>
      </c>
    </row>
    <row r="2791" spans="1:18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0">
        <f t="shared" si="172"/>
        <v>42055.679791666662</v>
      </c>
      <c r="J2791" s="10">
        <f t="shared" si="173"/>
        <v>42074.833333333336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t="str">
        <f t="shared" si="174"/>
        <v>theater</v>
      </c>
      <c r="R2791" t="str">
        <f t="shared" si="175"/>
        <v>plays</v>
      </c>
    </row>
    <row r="2792" spans="1:18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0">
        <f t="shared" si="172"/>
        <v>42016.605358796289</v>
      </c>
      <c r="J2792" s="10">
        <f t="shared" si="173"/>
        <v>42046.605358796289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t="str">
        <f t="shared" si="174"/>
        <v>theater</v>
      </c>
      <c r="R2792" t="str">
        <f t="shared" si="175"/>
        <v>plays</v>
      </c>
    </row>
    <row r="2793" spans="1:18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0">
        <f t="shared" si="172"/>
        <v>42591.566655092589</v>
      </c>
      <c r="J2793" s="10">
        <f t="shared" si="173"/>
        <v>42621.833333333336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t="str">
        <f t="shared" si="174"/>
        <v>theater</v>
      </c>
      <c r="R2793" t="str">
        <f t="shared" si="175"/>
        <v>plays</v>
      </c>
    </row>
    <row r="2794" spans="1:18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0">
        <f t="shared" si="172"/>
        <v>42182.897673611107</v>
      </c>
      <c r="J2794" s="10">
        <f t="shared" si="173"/>
        <v>42227.897673611107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t="str">
        <f t="shared" si="174"/>
        <v>theater</v>
      </c>
      <c r="R2794" t="str">
        <f t="shared" si="175"/>
        <v>plays</v>
      </c>
    </row>
    <row r="2795" spans="1:18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0">
        <f t="shared" si="172"/>
        <v>42176.085706018515</v>
      </c>
      <c r="J2795" s="10">
        <f t="shared" si="173"/>
        <v>42206.085706018515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t="str">
        <f t="shared" si="174"/>
        <v>theater</v>
      </c>
      <c r="R2795" t="str">
        <f t="shared" si="175"/>
        <v>plays</v>
      </c>
    </row>
    <row r="2796" spans="1:18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0">
        <f t="shared" si="172"/>
        <v>42416.35832175926</v>
      </c>
      <c r="J2796" s="10">
        <f t="shared" si="173"/>
        <v>42432.458333333336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t="str">
        <f t="shared" si="174"/>
        <v>theater</v>
      </c>
      <c r="R2796" t="str">
        <f t="shared" si="175"/>
        <v>plays</v>
      </c>
    </row>
    <row r="2797" spans="1:18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0">
        <f t="shared" si="172"/>
        <v>41780.192604166667</v>
      </c>
      <c r="J2797" s="10">
        <f t="shared" si="173"/>
        <v>41796.625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t="str">
        <f t="shared" si="174"/>
        <v>theater</v>
      </c>
      <c r="R2797" t="str">
        <f t="shared" si="175"/>
        <v>plays</v>
      </c>
    </row>
    <row r="2798" spans="1:18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0">
        <f t="shared" si="172"/>
        <v>41795.194768518515</v>
      </c>
      <c r="J2798" s="10">
        <f t="shared" si="173"/>
        <v>41825.194768518515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t="str">
        <f t="shared" si="174"/>
        <v>theater</v>
      </c>
      <c r="R2798" t="str">
        <f t="shared" si="175"/>
        <v>plays</v>
      </c>
    </row>
    <row r="2799" spans="1:18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0">
        <f t="shared" si="172"/>
        <v>41798.606944444444</v>
      </c>
      <c r="J2799" s="10">
        <f t="shared" si="173"/>
        <v>41828.606944444444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t="str">
        <f t="shared" si="174"/>
        <v>theater</v>
      </c>
      <c r="R2799" t="str">
        <f t="shared" si="175"/>
        <v>plays</v>
      </c>
    </row>
    <row r="2800" spans="1:18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0">
        <f t="shared" si="172"/>
        <v>42201.341678240737</v>
      </c>
      <c r="J2800" s="10">
        <f t="shared" si="173"/>
        <v>42216.333333333336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t="str">
        <f t="shared" si="174"/>
        <v>theater</v>
      </c>
      <c r="R2800" t="str">
        <f t="shared" si="175"/>
        <v>plays</v>
      </c>
    </row>
    <row r="2801" spans="1:18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0">
        <f t="shared" si="172"/>
        <v>42506.93136574074</v>
      </c>
      <c r="J2801" s="10">
        <f t="shared" si="173"/>
        <v>42538.333333333336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t="str">
        <f t="shared" si="174"/>
        <v>theater</v>
      </c>
      <c r="R2801" t="str">
        <f t="shared" si="175"/>
        <v>plays</v>
      </c>
    </row>
    <row r="2802" spans="1:18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0">
        <f t="shared" si="172"/>
        <v>41948.219513888886</v>
      </c>
      <c r="J2802" s="10">
        <f t="shared" si="173"/>
        <v>42008.219513888886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t="str">
        <f t="shared" si="174"/>
        <v>theater</v>
      </c>
      <c r="R2802" t="str">
        <f t="shared" si="175"/>
        <v>plays</v>
      </c>
    </row>
    <row r="2803" spans="1:18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0">
        <f t="shared" si="172"/>
        <v>41899.909826388888</v>
      </c>
      <c r="J2803" s="10">
        <f t="shared" si="173"/>
        <v>41922.125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t="str">
        <f t="shared" si="174"/>
        <v>theater</v>
      </c>
      <c r="R2803" t="str">
        <f t="shared" si="175"/>
        <v>plays</v>
      </c>
    </row>
    <row r="2804" spans="1:18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0">
        <f t="shared" si="172"/>
        <v>42192.313738425924</v>
      </c>
      <c r="J2804" s="10">
        <f t="shared" si="173"/>
        <v>42222.313738425924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t="str">
        <f t="shared" si="174"/>
        <v>theater</v>
      </c>
      <c r="R2804" t="str">
        <f t="shared" si="175"/>
        <v>plays</v>
      </c>
    </row>
    <row r="2805" spans="1:18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0">
        <f t="shared" si="172"/>
        <v>42157.732361111113</v>
      </c>
      <c r="J2805" s="10">
        <f t="shared" si="173"/>
        <v>42200.666666666664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t="str">
        <f t="shared" si="174"/>
        <v>theater</v>
      </c>
      <c r="R2805" t="str">
        <f t="shared" si="175"/>
        <v>plays</v>
      </c>
    </row>
    <row r="2806" spans="1:18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0">
        <f t="shared" si="172"/>
        <v>41881.120254629626</v>
      </c>
      <c r="J2806" s="10">
        <f t="shared" si="173"/>
        <v>41911.120254629626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t="str">
        <f t="shared" si="174"/>
        <v>theater</v>
      </c>
      <c r="R2806" t="str">
        <f t="shared" si="175"/>
        <v>plays</v>
      </c>
    </row>
    <row r="2807" spans="1:18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0">
        <f t="shared" si="172"/>
        <v>42213.1721412037</v>
      </c>
      <c r="J2807" s="10">
        <f t="shared" si="173"/>
        <v>42238.1721412037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t="str">
        <f t="shared" si="174"/>
        <v>theater</v>
      </c>
      <c r="R2807" t="str">
        <f t="shared" si="175"/>
        <v>plays</v>
      </c>
    </row>
    <row r="2808" spans="1:18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0">
        <f t="shared" si="172"/>
        <v>42184.933912037035</v>
      </c>
      <c r="J2808" s="10">
        <f t="shared" si="173"/>
        <v>42221.124999999993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t="str">
        <f t="shared" si="174"/>
        <v>theater</v>
      </c>
      <c r="R2808" t="str">
        <f t="shared" si="175"/>
        <v>plays</v>
      </c>
    </row>
    <row r="2809" spans="1:1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0">
        <f t="shared" si="172"/>
        <v>42154.539791666662</v>
      </c>
      <c r="J2809" s="10">
        <f t="shared" si="173"/>
        <v>42184.539791666662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t="str">
        <f t="shared" si="174"/>
        <v>theater</v>
      </c>
      <c r="R2809" t="str">
        <f t="shared" si="175"/>
        <v>plays</v>
      </c>
    </row>
    <row r="2810" spans="1:18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0">
        <f t="shared" si="172"/>
        <v>42208.513136574074</v>
      </c>
      <c r="J2810" s="10">
        <f t="shared" si="173"/>
        <v>42238.513136574074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t="str">
        <f t="shared" si="174"/>
        <v>theater</v>
      </c>
      <c r="R2810" t="str">
        <f t="shared" si="175"/>
        <v>plays</v>
      </c>
    </row>
    <row r="2811" spans="1:18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0">
        <f t="shared" si="172"/>
        <v>42451.163483796299</v>
      </c>
      <c r="J2811" s="10">
        <f t="shared" si="173"/>
        <v>42459.277083333327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t="str">
        <f t="shared" si="174"/>
        <v>theater</v>
      </c>
      <c r="R2811" t="str">
        <f t="shared" si="175"/>
        <v>plays</v>
      </c>
    </row>
    <row r="2812" spans="1:18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0">
        <f t="shared" si="172"/>
        <v>41758.806296296294</v>
      </c>
      <c r="J2812" s="10">
        <f t="shared" si="173"/>
        <v>41790.832638888889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t="str">
        <f t="shared" si="174"/>
        <v>theater</v>
      </c>
      <c r="R2812" t="str">
        <f t="shared" si="175"/>
        <v>plays</v>
      </c>
    </row>
    <row r="2813" spans="1:18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0">
        <f t="shared" si="172"/>
        <v>42028.163229166668</v>
      </c>
      <c r="J2813" s="10">
        <f t="shared" si="173"/>
        <v>42058.163229166668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t="str">
        <f t="shared" si="174"/>
        <v>theater</v>
      </c>
      <c r="R2813" t="str">
        <f t="shared" si="175"/>
        <v>plays</v>
      </c>
    </row>
    <row r="2814" spans="1:18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0">
        <f t="shared" si="172"/>
        <v>42054.410856481474</v>
      </c>
      <c r="J2814" s="10">
        <f t="shared" si="173"/>
        <v>42099.833333333336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t="str">
        <f t="shared" si="174"/>
        <v>theater</v>
      </c>
      <c r="R2814" t="str">
        <f t="shared" si="175"/>
        <v>plays</v>
      </c>
    </row>
    <row r="2815" spans="1:18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0">
        <f t="shared" si="172"/>
        <v>42693.409270833326</v>
      </c>
      <c r="J2815" s="10">
        <f t="shared" si="173"/>
        <v>42718.409270833326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t="str">
        <f t="shared" si="174"/>
        <v>theater</v>
      </c>
      <c r="R2815" t="str">
        <f t="shared" si="175"/>
        <v>plays</v>
      </c>
    </row>
    <row r="2816" spans="1:18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0">
        <f t="shared" si="172"/>
        <v>42103.066145833327</v>
      </c>
      <c r="J2816" s="10">
        <f t="shared" si="173"/>
        <v>42133.066145833327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t="str">
        <f t="shared" si="174"/>
        <v>theater</v>
      </c>
      <c r="R2816" t="str">
        <f t="shared" si="175"/>
        <v>plays</v>
      </c>
    </row>
    <row r="2817" spans="1:18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0">
        <f t="shared" si="172"/>
        <v>42559.443391203698</v>
      </c>
      <c r="J2817" s="10">
        <f t="shared" si="173"/>
        <v>42589.443391203698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t="str">
        <f t="shared" si="174"/>
        <v>theater</v>
      </c>
      <c r="R2817" t="str">
        <f t="shared" si="175"/>
        <v>plays</v>
      </c>
    </row>
    <row r="2818" spans="1:18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0">
        <f t="shared" si="172"/>
        <v>42188.134166666663</v>
      </c>
      <c r="J2818" s="10">
        <f t="shared" si="173"/>
        <v>42218.333333333336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t="str">
        <f t="shared" si="174"/>
        <v>theater</v>
      </c>
      <c r="R2818" t="str">
        <f t="shared" si="175"/>
        <v>plays</v>
      </c>
    </row>
    <row r="2819" spans="1:18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0">
        <f t="shared" ref="I2819:I2882" si="176">(((L2819/60)/60)/24) + DATE(1970,1,1)+(-8/24)</f>
        <v>42023.30164351852</v>
      </c>
      <c r="J2819" s="10">
        <f t="shared" ref="J2819:J2882" si="177">(((K2819/60)/60)/24) + DATE(1970,1,1)+(-8/24)</f>
        <v>42063.30164351852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t="str">
        <f t="shared" ref="Q2819:Q2882" si="178">LEFT(P2819, SEARCH("/",P2819,1) - 1)</f>
        <v>theater</v>
      </c>
      <c r="R2819" t="str">
        <f t="shared" ref="R2819:R2882" si="179">RIGHT(P2819,LEN(P2819) - SEARCH("/",P2819,1))</f>
        <v>plays</v>
      </c>
    </row>
    <row r="2820" spans="1:18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0">
        <f t="shared" si="176"/>
        <v>42250.264884259253</v>
      </c>
      <c r="J2820" s="10">
        <f t="shared" si="177"/>
        <v>42270.264884259253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t="str">
        <f t="shared" si="178"/>
        <v>theater</v>
      </c>
      <c r="R2820" t="str">
        <f t="shared" si="179"/>
        <v>plays</v>
      </c>
    </row>
    <row r="2821" spans="1:18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0">
        <f t="shared" si="176"/>
        <v>42139.192233796297</v>
      </c>
      <c r="J2821" s="10">
        <f t="shared" si="177"/>
        <v>42169.192233796297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t="str">
        <f t="shared" si="178"/>
        <v>theater</v>
      </c>
      <c r="R2821" t="str">
        <f t="shared" si="179"/>
        <v>plays</v>
      </c>
    </row>
    <row r="2822" spans="1:18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0">
        <f t="shared" si="176"/>
        <v>42401.277650462966</v>
      </c>
      <c r="J2822" s="10">
        <f t="shared" si="177"/>
        <v>42425.666666666664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t="str">
        <f t="shared" si="178"/>
        <v>theater</v>
      </c>
      <c r="R2822" t="str">
        <f t="shared" si="179"/>
        <v>plays</v>
      </c>
    </row>
    <row r="2823" spans="1:18" ht="43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0">
        <f t="shared" si="176"/>
        <v>41875.589525462965</v>
      </c>
      <c r="J2823" s="10">
        <f t="shared" si="177"/>
        <v>41905.589525462965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t="str">
        <f t="shared" si="178"/>
        <v>theater</v>
      </c>
      <c r="R2823" t="str">
        <f t="shared" si="179"/>
        <v>plays</v>
      </c>
    </row>
    <row r="2824" spans="1:18" ht="43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0">
        <f t="shared" si="176"/>
        <v>42060.350601851846</v>
      </c>
      <c r="J2824" s="10">
        <f t="shared" si="177"/>
        <v>42090.308935185189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t="str">
        <f t="shared" si="178"/>
        <v>theater</v>
      </c>
      <c r="R2824" t="str">
        <f t="shared" si="179"/>
        <v>plays</v>
      </c>
    </row>
    <row r="2825" spans="1:18" ht="43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0">
        <f t="shared" si="176"/>
        <v>42066.678310185183</v>
      </c>
      <c r="J2825" s="10">
        <f t="shared" si="177"/>
        <v>42094.624305555553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t="str">
        <f t="shared" si="178"/>
        <v>theater</v>
      </c>
      <c r="R2825" t="str">
        <f t="shared" si="179"/>
        <v>plays</v>
      </c>
    </row>
    <row r="2826" spans="1:18" ht="28.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0">
        <f t="shared" si="176"/>
        <v>42135.9374537037</v>
      </c>
      <c r="J2826" s="10">
        <f t="shared" si="177"/>
        <v>42167.738194444442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t="str">
        <f t="shared" si="178"/>
        <v>theater</v>
      </c>
      <c r="R2826" t="str">
        <f t="shared" si="179"/>
        <v>plays</v>
      </c>
    </row>
    <row r="2827" spans="1:18" ht="43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0">
        <f t="shared" si="176"/>
        <v>42312.459328703706</v>
      </c>
      <c r="J2827" s="10">
        <f t="shared" si="177"/>
        <v>42342.459328703706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t="str">
        <f t="shared" si="178"/>
        <v>theater</v>
      </c>
      <c r="R2827" t="str">
        <f t="shared" si="179"/>
        <v>plays</v>
      </c>
    </row>
    <row r="2828" spans="1:18" ht="43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0">
        <f t="shared" si="176"/>
        <v>42170.701527777775</v>
      </c>
      <c r="J2828" s="10">
        <f t="shared" si="177"/>
        <v>42194.958333333336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t="str">
        <f t="shared" si="178"/>
        <v>theater</v>
      </c>
      <c r="R2828" t="str">
        <f t="shared" si="179"/>
        <v>plays</v>
      </c>
    </row>
    <row r="2829" spans="1:18" ht="43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0">
        <f t="shared" si="176"/>
        <v>42494.350300925922</v>
      </c>
      <c r="J2829" s="10">
        <f t="shared" si="177"/>
        <v>42524.354166666664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t="str">
        <f t="shared" si="178"/>
        <v>theater</v>
      </c>
      <c r="R2829" t="str">
        <f t="shared" si="179"/>
        <v>plays</v>
      </c>
    </row>
    <row r="2830" spans="1:18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0">
        <f t="shared" si="176"/>
        <v>42253.931354166663</v>
      </c>
      <c r="J2830" s="10">
        <f t="shared" si="177"/>
        <v>42279.624999999993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t="str">
        <f t="shared" si="178"/>
        <v>theater</v>
      </c>
      <c r="R2830" t="str">
        <f t="shared" si="179"/>
        <v>plays</v>
      </c>
    </row>
    <row r="2831" spans="1:18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0">
        <f t="shared" si="176"/>
        <v>42495.100902777776</v>
      </c>
      <c r="J2831" s="10">
        <f t="shared" si="177"/>
        <v>42523.100902777776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t="str">
        <f t="shared" si="178"/>
        <v>theater</v>
      </c>
      <c r="R2831" t="str">
        <f t="shared" si="179"/>
        <v>plays</v>
      </c>
    </row>
    <row r="2832" spans="1:18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0">
        <f t="shared" si="176"/>
        <v>41758.506342592591</v>
      </c>
      <c r="J2832" s="10">
        <f t="shared" si="177"/>
        <v>41770.832638888889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t="str">
        <f t="shared" si="178"/>
        <v>theater</v>
      </c>
      <c r="R2832" t="str">
        <f t="shared" si="179"/>
        <v>plays</v>
      </c>
    </row>
    <row r="2833" spans="1:18" ht="28.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0">
        <f t="shared" si="176"/>
        <v>42171.491550925923</v>
      </c>
      <c r="J2833" s="10">
        <f t="shared" si="177"/>
        <v>42201.491550925923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t="str">
        <f t="shared" si="178"/>
        <v>theater</v>
      </c>
      <c r="R2833" t="str">
        <f t="shared" si="179"/>
        <v>plays</v>
      </c>
    </row>
    <row r="2834" spans="1:18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0">
        <f t="shared" si="176"/>
        <v>41938.376087962963</v>
      </c>
      <c r="J2834" s="10">
        <f t="shared" si="177"/>
        <v>41966.583333333336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t="str">
        <f t="shared" si="178"/>
        <v>theater</v>
      </c>
      <c r="R2834" t="str">
        <f t="shared" si="179"/>
        <v>plays</v>
      </c>
    </row>
    <row r="2835" spans="1:1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0">
        <f t="shared" si="176"/>
        <v>42267.794363425921</v>
      </c>
      <c r="J2835" s="10">
        <f t="shared" si="177"/>
        <v>42287.749999999993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t="str">
        <f t="shared" si="178"/>
        <v>theater</v>
      </c>
      <c r="R2835" t="str">
        <f t="shared" si="179"/>
        <v>plays</v>
      </c>
    </row>
    <row r="2836" spans="1:18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0">
        <f t="shared" si="176"/>
        <v>42019.626504629625</v>
      </c>
      <c r="J2836" s="10">
        <f t="shared" si="177"/>
        <v>42034.626504629625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t="str">
        <f t="shared" si="178"/>
        <v>theater</v>
      </c>
      <c r="R2836" t="str">
        <f t="shared" si="179"/>
        <v>plays</v>
      </c>
    </row>
    <row r="2837" spans="1:18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0">
        <f t="shared" si="176"/>
        <v>42313.370567129627</v>
      </c>
      <c r="J2837" s="10">
        <f t="shared" si="177"/>
        <v>42342.666666666664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t="str">
        <f t="shared" si="178"/>
        <v>theater</v>
      </c>
      <c r="R2837" t="str">
        <f t="shared" si="179"/>
        <v>plays</v>
      </c>
    </row>
    <row r="2838" spans="1:18" ht="43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0">
        <f t="shared" si="176"/>
        <v>42745.928449074076</v>
      </c>
      <c r="J2838" s="10">
        <f t="shared" si="177"/>
        <v>42783.874305555553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t="str">
        <f t="shared" si="178"/>
        <v>theater</v>
      </c>
      <c r="R2838" t="str">
        <f t="shared" si="179"/>
        <v>plays</v>
      </c>
    </row>
    <row r="2839" spans="1:18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0">
        <f t="shared" si="176"/>
        <v>42307.575046296297</v>
      </c>
      <c r="J2839" s="10">
        <f t="shared" si="177"/>
        <v>42347.616712962961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t="str">
        <f t="shared" si="178"/>
        <v>theater</v>
      </c>
      <c r="R2839" t="str">
        <f t="shared" si="179"/>
        <v>plays</v>
      </c>
    </row>
    <row r="2840" spans="1:18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0">
        <f t="shared" si="176"/>
        <v>41842.274259259255</v>
      </c>
      <c r="J2840" s="10">
        <f t="shared" si="177"/>
        <v>41864.583333333328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t="str">
        <f t="shared" si="178"/>
        <v>theater</v>
      </c>
      <c r="R2840" t="str">
        <f t="shared" si="179"/>
        <v>plays</v>
      </c>
    </row>
    <row r="2841" spans="1:18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0">
        <f t="shared" si="176"/>
        <v>41852.906874999993</v>
      </c>
      <c r="J2841" s="10">
        <f t="shared" si="177"/>
        <v>41875.874305555553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t="str">
        <f t="shared" si="178"/>
        <v>theater</v>
      </c>
      <c r="R2841" t="str">
        <f t="shared" si="179"/>
        <v>plays</v>
      </c>
    </row>
    <row r="2842" spans="1:18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0">
        <f t="shared" si="176"/>
        <v>42059.702303240738</v>
      </c>
      <c r="J2842" s="10">
        <f t="shared" si="177"/>
        <v>42081.374999999993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t="str">
        <f t="shared" si="178"/>
        <v>theater</v>
      </c>
      <c r="R2842" t="str">
        <f t="shared" si="179"/>
        <v>plays</v>
      </c>
    </row>
    <row r="2843" spans="1:18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0">
        <f t="shared" si="176"/>
        <v>42291.40621527777</v>
      </c>
      <c r="J2843" s="10">
        <f t="shared" si="177"/>
        <v>42351.447881944441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t="str">
        <f t="shared" si="178"/>
        <v>theater</v>
      </c>
      <c r="R2843" t="str">
        <f t="shared" si="179"/>
        <v>plays</v>
      </c>
    </row>
    <row r="2844" spans="1:18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0">
        <f t="shared" si="176"/>
        <v>41784.619155092587</v>
      </c>
      <c r="J2844" s="10">
        <f t="shared" si="177"/>
        <v>41811.125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t="str">
        <f t="shared" si="178"/>
        <v>theater</v>
      </c>
      <c r="R2844" t="str">
        <f t="shared" si="179"/>
        <v>plays</v>
      </c>
    </row>
    <row r="2845" spans="1:18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0">
        <f t="shared" si="176"/>
        <v>42492.404513888883</v>
      </c>
      <c r="J2845" s="10">
        <f t="shared" si="177"/>
        <v>42533.833333333336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t="str">
        <f t="shared" si="178"/>
        <v>theater</v>
      </c>
      <c r="R2845" t="str">
        <f t="shared" si="179"/>
        <v>plays</v>
      </c>
    </row>
    <row r="2846" spans="1:18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0">
        <f t="shared" si="176"/>
        <v>42709.212731481479</v>
      </c>
      <c r="J2846" s="10">
        <f t="shared" si="177"/>
        <v>42739.212731481479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t="str">
        <f t="shared" si="178"/>
        <v>theater</v>
      </c>
      <c r="R2846" t="str">
        <f t="shared" si="179"/>
        <v>plays</v>
      </c>
    </row>
    <row r="2847" spans="1:18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0">
        <f t="shared" si="176"/>
        <v>42102.683252314811</v>
      </c>
      <c r="J2847" s="10">
        <f t="shared" si="177"/>
        <v>42162.683252314811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t="str">
        <f t="shared" si="178"/>
        <v>theater</v>
      </c>
      <c r="R2847" t="str">
        <f t="shared" si="179"/>
        <v>plays</v>
      </c>
    </row>
    <row r="2848" spans="1:18" ht="43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0">
        <f t="shared" si="176"/>
        <v>42108.358726851853</v>
      </c>
      <c r="J2848" s="10">
        <f t="shared" si="177"/>
        <v>42153.358726851853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t="str">
        <f t="shared" si="178"/>
        <v>theater</v>
      </c>
      <c r="R2848" t="str">
        <f t="shared" si="179"/>
        <v>plays</v>
      </c>
    </row>
    <row r="2849" spans="1:18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0">
        <f t="shared" si="176"/>
        <v>42453.472974537035</v>
      </c>
      <c r="J2849" s="10">
        <f t="shared" si="177"/>
        <v>42513.472974537035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t="str">
        <f t="shared" si="178"/>
        <v>theater</v>
      </c>
      <c r="R2849" t="str">
        <f t="shared" si="179"/>
        <v>plays</v>
      </c>
    </row>
    <row r="2850" spans="1:18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0">
        <f t="shared" si="176"/>
        <v>42123.315497685187</v>
      </c>
      <c r="J2850" s="10">
        <f t="shared" si="177"/>
        <v>42153.315497685187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t="str">
        <f t="shared" si="178"/>
        <v>theater</v>
      </c>
      <c r="R2850" t="str">
        <f t="shared" si="179"/>
        <v>plays</v>
      </c>
    </row>
    <row r="2851" spans="1:18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0">
        <f t="shared" si="176"/>
        <v>42453.094907407409</v>
      </c>
      <c r="J2851" s="10">
        <f t="shared" si="177"/>
        <v>42483.094907407409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t="str">
        <f t="shared" si="178"/>
        <v>theater</v>
      </c>
      <c r="R2851" t="str">
        <f t="shared" si="179"/>
        <v>plays</v>
      </c>
    </row>
    <row r="2852" spans="1:18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0">
        <f t="shared" si="176"/>
        <v>41857.673738425925</v>
      </c>
      <c r="J2852" s="10">
        <f t="shared" si="177"/>
        <v>41887.673738425925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t="str">
        <f t="shared" si="178"/>
        <v>theater</v>
      </c>
      <c r="R2852" t="str">
        <f t="shared" si="179"/>
        <v>plays</v>
      </c>
    </row>
    <row r="2853" spans="1:18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0">
        <f t="shared" si="176"/>
        <v>42389.669317129628</v>
      </c>
      <c r="J2853" s="10">
        <f t="shared" si="177"/>
        <v>42398.636805555558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t="str">
        <f t="shared" si="178"/>
        <v>theater</v>
      </c>
      <c r="R2853" t="str">
        <f t="shared" si="179"/>
        <v>plays</v>
      </c>
    </row>
    <row r="2854" spans="1:18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0">
        <f t="shared" si="176"/>
        <v>41780.711840277778</v>
      </c>
      <c r="J2854" s="10">
        <f t="shared" si="177"/>
        <v>41810.711840277778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t="str">
        <f t="shared" si="178"/>
        <v>theater</v>
      </c>
      <c r="R2854" t="str">
        <f t="shared" si="179"/>
        <v>plays</v>
      </c>
    </row>
    <row r="2855" spans="1:18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0">
        <f t="shared" si="176"/>
        <v>41835.85760416666</v>
      </c>
      <c r="J2855" s="10">
        <f t="shared" si="177"/>
        <v>41895.85760416666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t="str">
        <f t="shared" si="178"/>
        <v>theater</v>
      </c>
      <c r="R2855" t="str">
        <f t="shared" si="179"/>
        <v>plays</v>
      </c>
    </row>
    <row r="2856" spans="1:18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0">
        <f t="shared" si="176"/>
        <v>42111.383321759255</v>
      </c>
      <c r="J2856" s="10">
        <f t="shared" si="177"/>
        <v>42131.383321759255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t="str">
        <f t="shared" si="178"/>
        <v>theater</v>
      </c>
      <c r="R2856" t="str">
        <f t="shared" si="179"/>
        <v>plays</v>
      </c>
    </row>
    <row r="2857" spans="1:18" ht="43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0">
        <f t="shared" si="176"/>
        <v>42369.674432870372</v>
      </c>
      <c r="J2857" s="10">
        <f t="shared" si="177"/>
        <v>42398.648611111108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t="str">
        <f t="shared" si="178"/>
        <v>theater</v>
      </c>
      <c r="R2857" t="str">
        <f t="shared" si="179"/>
        <v>plays</v>
      </c>
    </row>
    <row r="2858" spans="1:18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0">
        <f t="shared" si="176"/>
        <v>42164.704247685186</v>
      </c>
      <c r="J2858" s="10">
        <f t="shared" si="177"/>
        <v>42224.56527777778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t="str">
        <f t="shared" si="178"/>
        <v>theater</v>
      </c>
      <c r="R2858" t="str">
        <f t="shared" si="179"/>
        <v>plays</v>
      </c>
    </row>
    <row r="2859" spans="1:18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0">
        <f t="shared" si="176"/>
        <v>42726.586747685178</v>
      </c>
      <c r="J2859" s="10">
        <f t="shared" si="177"/>
        <v>42786.416666666664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t="str">
        <f t="shared" si="178"/>
        <v>theater</v>
      </c>
      <c r="R2859" t="str">
        <f t="shared" si="179"/>
        <v>plays</v>
      </c>
    </row>
    <row r="2860" spans="1:18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0">
        <f t="shared" si="176"/>
        <v>41954.211747685178</v>
      </c>
      <c r="J2860" s="10">
        <f t="shared" si="177"/>
        <v>41978.144444444442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t="str">
        <f t="shared" si="178"/>
        <v>theater</v>
      </c>
      <c r="R2860" t="str">
        <f t="shared" si="179"/>
        <v>plays</v>
      </c>
    </row>
    <row r="2861" spans="1:18" ht="28.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0">
        <f t="shared" si="176"/>
        <v>42233.028981481482</v>
      </c>
      <c r="J2861" s="10">
        <f t="shared" si="177"/>
        <v>42293.028981481482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t="str">
        <f t="shared" si="178"/>
        <v>theater</v>
      </c>
      <c r="R2861" t="str">
        <f t="shared" si="179"/>
        <v>plays</v>
      </c>
    </row>
    <row r="2862" spans="1:18" ht="43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0">
        <f t="shared" si="176"/>
        <v>42480.467314814807</v>
      </c>
      <c r="J2862" s="10">
        <f t="shared" si="177"/>
        <v>42540.467314814807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t="str">
        <f t="shared" si="178"/>
        <v>theater</v>
      </c>
      <c r="R2862" t="str">
        <f t="shared" si="179"/>
        <v>plays</v>
      </c>
    </row>
    <row r="2863" spans="1:18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0">
        <f t="shared" si="176"/>
        <v>42257.2575</v>
      </c>
      <c r="J2863" s="10">
        <f t="shared" si="177"/>
        <v>42271.2575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t="str">
        <f t="shared" si="178"/>
        <v>theater</v>
      </c>
      <c r="R2863" t="str">
        <f t="shared" si="179"/>
        <v>plays</v>
      </c>
    </row>
    <row r="2864" spans="1:18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0">
        <f t="shared" si="176"/>
        <v>41784.456354166665</v>
      </c>
      <c r="J2864" s="10">
        <f t="shared" si="177"/>
        <v>41814.456354166665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t="str">
        <f t="shared" si="178"/>
        <v>theater</v>
      </c>
      <c r="R2864" t="str">
        <f t="shared" si="179"/>
        <v>plays</v>
      </c>
    </row>
    <row r="2865" spans="1:18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0">
        <f t="shared" si="176"/>
        <v>41831.34170138889</v>
      </c>
      <c r="J2865" s="10">
        <f t="shared" si="177"/>
        <v>41891.34170138889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t="str">
        <f t="shared" si="178"/>
        <v>theater</v>
      </c>
      <c r="R2865" t="str">
        <f t="shared" si="179"/>
        <v>plays</v>
      </c>
    </row>
    <row r="2866" spans="1:1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0">
        <f t="shared" si="176"/>
        <v>42172.280173611107</v>
      </c>
      <c r="J2866" s="10">
        <f t="shared" si="177"/>
        <v>42202.220833333333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t="str">
        <f t="shared" si="178"/>
        <v>theater</v>
      </c>
      <c r="R2866" t="str">
        <f t="shared" si="179"/>
        <v>plays</v>
      </c>
    </row>
    <row r="2867" spans="1:18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0">
        <f t="shared" si="176"/>
        <v>41949.780775462961</v>
      </c>
      <c r="J2867" s="10">
        <f t="shared" si="177"/>
        <v>42009.780775462961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t="str">
        <f t="shared" si="178"/>
        <v>theater</v>
      </c>
      <c r="R2867" t="str">
        <f t="shared" si="179"/>
        <v>plays</v>
      </c>
    </row>
    <row r="2868" spans="1:18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0">
        <f t="shared" si="176"/>
        <v>42627.621770833335</v>
      </c>
      <c r="J2868" s="10">
        <f t="shared" si="177"/>
        <v>42657.583333333336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t="str">
        <f t="shared" si="178"/>
        <v>theater</v>
      </c>
      <c r="R2868" t="str">
        <f t="shared" si="179"/>
        <v>plays</v>
      </c>
    </row>
    <row r="2869" spans="1:18" ht="43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0">
        <f t="shared" si="176"/>
        <v>42530.861944444441</v>
      </c>
      <c r="J2869" s="10">
        <f t="shared" si="177"/>
        <v>42554.833333333336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t="str">
        <f t="shared" si="178"/>
        <v>theater</v>
      </c>
      <c r="R2869" t="str">
        <f t="shared" si="179"/>
        <v>plays</v>
      </c>
    </row>
    <row r="2870" spans="1:18" ht="43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0">
        <f t="shared" si="176"/>
        <v>42618.493680555555</v>
      </c>
      <c r="J2870" s="10">
        <f t="shared" si="177"/>
        <v>42648.493680555555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t="str">
        <f t="shared" si="178"/>
        <v>theater</v>
      </c>
      <c r="R2870" t="str">
        <f t="shared" si="179"/>
        <v>plays</v>
      </c>
    </row>
    <row r="2871" spans="1:18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0">
        <f t="shared" si="176"/>
        <v>42540.260196759256</v>
      </c>
      <c r="J2871" s="10">
        <f t="shared" si="177"/>
        <v>42570.260196759256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t="str">
        <f t="shared" si="178"/>
        <v>theater</v>
      </c>
      <c r="R2871" t="str">
        <f t="shared" si="179"/>
        <v>plays</v>
      </c>
    </row>
    <row r="2872" spans="1:18" ht="43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0">
        <f t="shared" si="176"/>
        <v>41745.856076388889</v>
      </c>
      <c r="J2872" s="10">
        <f t="shared" si="177"/>
        <v>41775.856076388889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t="str">
        <f t="shared" si="178"/>
        <v>theater</v>
      </c>
      <c r="R2872" t="str">
        <f t="shared" si="179"/>
        <v>plays</v>
      </c>
    </row>
    <row r="2873" spans="1:18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0">
        <f t="shared" si="176"/>
        <v>41974.405243055553</v>
      </c>
      <c r="J2873" s="10">
        <f t="shared" si="177"/>
        <v>41994.405243055553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t="str">
        <f t="shared" si="178"/>
        <v>theater</v>
      </c>
      <c r="R2873" t="str">
        <f t="shared" si="179"/>
        <v>plays</v>
      </c>
    </row>
    <row r="2874" spans="1:18" ht="28.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0">
        <f t="shared" si="176"/>
        <v>42114.782847222225</v>
      </c>
      <c r="J2874" s="10">
        <f t="shared" si="177"/>
        <v>42174.782847222225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t="str">
        <f t="shared" si="178"/>
        <v>theater</v>
      </c>
      <c r="R2874" t="str">
        <f t="shared" si="179"/>
        <v>plays</v>
      </c>
    </row>
    <row r="2875" spans="1:18" ht="43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0">
        <f t="shared" si="176"/>
        <v>42002.484155092585</v>
      </c>
      <c r="J2875" s="10">
        <f t="shared" si="177"/>
        <v>42032.484155092585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t="str">
        <f t="shared" si="178"/>
        <v>theater</v>
      </c>
      <c r="R2875" t="str">
        <f t="shared" si="179"/>
        <v>plays</v>
      </c>
    </row>
    <row r="2876" spans="1:18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0">
        <f t="shared" si="176"/>
        <v>42722.511412037034</v>
      </c>
      <c r="J2876" s="10">
        <f t="shared" si="177"/>
        <v>42752.511412037034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t="str">
        <f t="shared" si="178"/>
        <v>theater</v>
      </c>
      <c r="R2876" t="str">
        <f t="shared" si="179"/>
        <v>plays</v>
      </c>
    </row>
    <row r="2877" spans="1:18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0">
        <f t="shared" si="176"/>
        <v>42464.795057870368</v>
      </c>
      <c r="J2877" s="10">
        <f t="shared" si="177"/>
        <v>42494.795057870368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t="str">
        <f t="shared" si="178"/>
        <v>theater</v>
      </c>
      <c r="R2877" t="str">
        <f t="shared" si="179"/>
        <v>plays</v>
      </c>
    </row>
    <row r="2878" spans="1:18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0">
        <f t="shared" si="176"/>
        <v>42171.410636574066</v>
      </c>
      <c r="J2878" s="10">
        <f t="shared" si="177"/>
        <v>42201.410636574066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t="str">
        <f t="shared" si="178"/>
        <v>theater</v>
      </c>
      <c r="R2878" t="str">
        <f t="shared" si="179"/>
        <v>plays</v>
      </c>
    </row>
    <row r="2879" spans="1:18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0">
        <f t="shared" si="176"/>
        <v>42672.621805555551</v>
      </c>
      <c r="J2879" s="10">
        <f t="shared" si="177"/>
        <v>42704.374999999993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t="str">
        <f t="shared" si="178"/>
        <v>theater</v>
      </c>
      <c r="R2879" t="str">
        <f t="shared" si="179"/>
        <v>plays</v>
      </c>
    </row>
    <row r="2880" spans="1:18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0">
        <f t="shared" si="176"/>
        <v>42128.282349537032</v>
      </c>
      <c r="J2880" s="10">
        <f t="shared" si="177"/>
        <v>42188.282349537032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t="str">
        <f t="shared" si="178"/>
        <v>theater</v>
      </c>
      <c r="R2880" t="str">
        <f t="shared" si="179"/>
        <v>plays</v>
      </c>
    </row>
    <row r="2881" spans="1:18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0">
        <f t="shared" si="176"/>
        <v>42359.391909722217</v>
      </c>
      <c r="J2881" s="10">
        <f t="shared" si="177"/>
        <v>42389.391909722217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t="str">
        <f t="shared" si="178"/>
        <v>theater</v>
      </c>
      <c r="R2881" t="str">
        <f t="shared" si="179"/>
        <v>plays</v>
      </c>
    </row>
    <row r="2882" spans="1:18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0">
        <f t="shared" si="176"/>
        <v>42192.57236111111</v>
      </c>
      <c r="J2882" s="10">
        <f t="shared" si="177"/>
        <v>42236.378472222219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t="str">
        <f t="shared" si="178"/>
        <v>theater</v>
      </c>
      <c r="R2882" t="str">
        <f t="shared" si="179"/>
        <v>plays</v>
      </c>
    </row>
    <row r="2883" spans="1:18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0">
        <f t="shared" ref="I2883:I2946" si="180">(((L2883/60)/60)/24) + DATE(1970,1,1)+(-8/24)</f>
        <v>41916.264305555553</v>
      </c>
      <c r="J2883" s="10">
        <f t="shared" ref="J2883:J2946" si="181">(((K2883/60)/60)/24) + DATE(1970,1,1)+(-8/24)</f>
        <v>41976.305972222217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t="str">
        <f t="shared" ref="Q2883:Q2946" si="182">LEFT(P2883, SEARCH("/",P2883,1) - 1)</f>
        <v>theater</v>
      </c>
      <c r="R2883" t="str">
        <f t="shared" ref="R2883:R2946" si="183">RIGHT(P2883,LEN(P2883) - SEARCH("/",P2883,1))</f>
        <v>plays</v>
      </c>
    </row>
    <row r="2884" spans="1:18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0">
        <f t="shared" si="180"/>
        <v>42461.262939814813</v>
      </c>
      <c r="J2884" s="10">
        <f t="shared" si="181"/>
        <v>42491.262939814813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t="str">
        <f t="shared" si="182"/>
        <v>theater</v>
      </c>
      <c r="R2884" t="str">
        <f t="shared" si="183"/>
        <v>plays</v>
      </c>
    </row>
    <row r="2885" spans="1:18" ht="43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0">
        <f t="shared" si="180"/>
        <v>42370.569872685184</v>
      </c>
      <c r="J2885" s="10">
        <f t="shared" si="181"/>
        <v>42405.874305555553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t="str">
        <f t="shared" si="182"/>
        <v>theater</v>
      </c>
      <c r="R2885" t="str">
        <f t="shared" si="183"/>
        <v>plays</v>
      </c>
    </row>
    <row r="2886" spans="1:18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0">
        <f t="shared" si="180"/>
        <v>41948.393923611111</v>
      </c>
      <c r="J2886" s="10">
        <f t="shared" si="181"/>
        <v>41978.393923611111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t="str">
        <f t="shared" si="182"/>
        <v>theater</v>
      </c>
      <c r="R2886" t="str">
        <f t="shared" si="183"/>
        <v>plays</v>
      </c>
    </row>
    <row r="2887" spans="1:18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0">
        <f t="shared" si="180"/>
        <v>42046.743067129624</v>
      </c>
      <c r="J2887" s="10">
        <f t="shared" si="181"/>
        <v>42076.70140046296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t="str">
        <f t="shared" si="182"/>
        <v>theater</v>
      </c>
      <c r="R2887" t="str">
        <f t="shared" si="183"/>
        <v>plays</v>
      </c>
    </row>
    <row r="2888" spans="1:18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0">
        <f t="shared" si="180"/>
        <v>42261.299583333333</v>
      </c>
      <c r="J2888" s="10">
        <f t="shared" si="181"/>
        <v>42265.832638888889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t="str">
        <f t="shared" si="182"/>
        <v>theater</v>
      </c>
      <c r="R2888" t="str">
        <f t="shared" si="183"/>
        <v>plays</v>
      </c>
    </row>
    <row r="2889" spans="1:18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0">
        <f t="shared" si="180"/>
        <v>41985.094027777777</v>
      </c>
      <c r="J2889" s="10">
        <f t="shared" si="181"/>
        <v>42015.094027777777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t="str">
        <f t="shared" si="182"/>
        <v>theater</v>
      </c>
      <c r="R2889" t="str">
        <f t="shared" si="183"/>
        <v>plays</v>
      </c>
    </row>
    <row r="2890" spans="1:18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0">
        <f t="shared" si="180"/>
        <v>41922.201851851853</v>
      </c>
      <c r="J2890" s="10">
        <f t="shared" si="181"/>
        <v>41929.874305555553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t="str">
        <f t="shared" si="182"/>
        <v>theater</v>
      </c>
      <c r="R2890" t="str">
        <f t="shared" si="183"/>
        <v>plays</v>
      </c>
    </row>
    <row r="2891" spans="1:18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0">
        <f t="shared" si="180"/>
        <v>41850.529918981476</v>
      </c>
      <c r="J2891" s="10">
        <f t="shared" si="181"/>
        <v>41880.529918981476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t="str">
        <f t="shared" si="182"/>
        <v>theater</v>
      </c>
      <c r="R2891" t="str">
        <f t="shared" si="183"/>
        <v>plays</v>
      </c>
    </row>
    <row r="2892" spans="1:18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0">
        <f t="shared" si="180"/>
        <v>41831.409629629627</v>
      </c>
      <c r="J2892" s="10">
        <f t="shared" si="181"/>
        <v>41859.791666666664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t="str">
        <f t="shared" si="182"/>
        <v>theater</v>
      </c>
      <c r="R2892" t="str">
        <f t="shared" si="183"/>
        <v>plays</v>
      </c>
    </row>
    <row r="2893" spans="1:18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0">
        <f t="shared" si="180"/>
        <v>42415.550092592595</v>
      </c>
      <c r="J2893" s="10">
        <f t="shared" si="181"/>
        <v>42475.508425925924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t="str">
        <f t="shared" si="182"/>
        <v>theater</v>
      </c>
      <c r="R2893" t="str">
        <f t="shared" si="183"/>
        <v>plays</v>
      </c>
    </row>
    <row r="2894" spans="1:18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0">
        <f t="shared" si="180"/>
        <v>41869.380833333329</v>
      </c>
      <c r="J2894" s="10">
        <f t="shared" si="181"/>
        <v>41876.541666666664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t="str">
        <f t="shared" si="182"/>
        <v>theater</v>
      </c>
      <c r="R2894" t="str">
        <f t="shared" si="183"/>
        <v>plays</v>
      </c>
    </row>
    <row r="2895" spans="1:1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0">
        <f t="shared" si="180"/>
        <v>41953.439756944441</v>
      </c>
      <c r="J2895" s="10">
        <f t="shared" si="181"/>
        <v>42012.749999999993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t="str">
        <f t="shared" si="182"/>
        <v>theater</v>
      </c>
      <c r="R2895" t="str">
        <f t="shared" si="183"/>
        <v>plays</v>
      </c>
    </row>
    <row r="2896" spans="1:18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0">
        <f t="shared" si="180"/>
        <v>42037.652951388889</v>
      </c>
      <c r="J2896" s="10">
        <f t="shared" si="181"/>
        <v>42097.611284722218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t="str">
        <f t="shared" si="182"/>
        <v>theater</v>
      </c>
      <c r="R2896" t="str">
        <f t="shared" si="183"/>
        <v>plays</v>
      </c>
    </row>
    <row r="2897" spans="1:18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0">
        <f t="shared" si="180"/>
        <v>41811.222129629627</v>
      </c>
      <c r="J2897" s="10">
        <f t="shared" si="181"/>
        <v>41812.541666666664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t="str">
        <f t="shared" si="182"/>
        <v>theater</v>
      </c>
      <c r="R2897" t="str">
        <f t="shared" si="183"/>
        <v>plays</v>
      </c>
    </row>
    <row r="2898" spans="1:18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0">
        <f t="shared" si="180"/>
        <v>42701.575474537036</v>
      </c>
      <c r="J2898" s="10">
        <f t="shared" si="181"/>
        <v>42715.916666666664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t="str">
        <f t="shared" si="182"/>
        <v>theater</v>
      </c>
      <c r="R2898" t="str">
        <f t="shared" si="183"/>
        <v>plays</v>
      </c>
    </row>
    <row r="2899" spans="1:18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0">
        <f t="shared" si="180"/>
        <v>42258.313171296293</v>
      </c>
      <c r="J2899" s="10">
        <f t="shared" si="181"/>
        <v>42288.311863425923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t="str">
        <f t="shared" si="182"/>
        <v>theater</v>
      </c>
      <c r="R2899" t="str">
        <f t="shared" si="183"/>
        <v>plays</v>
      </c>
    </row>
    <row r="2900" spans="1:18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0">
        <f t="shared" si="180"/>
        <v>42278.331631944442</v>
      </c>
      <c r="J2900" s="10">
        <f t="shared" si="181"/>
        <v>42308.331631944442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t="str">
        <f t="shared" si="182"/>
        <v>theater</v>
      </c>
      <c r="R2900" t="str">
        <f t="shared" si="183"/>
        <v>plays</v>
      </c>
    </row>
    <row r="2901" spans="1:18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0">
        <f t="shared" si="180"/>
        <v>42514.744884259257</v>
      </c>
      <c r="J2901" s="10">
        <f t="shared" si="181"/>
        <v>42574.744884259257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t="str">
        <f t="shared" si="182"/>
        <v>theater</v>
      </c>
      <c r="R2901" t="str">
        <f t="shared" si="183"/>
        <v>plays</v>
      </c>
    </row>
    <row r="2902" spans="1:18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0">
        <f t="shared" si="180"/>
        <v>41829.900833333333</v>
      </c>
      <c r="J2902" s="10">
        <f t="shared" si="181"/>
        <v>41859.900833333333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t="str">
        <f t="shared" si="182"/>
        <v>theater</v>
      </c>
      <c r="R2902" t="str">
        <f t="shared" si="183"/>
        <v>plays</v>
      </c>
    </row>
    <row r="2903" spans="1:18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0">
        <f t="shared" si="180"/>
        <v>41982.571053240739</v>
      </c>
      <c r="J2903" s="10">
        <f t="shared" si="181"/>
        <v>42042.571053240739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t="str">
        <f t="shared" si="182"/>
        <v>theater</v>
      </c>
      <c r="R2903" t="str">
        <f t="shared" si="183"/>
        <v>plays</v>
      </c>
    </row>
    <row r="2904" spans="1:18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0">
        <f t="shared" si="180"/>
        <v>42210.106435185182</v>
      </c>
      <c r="J2904" s="10">
        <f t="shared" si="181"/>
        <v>42240.106435185182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t="str">
        <f t="shared" si="182"/>
        <v>theater</v>
      </c>
      <c r="R2904" t="str">
        <f t="shared" si="183"/>
        <v>plays</v>
      </c>
    </row>
    <row r="2905" spans="1:18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0">
        <f t="shared" si="180"/>
        <v>42195.83354166666</v>
      </c>
      <c r="J2905" s="10">
        <f t="shared" si="181"/>
        <v>42255.83354166666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t="str">
        <f t="shared" si="182"/>
        <v>theater</v>
      </c>
      <c r="R2905" t="str">
        <f t="shared" si="183"/>
        <v>plays</v>
      </c>
    </row>
    <row r="2906" spans="1:18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0">
        <f t="shared" si="180"/>
        <v>41940.634618055556</v>
      </c>
      <c r="J2906" s="10">
        <f t="shared" si="181"/>
        <v>41952.166666666664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t="str">
        <f t="shared" si="182"/>
        <v>theater</v>
      </c>
      <c r="R2906" t="str">
        <f t="shared" si="183"/>
        <v>plays</v>
      </c>
    </row>
    <row r="2907" spans="1:18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0">
        <f t="shared" si="180"/>
        <v>42605.723530092589</v>
      </c>
      <c r="J2907" s="10">
        <f t="shared" si="181"/>
        <v>42619.723530092589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t="str">
        <f t="shared" si="182"/>
        <v>theater</v>
      </c>
      <c r="R2907" t="str">
        <f t="shared" si="183"/>
        <v>plays</v>
      </c>
    </row>
    <row r="2908" spans="1:18" ht="43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0">
        <f t="shared" si="180"/>
        <v>42199.315578703703</v>
      </c>
      <c r="J2908" s="10">
        <f t="shared" si="181"/>
        <v>42216.708333333336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t="str">
        <f t="shared" si="182"/>
        <v>theater</v>
      </c>
      <c r="R2908" t="str">
        <f t="shared" si="183"/>
        <v>plays</v>
      </c>
    </row>
    <row r="2909" spans="1:18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0">
        <f t="shared" si="180"/>
        <v>42444.544409722213</v>
      </c>
      <c r="J2909" s="10">
        <f t="shared" si="181"/>
        <v>42504.544409722213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t="str">
        <f t="shared" si="182"/>
        <v>theater</v>
      </c>
      <c r="R2909" t="str">
        <f t="shared" si="183"/>
        <v>plays</v>
      </c>
    </row>
    <row r="2910" spans="1:18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0">
        <f t="shared" si="180"/>
        <v>42499.398368055547</v>
      </c>
      <c r="J2910" s="10">
        <f t="shared" si="181"/>
        <v>42529.398368055547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t="str">
        <f t="shared" si="182"/>
        <v>theater</v>
      </c>
      <c r="R2910" t="str">
        <f t="shared" si="183"/>
        <v>plays</v>
      </c>
    </row>
    <row r="2911" spans="1:18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0">
        <f t="shared" si="180"/>
        <v>41928.932881944442</v>
      </c>
      <c r="J2911" s="10">
        <f t="shared" si="181"/>
        <v>41968.490277777775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t="str">
        <f t="shared" si="182"/>
        <v>theater</v>
      </c>
      <c r="R2911" t="str">
        <f t="shared" si="183"/>
        <v>plays</v>
      </c>
    </row>
    <row r="2912" spans="1:18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0">
        <f t="shared" si="180"/>
        <v>42107.507951388885</v>
      </c>
      <c r="J2912" s="10">
        <f t="shared" si="181"/>
        <v>42167.507951388885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t="str">
        <f t="shared" si="182"/>
        <v>theater</v>
      </c>
      <c r="R2912" t="str">
        <f t="shared" si="183"/>
        <v>plays</v>
      </c>
    </row>
    <row r="2913" spans="1:18" ht="43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0">
        <f t="shared" si="180"/>
        <v>42142.435486111113</v>
      </c>
      <c r="J2913" s="10">
        <f t="shared" si="181"/>
        <v>42182.435486111113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t="str">
        <f t="shared" si="182"/>
        <v>theater</v>
      </c>
      <c r="R2913" t="str">
        <f t="shared" si="183"/>
        <v>plays</v>
      </c>
    </row>
    <row r="2914" spans="1:18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0">
        <f t="shared" si="180"/>
        <v>42353.798310185179</v>
      </c>
      <c r="J2914" s="10">
        <f t="shared" si="181"/>
        <v>42383.798310185179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t="str">
        <f t="shared" si="182"/>
        <v>theater</v>
      </c>
      <c r="R2914" t="str">
        <f t="shared" si="183"/>
        <v>plays</v>
      </c>
    </row>
    <row r="2915" spans="1:18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0">
        <f t="shared" si="180"/>
        <v>41828.589571759258</v>
      </c>
      <c r="J2915" s="10">
        <f t="shared" si="181"/>
        <v>41888.589571759258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t="str">
        <f t="shared" si="182"/>
        <v>theater</v>
      </c>
      <c r="R2915" t="str">
        <f t="shared" si="183"/>
        <v>plays</v>
      </c>
    </row>
    <row r="2916" spans="1:18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0">
        <f t="shared" si="180"/>
        <v>42017.574004629627</v>
      </c>
      <c r="J2916" s="10">
        <f t="shared" si="181"/>
        <v>42077.532337962963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t="str">
        <f t="shared" si="182"/>
        <v>theater</v>
      </c>
      <c r="R2916" t="str">
        <f t="shared" si="183"/>
        <v>plays</v>
      </c>
    </row>
    <row r="2917" spans="1:18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0">
        <f t="shared" si="180"/>
        <v>42415.064699074072</v>
      </c>
      <c r="J2917" s="10">
        <f t="shared" si="181"/>
        <v>42445.0230324074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t="str">
        <f t="shared" si="182"/>
        <v>theater</v>
      </c>
      <c r="R2917" t="str">
        <f t="shared" si="183"/>
        <v>plays</v>
      </c>
    </row>
    <row r="2918" spans="1:18" ht="28.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0">
        <f t="shared" si="180"/>
        <v>41755.143391203703</v>
      </c>
      <c r="J2918" s="10">
        <f t="shared" si="181"/>
        <v>41778.143391203703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t="str">
        <f t="shared" si="182"/>
        <v>theater</v>
      </c>
      <c r="R2918" t="str">
        <f t="shared" si="183"/>
        <v>plays</v>
      </c>
    </row>
    <row r="2919" spans="1:18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0">
        <f t="shared" si="180"/>
        <v>42244.901006944441</v>
      </c>
      <c r="J2919" s="10">
        <f t="shared" si="181"/>
        <v>42262.901006944441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t="str">
        <f t="shared" si="182"/>
        <v>theater</v>
      </c>
      <c r="R2919" t="str">
        <f t="shared" si="183"/>
        <v>plays</v>
      </c>
    </row>
    <row r="2920" spans="1:18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0">
        <f t="shared" si="180"/>
        <v>42278.296377314815</v>
      </c>
      <c r="J2920" s="10">
        <f t="shared" si="181"/>
        <v>42306.296377314815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t="str">
        <f t="shared" si="182"/>
        <v>theater</v>
      </c>
      <c r="R2920" t="str">
        <f t="shared" si="183"/>
        <v>plays</v>
      </c>
    </row>
    <row r="2921" spans="1:18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0">
        <f t="shared" si="180"/>
        <v>41826.286215277774</v>
      </c>
      <c r="J2921" s="10">
        <f t="shared" si="181"/>
        <v>41856.286215277774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t="str">
        <f t="shared" si="182"/>
        <v>theater</v>
      </c>
      <c r="R2921" t="str">
        <f t="shared" si="183"/>
        <v>plays</v>
      </c>
    </row>
    <row r="2922" spans="1:18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0">
        <f t="shared" si="180"/>
        <v>42058.459143518521</v>
      </c>
      <c r="J2922" s="10">
        <f t="shared" si="181"/>
        <v>42088.41747685185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t="str">
        <f t="shared" si="182"/>
        <v>theater</v>
      </c>
      <c r="R2922" t="str">
        <f t="shared" si="183"/>
        <v>plays</v>
      </c>
    </row>
    <row r="2923" spans="1:18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0">
        <f t="shared" si="180"/>
        <v>41877.553287037037</v>
      </c>
      <c r="J2923" s="10">
        <f t="shared" si="181"/>
        <v>41907.553287037037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t="str">
        <f t="shared" si="182"/>
        <v>theater</v>
      </c>
      <c r="R2923" t="str">
        <f t="shared" si="183"/>
        <v>musical</v>
      </c>
    </row>
    <row r="2924" spans="1:18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0">
        <f t="shared" si="180"/>
        <v>42097.540821759256</v>
      </c>
      <c r="J2924" s="10">
        <f t="shared" si="181"/>
        <v>42142.540821759256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t="str">
        <f t="shared" si="182"/>
        <v>theater</v>
      </c>
      <c r="R2924" t="str">
        <f t="shared" si="183"/>
        <v>musical</v>
      </c>
    </row>
    <row r="2925" spans="1:18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0">
        <f t="shared" si="180"/>
        <v>42012.819201388884</v>
      </c>
      <c r="J2925" s="10">
        <f t="shared" si="181"/>
        <v>42027.791666666664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t="str">
        <f t="shared" si="182"/>
        <v>theater</v>
      </c>
      <c r="R2925" t="str">
        <f t="shared" si="183"/>
        <v>musical</v>
      </c>
    </row>
    <row r="2926" spans="1:18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0">
        <f t="shared" si="180"/>
        <v>42103.223495370366</v>
      </c>
      <c r="J2926" s="10">
        <f t="shared" si="181"/>
        <v>42132.832638888889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t="str">
        <f t="shared" si="182"/>
        <v>theater</v>
      </c>
      <c r="R2926" t="str">
        <f t="shared" si="183"/>
        <v>musical</v>
      </c>
    </row>
    <row r="2927" spans="1:18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0">
        <f t="shared" si="180"/>
        <v>41863.250787037032</v>
      </c>
      <c r="J2927" s="10">
        <f t="shared" si="181"/>
        <v>41893.250787037032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t="str">
        <f t="shared" si="182"/>
        <v>theater</v>
      </c>
      <c r="R2927" t="str">
        <f t="shared" si="183"/>
        <v>musical</v>
      </c>
    </row>
    <row r="2928" spans="1:18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0">
        <f t="shared" si="180"/>
        <v>42044.432627314811</v>
      </c>
      <c r="J2928" s="10">
        <f t="shared" si="181"/>
        <v>42058.432627314811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t="str">
        <f t="shared" si="182"/>
        <v>theater</v>
      </c>
      <c r="R2928" t="str">
        <f t="shared" si="183"/>
        <v>musical</v>
      </c>
    </row>
    <row r="2929" spans="1:18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0">
        <f t="shared" si="180"/>
        <v>41806.335983796293</v>
      </c>
      <c r="J2929" s="10">
        <f t="shared" si="181"/>
        <v>41834.875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t="str">
        <f t="shared" si="182"/>
        <v>theater</v>
      </c>
      <c r="R2929" t="str">
        <f t="shared" si="183"/>
        <v>musical</v>
      </c>
    </row>
    <row r="2930" spans="1:18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0">
        <f t="shared" si="180"/>
        <v>42403.664884259262</v>
      </c>
      <c r="J2930" s="10">
        <f t="shared" si="181"/>
        <v>42433.664884259262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t="str">
        <f t="shared" si="182"/>
        <v>theater</v>
      </c>
      <c r="R2930" t="str">
        <f t="shared" si="183"/>
        <v>musical</v>
      </c>
    </row>
    <row r="2931" spans="1:18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0">
        <f t="shared" si="180"/>
        <v>41754.230995370366</v>
      </c>
      <c r="J2931" s="10">
        <f t="shared" si="181"/>
        <v>41784.230995370366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t="str">
        <f t="shared" si="182"/>
        <v>theater</v>
      </c>
      <c r="R2931" t="str">
        <f t="shared" si="183"/>
        <v>musical</v>
      </c>
    </row>
    <row r="2932" spans="1:18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0">
        <f t="shared" si="180"/>
        <v>42101.250740740739</v>
      </c>
      <c r="J2932" s="10">
        <f t="shared" si="181"/>
        <v>42131.250740740739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t="str">
        <f t="shared" si="182"/>
        <v>theater</v>
      </c>
      <c r="R2932" t="str">
        <f t="shared" si="183"/>
        <v>musical</v>
      </c>
    </row>
    <row r="2933" spans="1:18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0">
        <f t="shared" si="180"/>
        <v>41871.957905092589</v>
      </c>
      <c r="J2933" s="10">
        <f t="shared" si="181"/>
        <v>41896.922222222223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t="str">
        <f t="shared" si="182"/>
        <v>theater</v>
      </c>
      <c r="R2933" t="str">
        <f t="shared" si="183"/>
        <v>musical</v>
      </c>
    </row>
    <row r="2934" spans="1:18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0">
        <f t="shared" si="180"/>
        <v>42024.831446759257</v>
      </c>
      <c r="J2934" s="10">
        <f t="shared" si="181"/>
        <v>42056.124999999993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t="str">
        <f t="shared" si="182"/>
        <v>theater</v>
      </c>
      <c r="R2934" t="str">
        <f t="shared" si="183"/>
        <v>musical</v>
      </c>
    </row>
    <row r="2935" spans="1:18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0">
        <f t="shared" si="180"/>
        <v>42495.623298611106</v>
      </c>
      <c r="J2935" s="10">
        <f t="shared" si="181"/>
        <v>42525.623298611106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t="str">
        <f t="shared" si="182"/>
        <v>theater</v>
      </c>
      <c r="R2935" t="str">
        <f t="shared" si="183"/>
        <v>musical</v>
      </c>
    </row>
    <row r="2936" spans="1:18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0">
        <f t="shared" si="180"/>
        <v>41775.302824074075</v>
      </c>
      <c r="J2936" s="10">
        <f t="shared" si="181"/>
        <v>41805.302824074075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t="str">
        <f t="shared" si="182"/>
        <v>theater</v>
      </c>
      <c r="R2936" t="str">
        <f t="shared" si="183"/>
        <v>musical</v>
      </c>
    </row>
    <row r="2937" spans="1:18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0">
        <f t="shared" si="180"/>
        <v>42553.250092592592</v>
      </c>
      <c r="J2937" s="10">
        <f t="shared" si="181"/>
        <v>42611.374999999993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t="str">
        <f t="shared" si="182"/>
        <v>theater</v>
      </c>
      <c r="R2937" t="str">
        <f t="shared" si="183"/>
        <v>musical</v>
      </c>
    </row>
    <row r="2938" spans="1:18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0">
        <f t="shared" si="180"/>
        <v>41912.317395833328</v>
      </c>
      <c r="J2938" s="10">
        <f t="shared" si="181"/>
        <v>41924.874305555553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t="str">
        <f t="shared" si="182"/>
        <v>theater</v>
      </c>
      <c r="R2938" t="str">
        <f t="shared" si="183"/>
        <v>musical</v>
      </c>
    </row>
    <row r="2939" spans="1:18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0">
        <f t="shared" si="180"/>
        <v>41803.123993055553</v>
      </c>
      <c r="J2939" s="10">
        <f t="shared" si="181"/>
        <v>41833.123993055553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t="str">
        <f t="shared" si="182"/>
        <v>theater</v>
      </c>
      <c r="R2939" t="str">
        <f t="shared" si="183"/>
        <v>musical</v>
      </c>
    </row>
    <row r="2940" spans="1:18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0">
        <f t="shared" si="180"/>
        <v>42004.370532407404</v>
      </c>
      <c r="J2940" s="10">
        <f t="shared" si="181"/>
        <v>42034.370532407404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t="str">
        <f t="shared" si="182"/>
        <v>theater</v>
      </c>
      <c r="R2940" t="str">
        <f t="shared" si="183"/>
        <v>musical</v>
      </c>
    </row>
    <row r="2941" spans="1:18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0">
        <f t="shared" si="180"/>
        <v>41845.47583333333</v>
      </c>
      <c r="J2941" s="10">
        <f t="shared" si="181"/>
        <v>41878.708333333328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t="str">
        <f t="shared" si="182"/>
        <v>theater</v>
      </c>
      <c r="R2941" t="str">
        <f t="shared" si="183"/>
        <v>musical</v>
      </c>
    </row>
    <row r="2942" spans="1:18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0">
        <f t="shared" si="180"/>
        <v>41982.440023148149</v>
      </c>
      <c r="J2942" s="10">
        <f t="shared" si="181"/>
        <v>42022.440023148149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t="str">
        <f t="shared" si="182"/>
        <v>theater</v>
      </c>
      <c r="R2942" t="str">
        <f t="shared" si="183"/>
        <v>musical</v>
      </c>
    </row>
    <row r="2943" spans="1:18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0">
        <f t="shared" si="180"/>
        <v>42034.626793981479</v>
      </c>
      <c r="J2943" s="10">
        <f t="shared" si="181"/>
        <v>42064.626793981479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t="str">
        <f t="shared" si="182"/>
        <v>theater</v>
      </c>
      <c r="R2943" t="str">
        <f t="shared" si="183"/>
        <v>spaces</v>
      </c>
    </row>
    <row r="2944" spans="1:18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0">
        <f t="shared" si="180"/>
        <v>42334.470590277771</v>
      </c>
      <c r="J2944" s="10">
        <f t="shared" si="181"/>
        <v>42354.512499999997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t="str">
        <f t="shared" si="182"/>
        <v>theater</v>
      </c>
      <c r="R2944" t="str">
        <f t="shared" si="183"/>
        <v>spaces</v>
      </c>
    </row>
    <row r="2945" spans="1:18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0">
        <f t="shared" si="180"/>
        <v>42076.796064814807</v>
      </c>
      <c r="J2945" s="10">
        <f t="shared" si="181"/>
        <v>42106.796064814807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t="str">
        <f t="shared" si="182"/>
        <v>theater</v>
      </c>
      <c r="R2945" t="str">
        <f t="shared" si="183"/>
        <v>spaces</v>
      </c>
    </row>
    <row r="2946" spans="1:18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0">
        <f t="shared" si="180"/>
        <v>42132.580995370365</v>
      </c>
      <c r="J2946" s="10">
        <f t="shared" si="181"/>
        <v>42162.580995370365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t="str">
        <f t="shared" si="182"/>
        <v>theater</v>
      </c>
      <c r="R2946" t="str">
        <f t="shared" si="183"/>
        <v>spaces</v>
      </c>
    </row>
    <row r="2947" spans="1:18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0">
        <f t="shared" ref="I2947:I3010" si="184">(((L2947/60)/60)/24) + DATE(1970,1,1)+(-8/24)</f>
        <v>42117.806250000001</v>
      </c>
      <c r="J2947" s="10">
        <f t="shared" ref="J2947:J3010" si="185">(((K2947/60)/60)/24) + DATE(1970,1,1)+(-8/24)</f>
        <v>42147.806250000001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t="str">
        <f t="shared" ref="Q2947:Q3010" si="186">LEFT(P2947, SEARCH("/",P2947,1) - 1)</f>
        <v>theater</v>
      </c>
      <c r="R2947" t="str">
        <f t="shared" ref="R2947:R3010" si="187">RIGHT(P2947,LEN(P2947) - SEARCH("/",P2947,1))</f>
        <v>spaces</v>
      </c>
    </row>
    <row r="2948" spans="1:18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0">
        <f t="shared" si="184"/>
        <v>42567.197824074072</v>
      </c>
      <c r="J2948" s="10">
        <f t="shared" si="185"/>
        <v>42597.197824074072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t="str">
        <f t="shared" si="186"/>
        <v>theater</v>
      </c>
      <c r="R2948" t="str">
        <f t="shared" si="187"/>
        <v>spaces</v>
      </c>
    </row>
    <row r="2949" spans="1:18" ht="43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0">
        <f t="shared" si="184"/>
        <v>42649.228784722225</v>
      </c>
      <c r="J2949" s="10">
        <f t="shared" si="185"/>
        <v>42698.382638888892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t="str">
        <f t="shared" si="186"/>
        <v>theater</v>
      </c>
      <c r="R2949" t="str">
        <f t="shared" si="187"/>
        <v>spaces</v>
      </c>
    </row>
    <row r="2950" spans="1:18" ht="43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0">
        <f t="shared" si="184"/>
        <v>42097.315891203696</v>
      </c>
      <c r="J2950" s="10">
        <f t="shared" si="185"/>
        <v>42157.315891203696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t="str">
        <f t="shared" si="186"/>
        <v>theater</v>
      </c>
      <c r="R2950" t="str">
        <f t="shared" si="187"/>
        <v>spaces</v>
      </c>
    </row>
    <row r="2951" spans="1:18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0">
        <f t="shared" si="184"/>
        <v>42297.48978009259</v>
      </c>
      <c r="J2951" s="10">
        <f t="shared" si="185"/>
        <v>42327.531446759262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t="str">
        <f t="shared" si="186"/>
        <v>theater</v>
      </c>
      <c r="R2951" t="str">
        <f t="shared" si="187"/>
        <v>spaces</v>
      </c>
    </row>
    <row r="2952" spans="1:18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0">
        <f t="shared" si="184"/>
        <v>42362.031851851854</v>
      </c>
      <c r="J2952" s="10">
        <f t="shared" si="185"/>
        <v>42392.031851851854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t="str">
        <f t="shared" si="186"/>
        <v>theater</v>
      </c>
      <c r="R2952" t="str">
        <f t="shared" si="187"/>
        <v>spaces</v>
      </c>
    </row>
    <row r="2953" spans="1:18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0">
        <f t="shared" si="184"/>
        <v>41872.469594907401</v>
      </c>
      <c r="J2953" s="10">
        <f t="shared" si="185"/>
        <v>41917.469594907401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t="str">
        <f t="shared" si="186"/>
        <v>theater</v>
      </c>
      <c r="R2953" t="str">
        <f t="shared" si="187"/>
        <v>spaces</v>
      </c>
    </row>
    <row r="2954" spans="1:18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0">
        <f t="shared" si="184"/>
        <v>42628.356932870367</v>
      </c>
      <c r="J2954" s="10">
        <f t="shared" si="185"/>
        <v>42659.833333333336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t="str">
        <f t="shared" si="186"/>
        <v>theater</v>
      </c>
      <c r="R2954" t="str">
        <f t="shared" si="187"/>
        <v>spaces</v>
      </c>
    </row>
    <row r="2955" spans="1:18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0">
        <f t="shared" si="184"/>
        <v>42255.458576388883</v>
      </c>
      <c r="J2955" s="10">
        <f t="shared" si="185"/>
        <v>42285.458576388883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t="str">
        <f t="shared" si="186"/>
        <v>theater</v>
      </c>
      <c r="R2955" t="str">
        <f t="shared" si="187"/>
        <v>spaces</v>
      </c>
    </row>
    <row r="2956" spans="1:18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0">
        <f t="shared" si="184"/>
        <v>42790.250034722216</v>
      </c>
      <c r="J2956" s="10">
        <f t="shared" si="185"/>
        <v>42810.208368055559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t="str">
        <f t="shared" si="186"/>
        <v>theater</v>
      </c>
      <c r="R2956" t="str">
        <f t="shared" si="187"/>
        <v>spaces</v>
      </c>
    </row>
    <row r="2957" spans="1:18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0">
        <f t="shared" si="184"/>
        <v>42141.407974537033</v>
      </c>
      <c r="J2957" s="10">
        <f t="shared" si="185"/>
        <v>42171.407974537033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t="str">
        <f t="shared" si="186"/>
        <v>theater</v>
      </c>
      <c r="R2957" t="str">
        <f t="shared" si="187"/>
        <v>spaces</v>
      </c>
    </row>
    <row r="2958" spans="1:18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0">
        <f t="shared" si="184"/>
        <v>42464.625578703701</v>
      </c>
      <c r="J2958" s="10">
        <f t="shared" si="185"/>
        <v>42494.625578703701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t="str">
        <f t="shared" si="186"/>
        <v>theater</v>
      </c>
      <c r="R2958" t="str">
        <f t="shared" si="187"/>
        <v>spaces</v>
      </c>
    </row>
    <row r="2959" spans="1:18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0">
        <f t="shared" si="184"/>
        <v>42030.67791666666</v>
      </c>
      <c r="J2959" s="10">
        <f t="shared" si="185"/>
        <v>42090.636249999996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t="str">
        <f t="shared" si="186"/>
        <v>theater</v>
      </c>
      <c r="R2959" t="str">
        <f t="shared" si="187"/>
        <v>spaces</v>
      </c>
    </row>
    <row r="2960" spans="1:18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0">
        <f t="shared" si="184"/>
        <v>42438.445798611108</v>
      </c>
      <c r="J2960" s="10">
        <f t="shared" si="185"/>
        <v>42498.404131944444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t="str">
        <f t="shared" si="186"/>
        <v>theater</v>
      </c>
      <c r="R2960" t="str">
        <f t="shared" si="187"/>
        <v>spaces</v>
      </c>
    </row>
    <row r="2961" spans="1:18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0">
        <f t="shared" si="184"/>
        <v>42497.675057870372</v>
      </c>
      <c r="J2961" s="10">
        <f t="shared" si="185"/>
        <v>42527.675057870372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t="str">
        <f t="shared" si="186"/>
        <v>theater</v>
      </c>
      <c r="R2961" t="str">
        <f t="shared" si="187"/>
        <v>spaces</v>
      </c>
    </row>
    <row r="2962" spans="1:18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0">
        <f t="shared" si="184"/>
        <v>41863.42387731481</v>
      </c>
      <c r="J2962" s="10">
        <f t="shared" si="185"/>
        <v>41893.42387731481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t="str">
        <f t="shared" si="186"/>
        <v>theater</v>
      </c>
      <c r="R2962" t="str">
        <f t="shared" si="187"/>
        <v>spaces</v>
      </c>
    </row>
    <row r="2963" spans="1:18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0">
        <f t="shared" si="184"/>
        <v>42060.879155092589</v>
      </c>
      <c r="J2963" s="10">
        <f t="shared" si="185"/>
        <v>42088.833333333336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t="str">
        <f t="shared" si="186"/>
        <v>theater</v>
      </c>
      <c r="R2963" t="str">
        <f t="shared" si="187"/>
        <v>plays</v>
      </c>
    </row>
    <row r="2964" spans="1:18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0">
        <f t="shared" si="184"/>
        <v>42035.910949074074</v>
      </c>
      <c r="J2964" s="10">
        <f t="shared" si="185"/>
        <v>42063.957638888889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t="str">
        <f t="shared" si="186"/>
        <v>theater</v>
      </c>
      <c r="R2964" t="str">
        <f t="shared" si="187"/>
        <v>plays</v>
      </c>
    </row>
    <row r="2965" spans="1:18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0">
        <f t="shared" si="184"/>
        <v>42157.13685185185</v>
      </c>
      <c r="J2965" s="10">
        <f t="shared" si="185"/>
        <v>42187.13685185185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t="str">
        <f t="shared" si="186"/>
        <v>theater</v>
      </c>
      <c r="R2965" t="str">
        <f t="shared" si="187"/>
        <v>plays</v>
      </c>
    </row>
    <row r="2966" spans="1:18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0">
        <f t="shared" si="184"/>
        <v>41827.576608796291</v>
      </c>
      <c r="J2966" s="10">
        <f t="shared" si="185"/>
        <v>41857.563888888886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t="str">
        <f t="shared" si="186"/>
        <v>theater</v>
      </c>
      <c r="R2966" t="str">
        <f t="shared" si="187"/>
        <v>plays</v>
      </c>
    </row>
    <row r="2967" spans="1:18" ht="43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0">
        <f t="shared" si="184"/>
        <v>42162.396215277775</v>
      </c>
      <c r="J2967" s="10">
        <f t="shared" si="185"/>
        <v>42192.396215277775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t="str">
        <f t="shared" si="186"/>
        <v>theater</v>
      </c>
      <c r="R2967" t="str">
        <f t="shared" si="187"/>
        <v>plays</v>
      </c>
    </row>
    <row r="2968" spans="1:18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0">
        <f t="shared" si="184"/>
        <v>42233.405231481483</v>
      </c>
      <c r="J2968" s="10">
        <f t="shared" si="185"/>
        <v>42263.405231481483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t="str">
        <f t="shared" si="186"/>
        <v>theater</v>
      </c>
      <c r="R2968" t="str">
        <f t="shared" si="187"/>
        <v>plays</v>
      </c>
    </row>
    <row r="2969" spans="1:18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0">
        <f t="shared" si="184"/>
        <v>42041.864490740736</v>
      </c>
      <c r="J2969" s="10">
        <f t="shared" si="185"/>
        <v>42071.822824074072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t="str">
        <f t="shared" si="186"/>
        <v>theater</v>
      </c>
      <c r="R2969" t="str">
        <f t="shared" si="187"/>
        <v>plays</v>
      </c>
    </row>
    <row r="2970" spans="1:18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0">
        <f t="shared" si="184"/>
        <v>42585.190509259257</v>
      </c>
      <c r="J2970" s="10">
        <f t="shared" si="185"/>
        <v>42598.832638888889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t="str">
        <f t="shared" si="186"/>
        <v>theater</v>
      </c>
      <c r="R2970" t="str">
        <f t="shared" si="187"/>
        <v>plays</v>
      </c>
    </row>
    <row r="2971" spans="1:18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0">
        <f t="shared" si="184"/>
        <v>42097.453159722216</v>
      </c>
      <c r="J2971" s="10">
        <f t="shared" si="185"/>
        <v>42127.618750000001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t="str">
        <f t="shared" si="186"/>
        <v>theater</v>
      </c>
      <c r="R2971" t="str">
        <f t="shared" si="187"/>
        <v>plays</v>
      </c>
    </row>
    <row r="2972" spans="1:18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0">
        <f t="shared" si="184"/>
        <v>41808.336238425924</v>
      </c>
      <c r="J2972" s="10">
        <f t="shared" si="185"/>
        <v>41838.336238425924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t="str">
        <f t="shared" si="186"/>
        <v>theater</v>
      </c>
      <c r="R2972" t="str">
        <f t="shared" si="187"/>
        <v>plays</v>
      </c>
    </row>
    <row r="2973" spans="1:18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0">
        <f t="shared" si="184"/>
        <v>41852.324976851851</v>
      </c>
      <c r="J2973" s="10">
        <f t="shared" si="185"/>
        <v>41882.324976851851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t="str">
        <f t="shared" si="186"/>
        <v>theater</v>
      </c>
      <c r="R2973" t="str">
        <f t="shared" si="187"/>
        <v>plays</v>
      </c>
    </row>
    <row r="2974" spans="1:18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0">
        <f t="shared" si="184"/>
        <v>42693.77685185185</v>
      </c>
      <c r="J2974" s="10">
        <f t="shared" si="185"/>
        <v>42708.708333333336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t="str">
        <f t="shared" si="186"/>
        <v>theater</v>
      </c>
      <c r="R2974" t="str">
        <f t="shared" si="187"/>
        <v>plays</v>
      </c>
    </row>
    <row r="2975" spans="1:18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0">
        <f t="shared" si="184"/>
        <v>42341.485046296293</v>
      </c>
      <c r="J2975" s="10">
        <f t="shared" si="185"/>
        <v>42369.833333333336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t="str">
        <f t="shared" si="186"/>
        <v>theater</v>
      </c>
      <c r="R2975" t="str">
        <f t="shared" si="187"/>
        <v>plays</v>
      </c>
    </row>
    <row r="2976" spans="1:18" ht="43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0">
        <f t="shared" si="184"/>
        <v>41879.727673611109</v>
      </c>
      <c r="J2976" s="10">
        <f t="shared" si="185"/>
        <v>41907.732638888883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t="str">
        <f t="shared" si="186"/>
        <v>theater</v>
      </c>
      <c r="R2976" t="str">
        <f t="shared" si="187"/>
        <v>plays</v>
      </c>
    </row>
    <row r="2977" spans="1:18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0">
        <f t="shared" si="184"/>
        <v>41941.350532407407</v>
      </c>
      <c r="J2977" s="10">
        <f t="shared" si="185"/>
        <v>41969.791666666664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t="str">
        <f t="shared" si="186"/>
        <v>theater</v>
      </c>
      <c r="R2977" t="str">
        <f t="shared" si="187"/>
        <v>plays</v>
      </c>
    </row>
    <row r="2978" spans="1:18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0">
        <f t="shared" si="184"/>
        <v>42425.397337962961</v>
      </c>
      <c r="J2978" s="10">
        <f t="shared" si="185"/>
        <v>42442.166666666664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t="str">
        <f t="shared" si="186"/>
        <v>theater</v>
      </c>
      <c r="R2978" t="str">
        <f t="shared" si="187"/>
        <v>plays</v>
      </c>
    </row>
    <row r="2979" spans="1:18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0">
        <f t="shared" si="184"/>
        <v>42026.547847222224</v>
      </c>
      <c r="J2979" s="10">
        <f t="shared" si="185"/>
        <v>42085.759722222218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t="str">
        <f t="shared" si="186"/>
        <v>theater</v>
      </c>
      <c r="R2979" t="str">
        <f t="shared" si="187"/>
        <v>plays</v>
      </c>
    </row>
    <row r="2980" spans="1:18" ht="43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0">
        <f t="shared" si="184"/>
        <v>41922.307256944441</v>
      </c>
      <c r="J2980" s="10">
        <f t="shared" si="185"/>
        <v>41931.915972222218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t="str">
        <f t="shared" si="186"/>
        <v>theater</v>
      </c>
      <c r="R2980" t="str">
        <f t="shared" si="187"/>
        <v>plays</v>
      </c>
    </row>
    <row r="2981" spans="1:18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0">
        <f t="shared" si="184"/>
        <v>41993.491006944438</v>
      </c>
      <c r="J2981" s="10">
        <f t="shared" si="185"/>
        <v>42009.916666666664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t="str">
        <f t="shared" si="186"/>
        <v>theater</v>
      </c>
      <c r="R2981" t="str">
        <f t="shared" si="187"/>
        <v>plays</v>
      </c>
    </row>
    <row r="2982" spans="1:18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0">
        <f t="shared" si="184"/>
        <v>42219.58252314815</v>
      </c>
      <c r="J2982" s="10">
        <f t="shared" si="185"/>
        <v>42239.749999999993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t="str">
        <f t="shared" si="186"/>
        <v>theater</v>
      </c>
      <c r="R2982" t="str">
        <f t="shared" si="187"/>
        <v>plays</v>
      </c>
    </row>
    <row r="2983" spans="1:18" ht="43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0">
        <f t="shared" si="184"/>
        <v>42225.226342592585</v>
      </c>
      <c r="J2983" s="10">
        <f t="shared" si="185"/>
        <v>42270.226342592585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t="str">
        <f t="shared" si="186"/>
        <v>theater</v>
      </c>
      <c r="R2983" t="str">
        <f t="shared" si="187"/>
        <v>spaces</v>
      </c>
    </row>
    <row r="2984" spans="1:18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0">
        <f t="shared" si="184"/>
        <v>42381.353506944441</v>
      </c>
      <c r="J2984" s="10">
        <f t="shared" si="185"/>
        <v>42411.353506944441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t="str">
        <f t="shared" si="186"/>
        <v>theater</v>
      </c>
      <c r="R2984" t="str">
        <f t="shared" si="187"/>
        <v>spaces</v>
      </c>
    </row>
    <row r="2985" spans="1:18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0">
        <f t="shared" si="184"/>
        <v>41894.299027777779</v>
      </c>
      <c r="J2985" s="10">
        <f t="shared" si="185"/>
        <v>41954.340694444443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t="str">
        <f t="shared" si="186"/>
        <v>theater</v>
      </c>
      <c r="R2985" t="str">
        <f t="shared" si="187"/>
        <v>spaces</v>
      </c>
    </row>
    <row r="2986" spans="1:18" ht="43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0">
        <f t="shared" si="184"/>
        <v>42575.945381944439</v>
      </c>
      <c r="J2986" s="10">
        <f t="shared" si="185"/>
        <v>42605.945381944439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t="str">
        <f t="shared" si="186"/>
        <v>theater</v>
      </c>
      <c r="R2986" t="str">
        <f t="shared" si="187"/>
        <v>spaces</v>
      </c>
    </row>
    <row r="2987" spans="1:18" ht="43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0">
        <f t="shared" si="184"/>
        <v>42654.640370370362</v>
      </c>
      <c r="J2987" s="10">
        <f t="shared" si="185"/>
        <v>42673.833333333336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t="str">
        <f t="shared" si="186"/>
        <v>theater</v>
      </c>
      <c r="R2987" t="str">
        <f t="shared" si="187"/>
        <v>spaces</v>
      </c>
    </row>
    <row r="2988" spans="1:18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0">
        <f t="shared" si="184"/>
        <v>42431.16673611111</v>
      </c>
      <c r="J2988" s="10">
        <f t="shared" si="185"/>
        <v>42491.125069444439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t="str">
        <f t="shared" si="186"/>
        <v>theater</v>
      </c>
      <c r="R2988" t="str">
        <f t="shared" si="187"/>
        <v>spaces</v>
      </c>
    </row>
    <row r="2989" spans="1:18" ht="43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0">
        <f t="shared" si="184"/>
        <v>42626.973969907405</v>
      </c>
      <c r="J2989" s="10">
        <f t="shared" si="185"/>
        <v>42655.666666666664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t="str">
        <f t="shared" si="186"/>
        <v>theater</v>
      </c>
      <c r="R2989" t="str">
        <f t="shared" si="187"/>
        <v>spaces</v>
      </c>
    </row>
    <row r="2990" spans="1:18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0">
        <f t="shared" si="184"/>
        <v>42511.028715277782</v>
      </c>
      <c r="J2990" s="10">
        <f t="shared" si="185"/>
        <v>42541.028715277782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t="str">
        <f t="shared" si="186"/>
        <v>theater</v>
      </c>
      <c r="R2990" t="str">
        <f t="shared" si="187"/>
        <v>spaces</v>
      </c>
    </row>
    <row r="2991" spans="1:1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0">
        <f t="shared" si="184"/>
        <v>42336.687060185184</v>
      </c>
      <c r="J2991" s="10">
        <f t="shared" si="185"/>
        <v>42358.874305555553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t="str">
        <f t="shared" si="186"/>
        <v>theater</v>
      </c>
      <c r="R2991" t="str">
        <f t="shared" si="187"/>
        <v>spaces</v>
      </c>
    </row>
    <row r="2992" spans="1:18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0">
        <f t="shared" si="184"/>
        <v>42341.240972222215</v>
      </c>
      <c r="J2992" s="10">
        <f t="shared" si="185"/>
        <v>42376.240972222215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t="str">
        <f t="shared" si="186"/>
        <v>theater</v>
      </c>
      <c r="R2992" t="str">
        <f t="shared" si="187"/>
        <v>spaces</v>
      </c>
    </row>
    <row r="2993" spans="1:18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0">
        <f t="shared" si="184"/>
        <v>42740.503819444442</v>
      </c>
      <c r="J2993" s="10">
        <f t="shared" si="185"/>
        <v>42762.503819444442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t="str">
        <f t="shared" si="186"/>
        <v>theater</v>
      </c>
      <c r="R2993" t="str">
        <f t="shared" si="187"/>
        <v>spaces</v>
      </c>
    </row>
    <row r="2994" spans="1:18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0">
        <f t="shared" si="184"/>
        <v>42622.434143518512</v>
      </c>
      <c r="J2994" s="10">
        <f t="shared" si="185"/>
        <v>42652.434143518512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t="str">
        <f t="shared" si="186"/>
        <v>theater</v>
      </c>
      <c r="R2994" t="str">
        <f t="shared" si="187"/>
        <v>spaces</v>
      </c>
    </row>
    <row r="2995" spans="1:1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0">
        <f t="shared" si="184"/>
        <v>42390.50540509259</v>
      </c>
      <c r="J2995" s="10">
        <f t="shared" si="185"/>
        <v>42420.50540509259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t="str">
        <f t="shared" si="186"/>
        <v>theater</v>
      </c>
      <c r="R2995" t="str">
        <f t="shared" si="187"/>
        <v>spaces</v>
      </c>
    </row>
    <row r="2996" spans="1:18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0">
        <f t="shared" si="184"/>
        <v>41885.145509259259</v>
      </c>
      <c r="J2996" s="10">
        <f t="shared" si="185"/>
        <v>41915.145509259259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t="str">
        <f t="shared" si="186"/>
        <v>theater</v>
      </c>
      <c r="R2996" t="str">
        <f t="shared" si="187"/>
        <v>spaces</v>
      </c>
    </row>
    <row r="2997" spans="1:18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0">
        <f t="shared" si="184"/>
        <v>42724.331840277773</v>
      </c>
      <c r="J2997" s="10">
        <f t="shared" si="185"/>
        <v>42754.331840277773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t="str">
        <f t="shared" si="186"/>
        <v>theater</v>
      </c>
      <c r="R2997" t="str">
        <f t="shared" si="187"/>
        <v>spaces</v>
      </c>
    </row>
    <row r="2998" spans="1:18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0">
        <f t="shared" si="184"/>
        <v>42090.57916666667</v>
      </c>
      <c r="J2998" s="10">
        <f t="shared" si="185"/>
        <v>42150.57916666667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t="str">
        <f t="shared" si="186"/>
        <v>theater</v>
      </c>
      <c r="R2998" t="str">
        <f t="shared" si="187"/>
        <v>spaces</v>
      </c>
    </row>
    <row r="2999" spans="1:18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0">
        <f t="shared" si="184"/>
        <v>42775.400381944441</v>
      </c>
      <c r="J2999" s="10">
        <f t="shared" si="185"/>
        <v>42792.874305555553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t="str">
        <f t="shared" si="186"/>
        <v>theater</v>
      </c>
      <c r="R2999" t="str">
        <f t="shared" si="187"/>
        <v>spaces</v>
      </c>
    </row>
    <row r="3000" spans="1:18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0">
        <f t="shared" si="184"/>
        <v>41777.860289351847</v>
      </c>
      <c r="J3000" s="10">
        <f t="shared" si="185"/>
        <v>41805.850694444445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t="str">
        <f t="shared" si="186"/>
        <v>theater</v>
      </c>
      <c r="R3000" t="str">
        <f t="shared" si="187"/>
        <v>spaces</v>
      </c>
    </row>
    <row r="3001" spans="1:18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0">
        <f t="shared" si="184"/>
        <v>42780.406944444439</v>
      </c>
      <c r="J3001" s="10">
        <f t="shared" si="185"/>
        <v>42794.749999999993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t="str">
        <f t="shared" si="186"/>
        <v>theater</v>
      </c>
      <c r="R3001" t="str">
        <f t="shared" si="187"/>
        <v>spaces</v>
      </c>
    </row>
    <row r="3002" spans="1:18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0">
        <f t="shared" si="184"/>
        <v>42752.49386574074</v>
      </c>
      <c r="J3002" s="10">
        <f t="shared" si="185"/>
        <v>42766.416666666664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t="str">
        <f t="shared" si="186"/>
        <v>theater</v>
      </c>
      <c r="R3002" t="str">
        <f t="shared" si="187"/>
        <v>spaces</v>
      </c>
    </row>
    <row r="3003" spans="1:18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0">
        <f t="shared" si="184"/>
        <v>42534.562291666669</v>
      </c>
      <c r="J3003" s="10">
        <f t="shared" si="185"/>
        <v>42564.562291666669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t="str">
        <f t="shared" si="186"/>
        <v>theater</v>
      </c>
      <c r="R3003" t="str">
        <f t="shared" si="187"/>
        <v>spaces</v>
      </c>
    </row>
    <row r="3004" spans="1:18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0">
        <f t="shared" si="184"/>
        <v>41239.502916666665</v>
      </c>
      <c r="J3004" s="10">
        <f t="shared" si="185"/>
        <v>41269.502916666665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t="str">
        <f t="shared" si="186"/>
        <v>theater</v>
      </c>
      <c r="R3004" t="str">
        <f t="shared" si="187"/>
        <v>spaces</v>
      </c>
    </row>
    <row r="3005" spans="1:18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0">
        <f t="shared" si="184"/>
        <v>42398.515925925924</v>
      </c>
      <c r="J3005" s="10">
        <f t="shared" si="185"/>
        <v>42429.915972222218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t="str">
        <f t="shared" si="186"/>
        <v>theater</v>
      </c>
      <c r="R3005" t="str">
        <f t="shared" si="187"/>
        <v>spaces</v>
      </c>
    </row>
    <row r="3006" spans="1:18" ht="43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0">
        <f t="shared" si="184"/>
        <v>41928.547731481478</v>
      </c>
      <c r="J3006" s="10">
        <f t="shared" si="185"/>
        <v>41958.589398148142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t="str">
        <f t="shared" si="186"/>
        <v>theater</v>
      </c>
      <c r="R3006" t="str">
        <f t="shared" si="187"/>
        <v>spaces</v>
      </c>
    </row>
    <row r="3007" spans="1:18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0">
        <f t="shared" si="184"/>
        <v>41888.341493055552</v>
      </c>
      <c r="J3007" s="10">
        <f t="shared" si="185"/>
        <v>41918.341493055552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t="str">
        <f t="shared" si="186"/>
        <v>theater</v>
      </c>
      <c r="R3007" t="str">
        <f t="shared" si="187"/>
        <v>spaces</v>
      </c>
    </row>
    <row r="3008" spans="1:18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0">
        <f t="shared" si="184"/>
        <v>41957.423506944448</v>
      </c>
      <c r="J3008" s="10">
        <f t="shared" si="185"/>
        <v>41987.423506944448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t="str">
        <f t="shared" si="186"/>
        <v>theater</v>
      </c>
      <c r="R3008" t="str">
        <f t="shared" si="187"/>
        <v>spaces</v>
      </c>
    </row>
    <row r="3009" spans="1:18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0">
        <f t="shared" si="184"/>
        <v>42097.882905092592</v>
      </c>
      <c r="J3009" s="10">
        <f t="shared" si="185"/>
        <v>42118.882905092592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t="str">
        <f t="shared" si="186"/>
        <v>theater</v>
      </c>
      <c r="R3009" t="str">
        <f t="shared" si="187"/>
        <v>spaces</v>
      </c>
    </row>
    <row r="3010" spans="1:18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0">
        <f t="shared" si="184"/>
        <v>42359.878692129627</v>
      </c>
      <c r="J3010" s="10">
        <f t="shared" si="185"/>
        <v>42389.878692129627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t="str">
        <f t="shared" si="186"/>
        <v>theater</v>
      </c>
      <c r="R3010" t="str">
        <f t="shared" si="187"/>
        <v>spaces</v>
      </c>
    </row>
    <row r="3011" spans="1:18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0">
        <f t="shared" ref="I3011:I3074" si="188">(((L3011/60)/60)/24) + DATE(1970,1,1)+(-8/24)</f>
        <v>41939.236574074072</v>
      </c>
      <c r="J3011" s="10">
        <f t="shared" ref="J3011:J3074" si="189">(((K3011/60)/60)/24) + DATE(1970,1,1)+(-8/24)</f>
        <v>41969.278240740743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t="str">
        <f t="shared" ref="Q3011:Q3074" si="190">LEFT(P3011, SEARCH("/",P3011,1) - 1)</f>
        <v>theater</v>
      </c>
      <c r="R3011" t="str">
        <f t="shared" ref="R3011:R3074" si="191">RIGHT(P3011,LEN(P3011) - SEARCH("/",P3011,1))</f>
        <v>spaces</v>
      </c>
    </row>
    <row r="3012" spans="1:18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0">
        <f t="shared" si="188"/>
        <v>41996.499062499999</v>
      </c>
      <c r="J3012" s="10">
        <f t="shared" si="189"/>
        <v>42056.499062499999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t="str">
        <f t="shared" si="190"/>
        <v>theater</v>
      </c>
      <c r="R3012" t="str">
        <f t="shared" si="191"/>
        <v>spaces</v>
      </c>
    </row>
    <row r="3013" spans="1:18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0">
        <f t="shared" si="188"/>
        <v>42334.135601851849</v>
      </c>
      <c r="J3013" s="10">
        <f t="shared" si="189"/>
        <v>42361.624305555553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t="str">
        <f t="shared" si="190"/>
        <v>theater</v>
      </c>
      <c r="R3013" t="str">
        <f t="shared" si="191"/>
        <v>spaces</v>
      </c>
    </row>
    <row r="3014" spans="1:18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0">
        <f t="shared" si="188"/>
        <v>42024.369560185187</v>
      </c>
      <c r="J3014" s="10">
        <f t="shared" si="189"/>
        <v>42045.369560185187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t="str">
        <f t="shared" si="190"/>
        <v>theater</v>
      </c>
      <c r="R3014" t="str">
        <f t="shared" si="191"/>
        <v>spaces</v>
      </c>
    </row>
    <row r="3015" spans="1:18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0">
        <f t="shared" si="188"/>
        <v>42146.502881944441</v>
      </c>
      <c r="J3015" s="10">
        <f t="shared" si="189"/>
        <v>42176.502881944441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t="str">
        <f t="shared" si="190"/>
        <v>theater</v>
      </c>
      <c r="R3015" t="str">
        <f t="shared" si="191"/>
        <v>spaces</v>
      </c>
    </row>
    <row r="3016" spans="1:18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0">
        <f t="shared" si="188"/>
        <v>41919.790277777778</v>
      </c>
      <c r="J3016" s="10">
        <f t="shared" si="189"/>
        <v>41947.875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t="str">
        <f t="shared" si="190"/>
        <v>theater</v>
      </c>
      <c r="R3016" t="str">
        <f t="shared" si="191"/>
        <v>spaces</v>
      </c>
    </row>
    <row r="3017" spans="1:18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0">
        <f t="shared" si="188"/>
        <v>41785.393958333334</v>
      </c>
      <c r="J3017" s="10">
        <f t="shared" si="189"/>
        <v>41800.833333333328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t="str">
        <f t="shared" si="190"/>
        <v>theater</v>
      </c>
      <c r="R3017" t="str">
        <f t="shared" si="191"/>
        <v>spaces</v>
      </c>
    </row>
    <row r="3018" spans="1:18" ht="43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0">
        <f t="shared" si="188"/>
        <v>41778.214722222219</v>
      </c>
      <c r="J3018" s="10">
        <f t="shared" si="189"/>
        <v>41838.214722222219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t="str">
        <f t="shared" si="190"/>
        <v>theater</v>
      </c>
      <c r="R3018" t="str">
        <f t="shared" si="191"/>
        <v>spaces</v>
      </c>
    </row>
    <row r="3019" spans="1:18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0">
        <f t="shared" si="188"/>
        <v>41841.516701388886</v>
      </c>
      <c r="J3019" s="10">
        <f t="shared" si="189"/>
        <v>41871.516701388886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t="str">
        <f t="shared" si="190"/>
        <v>theater</v>
      </c>
      <c r="R3019" t="str">
        <f t="shared" si="191"/>
        <v>spaces</v>
      </c>
    </row>
    <row r="3020" spans="1:18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0">
        <f t="shared" si="188"/>
        <v>42162.965000000004</v>
      </c>
      <c r="J3020" s="10">
        <f t="shared" si="189"/>
        <v>42205.583333333336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t="str">
        <f t="shared" si="190"/>
        <v>theater</v>
      </c>
      <c r="R3020" t="str">
        <f t="shared" si="191"/>
        <v>spaces</v>
      </c>
    </row>
    <row r="3021" spans="1:18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0">
        <f t="shared" si="188"/>
        <v>41758.500231481477</v>
      </c>
      <c r="J3021" s="10">
        <f t="shared" si="189"/>
        <v>41785.791666666664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t="str">
        <f t="shared" si="190"/>
        <v>theater</v>
      </c>
      <c r="R3021" t="str">
        <f t="shared" si="191"/>
        <v>spaces</v>
      </c>
    </row>
    <row r="3022" spans="1:18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0">
        <f t="shared" si="188"/>
        <v>42170.513113425921</v>
      </c>
      <c r="J3022" s="10">
        <f t="shared" si="189"/>
        <v>42230.513113425921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t="str">
        <f t="shared" si="190"/>
        <v>theater</v>
      </c>
      <c r="R3022" t="str">
        <f t="shared" si="191"/>
        <v>spaces</v>
      </c>
    </row>
    <row r="3023" spans="1:18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0">
        <f t="shared" si="188"/>
        <v>42660.285520833328</v>
      </c>
      <c r="J3023" s="10">
        <f t="shared" si="189"/>
        <v>42695.915972222218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t="str">
        <f t="shared" si="190"/>
        <v>theater</v>
      </c>
      <c r="R3023" t="str">
        <f t="shared" si="191"/>
        <v>spaces</v>
      </c>
    </row>
    <row r="3024" spans="1:18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0">
        <f t="shared" si="188"/>
        <v>42564.620474537034</v>
      </c>
      <c r="J3024" s="10">
        <f t="shared" si="189"/>
        <v>42609.620474537034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t="str">
        <f t="shared" si="190"/>
        <v>theater</v>
      </c>
      <c r="R3024" t="str">
        <f t="shared" si="191"/>
        <v>spaces</v>
      </c>
    </row>
    <row r="3025" spans="1:18" ht="43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0">
        <f t="shared" si="188"/>
        <v>42121.34243055556</v>
      </c>
      <c r="J3025" s="10">
        <f t="shared" si="189"/>
        <v>42166.34243055556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t="str">
        <f t="shared" si="190"/>
        <v>theater</v>
      </c>
      <c r="R3025" t="str">
        <f t="shared" si="191"/>
        <v>spaces</v>
      </c>
    </row>
    <row r="3026" spans="1:18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0">
        <f t="shared" si="188"/>
        <v>41158.660590277774</v>
      </c>
      <c r="J3026" s="10">
        <f t="shared" si="189"/>
        <v>41188.660590277774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t="str">
        <f t="shared" si="190"/>
        <v>theater</v>
      </c>
      <c r="R3026" t="str">
        <f t="shared" si="191"/>
        <v>spaces</v>
      </c>
    </row>
    <row r="3027" spans="1:18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0">
        <f t="shared" si="188"/>
        <v>41761.176076388889</v>
      </c>
      <c r="J3027" s="10">
        <f t="shared" si="189"/>
        <v>41789.333333333328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t="str">
        <f t="shared" si="190"/>
        <v>theater</v>
      </c>
      <c r="R3027" t="str">
        <f t="shared" si="191"/>
        <v>spaces</v>
      </c>
    </row>
    <row r="3028" spans="1:18" ht="43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0">
        <f t="shared" si="188"/>
        <v>42783.126064814809</v>
      </c>
      <c r="J3028" s="10">
        <f t="shared" si="189"/>
        <v>42797.126064814809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t="str">
        <f t="shared" si="190"/>
        <v>theater</v>
      </c>
      <c r="R3028" t="str">
        <f t="shared" si="191"/>
        <v>spaces</v>
      </c>
    </row>
    <row r="3029" spans="1:18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0">
        <f t="shared" si="188"/>
        <v>42053.37096064815</v>
      </c>
      <c r="J3029" s="10">
        <f t="shared" si="189"/>
        <v>42083.329293981478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t="str">
        <f t="shared" si="190"/>
        <v>theater</v>
      </c>
      <c r="R3029" t="str">
        <f t="shared" si="191"/>
        <v>spaces</v>
      </c>
    </row>
    <row r="3030" spans="1:18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0">
        <f t="shared" si="188"/>
        <v>42566.930844907409</v>
      </c>
      <c r="J3030" s="10">
        <f t="shared" si="189"/>
        <v>42596.930844907409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t="str">
        <f t="shared" si="190"/>
        <v>theater</v>
      </c>
      <c r="R3030" t="str">
        <f t="shared" si="191"/>
        <v>spaces</v>
      </c>
    </row>
    <row r="3031" spans="1:18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0">
        <f t="shared" si="188"/>
        <v>41932.375543981478</v>
      </c>
      <c r="J3031" s="10">
        <f t="shared" si="189"/>
        <v>41960.857638888883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t="str">
        <f t="shared" si="190"/>
        <v>theater</v>
      </c>
      <c r="R3031" t="str">
        <f t="shared" si="191"/>
        <v>spaces</v>
      </c>
    </row>
    <row r="3032" spans="1:18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0">
        <f t="shared" si="188"/>
        <v>42233.4140162037</v>
      </c>
      <c r="J3032" s="10">
        <f t="shared" si="189"/>
        <v>42263.4140162037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t="str">
        <f t="shared" si="190"/>
        <v>theater</v>
      </c>
      <c r="R3032" t="str">
        <f t="shared" si="191"/>
        <v>spaces</v>
      </c>
    </row>
    <row r="3033" spans="1:18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0">
        <f t="shared" si="188"/>
        <v>42597.549155092587</v>
      </c>
      <c r="J3033" s="10">
        <f t="shared" si="189"/>
        <v>42657.549155092587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t="str">
        <f t="shared" si="190"/>
        <v>theater</v>
      </c>
      <c r="R3033" t="str">
        <f t="shared" si="191"/>
        <v>spaces</v>
      </c>
    </row>
    <row r="3034" spans="1:18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0">
        <f t="shared" si="188"/>
        <v>42227.711331018516</v>
      </c>
      <c r="J3034" s="10">
        <f t="shared" si="189"/>
        <v>42257.711331018516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t="str">
        <f t="shared" si="190"/>
        <v>theater</v>
      </c>
      <c r="R3034" t="str">
        <f t="shared" si="191"/>
        <v>spaces</v>
      </c>
    </row>
    <row r="3035" spans="1:18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0">
        <f t="shared" si="188"/>
        <v>42569.776909722219</v>
      </c>
      <c r="J3035" s="10">
        <f t="shared" si="189"/>
        <v>42599.776909722219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t="str">
        <f t="shared" si="190"/>
        <v>theater</v>
      </c>
      <c r="R3035" t="str">
        <f t="shared" si="191"/>
        <v>spaces</v>
      </c>
    </row>
    <row r="3036" spans="1:18" ht="57.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0">
        <f t="shared" si="188"/>
        <v>42644.202025462961</v>
      </c>
      <c r="J3036" s="10">
        <f t="shared" si="189"/>
        <v>42674.832638888889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t="str">
        <f t="shared" si="190"/>
        <v>theater</v>
      </c>
      <c r="R3036" t="str">
        <f t="shared" si="191"/>
        <v>spaces</v>
      </c>
    </row>
    <row r="3037" spans="1:18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0">
        <f t="shared" si="188"/>
        <v>41368.226956018516</v>
      </c>
      <c r="J3037" s="10">
        <f t="shared" si="189"/>
        <v>41398.226956018516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t="str">
        <f t="shared" si="190"/>
        <v>theater</v>
      </c>
      <c r="R3037" t="str">
        <f t="shared" si="191"/>
        <v>spaces</v>
      </c>
    </row>
    <row r="3038" spans="1:18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0">
        <f t="shared" si="188"/>
        <v>41466.451898148145</v>
      </c>
      <c r="J3038" s="10">
        <f t="shared" si="189"/>
        <v>41502.165972222218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t="str">
        <f t="shared" si="190"/>
        <v>theater</v>
      </c>
      <c r="R3038" t="str">
        <f t="shared" si="191"/>
        <v>spaces</v>
      </c>
    </row>
    <row r="3039" spans="1:18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0">
        <f t="shared" si="188"/>
        <v>40378.559872685182</v>
      </c>
      <c r="J3039" s="10">
        <f t="shared" si="189"/>
        <v>40452.874305555553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t="str">
        <f t="shared" si="190"/>
        <v>theater</v>
      </c>
      <c r="R3039" t="str">
        <f t="shared" si="191"/>
        <v>spaces</v>
      </c>
    </row>
    <row r="3040" spans="1:18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0">
        <f t="shared" si="188"/>
        <v>42372.918946759259</v>
      </c>
      <c r="J3040" s="10">
        <f t="shared" si="189"/>
        <v>42432.918946759259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t="str">
        <f t="shared" si="190"/>
        <v>theater</v>
      </c>
      <c r="R3040" t="str">
        <f t="shared" si="191"/>
        <v>spaces</v>
      </c>
    </row>
    <row r="3041" spans="1:18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0">
        <f t="shared" si="188"/>
        <v>41610.461087962962</v>
      </c>
      <c r="J3041" s="10">
        <f t="shared" si="189"/>
        <v>41636.999305555553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t="str">
        <f t="shared" si="190"/>
        <v>theater</v>
      </c>
      <c r="R3041" t="str">
        <f t="shared" si="191"/>
        <v>spaces</v>
      </c>
    </row>
    <row r="3042" spans="1:18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0">
        <f t="shared" si="188"/>
        <v>42177.458576388883</v>
      </c>
      <c r="J3042" s="10">
        <f t="shared" si="189"/>
        <v>42181.624999999993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t="str">
        <f t="shared" si="190"/>
        <v>theater</v>
      </c>
      <c r="R3042" t="str">
        <f t="shared" si="191"/>
        <v>spaces</v>
      </c>
    </row>
    <row r="3043" spans="1:18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0">
        <f t="shared" si="188"/>
        <v>42359.535277777781</v>
      </c>
      <c r="J3043" s="10">
        <f t="shared" si="189"/>
        <v>42389.535277777781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t="str">
        <f t="shared" si="190"/>
        <v>theater</v>
      </c>
      <c r="R3043" t="str">
        <f t="shared" si="191"/>
        <v>spaces</v>
      </c>
    </row>
    <row r="3044" spans="1:18" ht="43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0">
        <f t="shared" si="188"/>
        <v>42253.354710648149</v>
      </c>
      <c r="J3044" s="10">
        <f t="shared" si="189"/>
        <v>42283.354710648149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t="str">
        <f t="shared" si="190"/>
        <v>theater</v>
      </c>
      <c r="R3044" t="str">
        <f t="shared" si="191"/>
        <v>spaces</v>
      </c>
    </row>
    <row r="3045" spans="1:18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0">
        <f t="shared" si="188"/>
        <v>42082.737256944441</v>
      </c>
      <c r="J3045" s="10">
        <f t="shared" si="189"/>
        <v>42109.784722222219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t="str">
        <f t="shared" si="190"/>
        <v>theater</v>
      </c>
      <c r="R3045" t="str">
        <f t="shared" si="191"/>
        <v>spaces</v>
      </c>
    </row>
    <row r="3046" spans="1:18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0">
        <f t="shared" si="188"/>
        <v>42387.393495370365</v>
      </c>
      <c r="J3046" s="10">
        <f t="shared" si="189"/>
        <v>42402.393495370365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t="str">
        <f t="shared" si="190"/>
        <v>theater</v>
      </c>
      <c r="R3046" t="str">
        <f t="shared" si="191"/>
        <v>spaces</v>
      </c>
    </row>
    <row r="3047" spans="1:18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0">
        <f t="shared" si="188"/>
        <v>41842.822395833333</v>
      </c>
      <c r="J3047" s="10">
        <f t="shared" si="189"/>
        <v>41872.822395833333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t="str">
        <f t="shared" si="190"/>
        <v>theater</v>
      </c>
      <c r="R3047" t="str">
        <f t="shared" si="191"/>
        <v>spaces</v>
      </c>
    </row>
    <row r="3048" spans="1:18" ht="43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0">
        <f t="shared" si="188"/>
        <v>41862.46974537037</v>
      </c>
      <c r="J3048" s="10">
        <f t="shared" si="189"/>
        <v>41891.869444444441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t="str">
        <f t="shared" si="190"/>
        <v>theater</v>
      </c>
      <c r="R3048" t="str">
        <f t="shared" si="191"/>
        <v>spaces</v>
      </c>
    </row>
    <row r="3049" spans="1:18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0">
        <f t="shared" si="188"/>
        <v>42443.655717592592</v>
      </c>
      <c r="J3049" s="10">
        <f t="shared" si="189"/>
        <v>42487.219444444439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t="str">
        <f t="shared" si="190"/>
        <v>theater</v>
      </c>
      <c r="R3049" t="str">
        <f t="shared" si="191"/>
        <v>spaces</v>
      </c>
    </row>
    <row r="3050" spans="1:18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0">
        <f t="shared" si="188"/>
        <v>41975.567847222213</v>
      </c>
      <c r="J3050" s="10">
        <f t="shared" si="189"/>
        <v>42004.556944444441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t="str">
        <f t="shared" si="190"/>
        <v>theater</v>
      </c>
      <c r="R3050" t="str">
        <f t="shared" si="191"/>
        <v>spaces</v>
      </c>
    </row>
    <row r="3051" spans="1:18" ht="43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0">
        <f t="shared" si="188"/>
        <v>42138.681192129625</v>
      </c>
      <c r="J3051" s="10">
        <f t="shared" si="189"/>
        <v>42168.681192129625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t="str">
        <f t="shared" si="190"/>
        <v>theater</v>
      </c>
      <c r="R3051" t="str">
        <f t="shared" si="191"/>
        <v>spaces</v>
      </c>
    </row>
    <row r="3052" spans="1:18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0">
        <f t="shared" si="188"/>
        <v>42464.835185185184</v>
      </c>
      <c r="J3052" s="10">
        <f t="shared" si="189"/>
        <v>42494.835185185184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t="str">
        <f t="shared" si="190"/>
        <v>theater</v>
      </c>
      <c r="R3052" t="str">
        <f t="shared" si="191"/>
        <v>spaces</v>
      </c>
    </row>
    <row r="3053" spans="1:18" ht="43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0">
        <f t="shared" si="188"/>
        <v>42744.082696759251</v>
      </c>
      <c r="J3053" s="10">
        <f t="shared" si="189"/>
        <v>42774.082696759251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t="str">
        <f t="shared" si="190"/>
        <v>theater</v>
      </c>
      <c r="R3053" t="str">
        <f t="shared" si="191"/>
        <v>spaces</v>
      </c>
    </row>
    <row r="3054" spans="1:18" ht="28.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0">
        <f t="shared" si="188"/>
        <v>42122.336736111109</v>
      </c>
      <c r="J3054" s="10">
        <f t="shared" si="189"/>
        <v>42152.332638888889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t="str">
        <f t="shared" si="190"/>
        <v>theater</v>
      </c>
      <c r="R3054" t="str">
        <f t="shared" si="191"/>
        <v>spaces</v>
      </c>
    </row>
    <row r="3055" spans="1:18" ht="43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0">
        <f t="shared" si="188"/>
        <v>41862.428391203699</v>
      </c>
      <c r="J3055" s="10">
        <f t="shared" si="189"/>
        <v>41913.832638888889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t="str">
        <f t="shared" si="190"/>
        <v>theater</v>
      </c>
      <c r="R3055" t="str">
        <f t="shared" si="191"/>
        <v>spaces</v>
      </c>
    </row>
    <row r="3056" spans="1:18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0">
        <f t="shared" si="188"/>
        <v>42027.499467592592</v>
      </c>
      <c r="J3056" s="10">
        <f t="shared" si="189"/>
        <v>42064.711111111108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t="str">
        <f t="shared" si="190"/>
        <v>theater</v>
      </c>
      <c r="R3056" t="str">
        <f t="shared" si="191"/>
        <v>spaces</v>
      </c>
    </row>
    <row r="3057" spans="1:18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0">
        <f t="shared" si="188"/>
        <v>41953.624884259254</v>
      </c>
      <c r="J3057" s="10">
        <f t="shared" si="189"/>
        <v>42013.624884259254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t="str">
        <f t="shared" si="190"/>
        <v>theater</v>
      </c>
      <c r="R3057" t="str">
        <f t="shared" si="191"/>
        <v>spaces</v>
      </c>
    </row>
    <row r="3058" spans="1:18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0">
        <f t="shared" si="188"/>
        <v>41851.303055555552</v>
      </c>
      <c r="J3058" s="10">
        <f t="shared" si="189"/>
        <v>41911.303055555552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t="str">
        <f t="shared" si="190"/>
        <v>theater</v>
      </c>
      <c r="R3058" t="str">
        <f t="shared" si="191"/>
        <v>spaces</v>
      </c>
    </row>
    <row r="3059" spans="1:18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0">
        <f t="shared" si="188"/>
        <v>42433.317256944443</v>
      </c>
      <c r="J3059" s="10">
        <f t="shared" si="189"/>
        <v>42463.275590277779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t="str">
        <f t="shared" si="190"/>
        <v>theater</v>
      </c>
      <c r="R3059" t="str">
        <f t="shared" si="191"/>
        <v>spaces</v>
      </c>
    </row>
    <row r="3060" spans="1:18" ht="43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0">
        <f t="shared" si="188"/>
        <v>42460.040972222218</v>
      </c>
      <c r="J3060" s="10">
        <f t="shared" si="189"/>
        <v>42510.040972222218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t="str">
        <f t="shared" si="190"/>
        <v>theater</v>
      </c>
      <c r="R3060" t="str">
        <f t="shared" si="191"/>
        <v>spaces</v>
      </c>
    </row>
    <row r="3061" spans="1:18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0">
        <f t="shared" si="188"/>
        <v>41829.602384259255</v>
      </c>
      <c r="J3061" s="10">
        <f t="shared" si="189"/>
        <v>41859.602384259255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t="str">
        <f t="shared" si="190"/>
        <v>theater</v>
      </c>
      <c r="R3061" t="str">
        <f t="shared" si="191"/>
        <v>spaces</v>
      </c>
    </row>
    <row r="3062" spans="1:18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0">
        <f t="shared" si="188"/>
        <v>42244.941365740735</v>
      </c>
      <c r="J3062" s="10">
        <f t="shared" si="189"/>
        <v>42274.941365740735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t="str">
        <f t="shared" si="190"/>
        <v>theater</v>
      </c>
      <c r="R3062" t="str">
        <f t="shared" si="191"/>
        <v>spaces</v>
      </c>
    </row>
    <row r="3063" spans="1:1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0">
        <f t="shared" si="188"/>
        <v>41834.450787037036</v>
      </c>
      <c r="J3063" s="10">
        <f t="shared" si="189"/>
        <v>41864.450787037036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t="str">
        <f t="shared" si="190"/>
        <v>theater</v>
      </c>
      <c r="R3063" t="str">
        <f t="shared" si="191"/>
        <v>spaces</v>
      </c>
    </row>
    <row r="3064" spans="1:18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0">
        <f t="shared" si="188"/>
        <v>42248.2024537037</v>
      </c>
      <c r="J3064" s="10">
        <f t="shared" si="189"/>
        <v>42277.416666666664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t="str">
        <f t="shared" si="190"/>
        <v>theater</v>
      </c>
      <c r="R3064" t="str">
        <f t="shared" si="191"/>
        <v>spaces</v>
      </c>
    </row>
    <row r="3065" spans="1:18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0">
        <f t="shared" si="188"/>
        <v>42630.589560185181</v>
      </c>
      <c r="J3065" s="10">
        <f t="shared" si="189"/>
        <v>42665.589560185181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t="str">
        <f t="shared" si="190"/>
        <v>theater</v>
      </c>
      <c r="R3065" t="str">
        <f t="shared" si="191"/>
        <v>spaces</v>
      </c>
    </row>
    <row r="3066" spans="1:18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0">
        <f t="shared" si="188"/>
        <v>42298.7968287037</v>
      </c>
      <c r="J3066" s="10">
        <f t="shared" si="189"/>
        <v>42329.957638888889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t="str">
        <f t="shared" si="190"/>
        <v>theater</v>
      </c>
      <c r="R3066" t="str">
        <f t="shared" si="191"/>
        <v>spaces</v>
      </c>
    </row>
    <row r="3067" spans="1:18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0">
        <f t="shared" si="188"/>
        <v>41824.721898148149</v>
      </c>
      <c r="J3067" s="10">
        <f t="shared" si="189"/>
        <v>41849.721898148149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t="str">
        <f t="shared" si="190"/>
        <v>theater</v>
      </c>
      <c r="R3067" t="str">
        <f t="shared" si="191"/>
        <v>spaces</v>
      </c>
    </row>
    <row r="3068" spans="1:18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0">
        <f t="shared" si="188"/>
        <v>42530.895104166666</v>
      </c>
      <c r="J3068" s="10">
        <f t="shared" si="189"/>
        <v>42560.895104166666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t="str">
        <f t="shared" si="190"/>
        <v>theater</v>
      </c>
      <c r="R3068" t="str">
        <f t="shared" si="191"/>
        <v>spaces</v>
      </c>
    </row>
    <row r="3069" spans="1:18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0">
        <f t="shared" si="188"/>
        <v>42226.605081018519</v>
      </c>
      <c r="J3069" s="10">
        <f t="shared" si="189"/>
        <v>42256.605081018519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t="str">
        <f t="shared" si="190"/>
        <v>theater</v>
      </c>
      <c r="R3069" t="str">
        <f t="shared" si="191"/>
        <v>spaces</v>
      </c>
    </row>
    <row r="3070" spans="1:18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0">
        <f t="shared" si="188"/>
        <v>42263.358240740738</v>
      </c>
      <c r="J3070" s="10">
        <f t="shared" si="189"/>
        <v>42293.358240740738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t="str">
        <f t="shared" si="190"/>
        <v>theater</v>
      </c>
      <c r="R3070" t="str">
        <f t="shared" si="191"/>
        <v>spaces</v>
      </c>
    </row>
    <row r="3071" spans="1:18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0">
        <f t="shared" si="188"/>
        <v>41957.500393518516</v>
      </c>
      <c r="J3071" s="10">
        <f t="shared" si="189"/>
        <v>41987.500393518516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t="str">
        <f t="shared" si="190"/>
        <v>theater</v>
      </c>
      <c r="R3071" t="str">
        <f t="shared" si="191"/>
        <v>spaces</v>
      </c>
    </row>
    <row r="3072" spans="1:18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0">
        <f t="shared" si="188"/>
        <v>42690.400104166663</v>
      </c>
      <c r="J3072" s="10">
        <f t="shared" si="189"/>
        <v>42711.400104166663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t="str">
        <f t="shared" si="190"/>
        <v>theater</v>
      </c>
      <c r="R3072" t="str">
        <f t="shared" si="191"/>
        <v>spaces</v>
      </c>
    </row>
    <row r="3073" spans="1:18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0">
        <f t="shared" si="188"/>
        <v>42097.399085648147</v>
      </c>
      <c r="J3073" s="10">
        <f t="shared" si="189"/>
        <v>42114.915972222218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t="str">
        <f t="shared" si="190"/>
        <v>theater</v>
      </c>
      <c r="R3073" t="str">
        <f t="shared" si="191"/>
        <v>spaces</v>
      </c>
    </row>
    <row r="3074" spans="1:18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0">
        <f t="shared" si="188"/>
        <v>42658.357199074067</v>
      </c>
      <c r="J3074" s="10">
        <f t="shared" si="189"/>
        <v>42672.740277777775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t="str">
        <f t="shared" si="190"/>
        <v>theater</v>
      </c>
      <c r="R3074" t="str">
        <f t="shared" si="191"/>
        <v>spaces</v>
      </c>
    </row>
    <row r="3075" spans="1:18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0">
        <f t="shared" ref="I3075:I3138" si="192">(((L3075/60)/60)/24) + DATE(1970,1,1)+(-8/24)</f>
        <v>42111.350694444445</v>
      </c>
      <c r="J3075" s="10">
        <f t="shared" ref="J3075:J3138" si="193">(((K3075/60)/60)/24) + DATE(1970,1,1)+(-8/24)</f>
        <v>42169.47152777778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t="str">
        <f t="shared" ref="Q3075:Q3138" si="194">LEFT(P3075, SEARCH("/",P3075,1) - 1)</f>
        <v>theater</v>
      </c>
      <c r="R3075" t="str">
        <f t="shared" ref="R3075:R3138" si="195">RIGHT(P3075,LEN(P3075) - SEARCH("/",P3075,1))</f>
        <v>spaces</v>
      </c>
    </row>
    <row r="3076" spans="1:18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0">
        <f t="shared" si="192"/>
        <v>42409.237951388881</v>
      </c>
      <c r="J3076" s="10">
        <f t="shared" si="193"/>
        <v>42439.237951388881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t="str">
        <f t="shared" si="194"/>
        <v>theater</v>
      </c>
      <c r="R3076" t="str">
        <f t="shared" si="195"/>
        <v>spaces</v>
      </c>
    </row>
    <row r="3077" spans="1:18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0">
        <f t="shared" si="192"/>
        <v>42550.768981481473</v>
      </c>
      <c r="J3077" s="10">
        <f t="shared" si="193"/>
        <v>42600.768981481473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t="str">
        <f t="shared" si="194"/>
        <v>theater</v>
      </c>
      <c r="R3077" t="str">
        <f t="shared" si="195"/>
        <v>spaces</v>
      </c>
    </row>
    <row r="3078" spans="1:18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0">
        <f t="shared" si="192"/>
        <v>42226.318553240737</v>
      </c>
      <c r="J3078" s="10">
        <f t="shared" si="193"/>
        <v>42286.318553240737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t="str">
        <f t="shared" si="194"/>
        <v>theater</v>
      </c>
      <c r="R3078" t="str">
        <f t="shared" si="195"/>
        <v>spaces</v>
      </c>
    </row>
    <row r="3079" spans="1:18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0">
        <f t="shared" si="192"/>
        <v>42766.62358796296</v>
      </c>
      <c r="J3079" s="10">
        <f t="shared" si="193"/>
        <v>42796.62358796296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t="str">
        <f t="shared" si="194"/>
        <v>theater</v>
      </c>
      <c r="R3079" t="str">
        <f t="shared" si="195"/>
        <v>spaces</v>
      </c>
    </row>
    <row r="3080" spans="1:18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0">
        <f t="shared" si="192"/>
        <v>42030.805497685178</v>
      </c>
      <c r="J3080" s="10">
        <f t="shared" si="193"/>
        <v>42060.805497685178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t="str">
        <f t="shared" si="194"/>
        <v>theater</v>
      </c>
      <c r="R3080" t="str">
        <f t="shared" si="195"/>
        <v>spaces</v>
      </c>
    </row>
    <row r="3081" spans="1:18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0">
        <f t="shared" si="192"/>
        <v>42055.38003472222</v>
      </c>
      <c r="J3081" s="10">
        <f t="shared" si="193"/>
        <v>42085.338368055549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t="str">
        <f t="shared" si="194"/>
        <v>theater</v>
      </c>
      <c r="R3081" t="str">
        <f t="shared" si="195"/>
        <v>spaces</v>
      </c>
    </row>
    <row r="3082" spans="1:18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0">
        <f t="shared" si="192"/>
        <v>41939.6949537037</v>
      </c>
      <c r="J3082" s="10">
        <f t="shared" si="193"/>
        <v>41999.736620370364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t="str">
        <f t="shared" si="194"/>
        <v>theater</v>
      </c>
      <c r="R3082" t="str">
        <f t="shared" si="195"/>
        <v>spaces</v>
      </c>
    </row>
    <row r="3083" spans="1:18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0">
        <f t="shared" si="192"/>
        <v>42236.848275462959</v>
      </c>
      <c r="J3083" s="10">
        <f t="shared" si="193"/>
        <v>42266.848275462959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t="str">
        <f t="shared" si="194"/>
        <v>theater</v>
      </c>
      <c r="R3083" t="str">
        <f t="shared" si="195"/>
        <v>spaces</v>
      </c>
    </row>
    <row r="3084" spans="1:18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0">
        <f t="shared" si="192"/>
        <v>42293.589652777773</v>
      </c>
      <c r="J3084" s="10">
        <f t="shared" si="193"/>
        <v>42323.631319444445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t="str">
        <f t="shared" si="194"/>
        <v>theater</v>
      </c>
      <c r="R3084" t="str">
        <f t="shared" si="195"/>
        <v>spaces</v>
      </c>
    </row>
    <row r="3085" spans="1:18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0">
        <f t="shared" si="192"/>
        <v>41853.230069444442</v>
      </c>
      <c r="J3085" s="10">
        <f t="shared" si="193"/>
        <v>41882.875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t="str">
        <f t="shared" si="194"/>
        <v>theater</v>
      </c>
      <c r="R3085" t="str">
        <f t="shared" si="195"/>
        <v>spaces</v>
      </c>
    </row>
    <row r="3086" spans="1:18" ht="43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0">
        <f t="shared" si="192"/>
        <v>42100.390405092585</v>
      </c>
      <c r="J3086" s="10">
        <f t="shared" si="193"/>
        <v>42129.45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t="str">
        <f t="shared" si="194"/>
        <v>theater</v>
      </c>
      <c r="R3086" t="str">
        <f t="shared" si="195"/>
        <v>spaces</v>
      </c>
    </row>
    <row r="3087" spans="1:18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0">
        <f t="shared" si="192"/>
        <v>42246.550451388881</v>
      </c>
      <c r="J3087" s="10">
        <f t="shared" si="193"/>
        <v>42276.550451388881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t="str">
        <f t="shared" si="194"/>
        <v>theater</v>
      </c>
      <c r="R3087" t="str">
        <f t="shared" si="195"/>
        <v>spaces</v>
      </c>
    </row>
    <row r="3088" spans="1:18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0">
        <f t="shared" si="192"/>
        <v>42173.337488425925</v>
      </c>
      <c r="J3088" s="10">
        <f t="shared" si="193"/>
        <v>42233.337488425925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t="str">
        <f t="shared" si="194"/>
        <v>theater</v>
      </c>
      <c r="R3088" t="str">
        <f t="shared" si="195"/>
        <v>spaces</v>
      </c>
    </row>
    <row r="3089" spans="1:18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0">
        <f t="shared" si="192"/>
        <v>42664.817013888889</v>
      </c>
      <c r="J3089" s="10">
        <f t="shared" si="193"/>
        <v>42724.858680555553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t="str">
        <f t="shared" si="194"/>
        <v>theater</v>
      </c>
      <c r="R3089" t="str">
        <f t="shared" si="195"/>
        <v>spaces</v>
      </c>
    </row>
    <row r="3090" spans="1:18" ht="28.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0">
        <f t="shared" si="192"/>
        <v>41981.238969907405</v>
      </c>
      <c r="J3090" s="10">
        <f t="shared" si="193"/>
        <v>42012.236805555549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t="str">
        <f t="shared" si="194"/>
        <v>theater</v>
      </c>
      <c r="R3090" t="str">
        <f t="shared" si="195"/>
        <v>spaces</v>
      </c>
    </row>
    <row r="3091" spans="1:18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0">
        <f t="shared" si="192"/>
        <v>42528.209293981483</v>
      </c>
      <c r="J3091" s="10">
        <f t="shared" si="193"/>
        <v>42559.749305555553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t="str">
        <f t="shared" si="194"/>
        <v>theater</v>
      </c>
      <c r="R3091" t="str">
        <f t="shared" si="195"/>
        <v>spaces</v>
      </c>
    </row>
    <row r="3092" spans="1:18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0">
        <f t="shared" si="192"/>
        <v>42065.485474537032</v>
      </c>
      <c r="J3092" s="10">
        <f t="shared" si="193"/>
        <v>42125.443807870368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t="str">
        <f t="shared" si="194"/>
        <v>theater</v>
      </c>
      <c r="R3092" t="str">
        <f t="shared" si="195"/>
        <v>spaces</v>
      </c>
    </row>
    <row r="3093" spans="1:18" ht="43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0">
        <f t="shared" si="192"/>
        <v>42566.615081018514</v>
      </c>
      <c r="J3093" s="10">
        <f t="shared" si="193"/>
        <v>42596.615081018514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t="str">
        <f t="shared" si="194"/>
        <v>theater</v>
      </c>
      <c r="R3093" t="str">
        <f t="shared" si="195"/>
        <v>spaces</v>
      </c>
    </row>
    <row r="3094" spans="1:18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0">
        <f t="shared" si="192"/>
        <v>42255.28601851852</v>
      </c>
      <c r="J3094" s="10">
        <f t="shared" si="193"/>
        <v>42292.583333333336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t="str">
        <f t="shared" si="194"/>
        <v>theater</v>
      </c>
      <c r="R3094" t="str">
        <f t="shared" si="195"/>
        <v>spaces</v>
      </c>
    </row>
    <row r="3095" spans="1:18" ht="43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0">
        <f t="shared" si="192"/>
        <v>41760.575706018513</v>
      </c>
      <c r="J3095" s="10">
        <f t="shared" si="193"/>
        <v>41790.832638888889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t="str">
        <f t="shared" si="194"/>
        <v>theater</v>
      </c>
      <c r="R3095" t="str">
        <f t="shared" si="195"/>
        <v>spaces</v>
      </c>
    </row>
    <row r="3096" spans="1:18" ht="28.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0">
        <f t="shared" si="192"/>
        <v>42207.462453703702</v>
      </c>
      <c r="J3096" s="10">
        <f t="shared" si="193"/>
        <v>42267.462453703702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t="str">
        <f t="shared" si="194"/>
        <v>theater</v>
      </c>
      <c r="R3096" t="str">
        <f t="shared" si="195"/>
        <v>spaces</v>
      </c>
    </row>
    <row r="3097" spans="1:18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0">
        <f t="shared" si="192"/>
        <v>42522.69189814815</v>
      </c>
      <c r="J3097" s="10">
        <f t="shared" si="193"/>
        <v>42582.69189814815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t="str">
        <f t="shared" si="194"/>
        <v>theater</v>
      </c>
      <c r="R3097" t="str">
        <f t="shared" si="195"/>
        <v>spaces</v>
      </c>
    </row>
    <row r="3098" spans="1:18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0">
        <f t="shared" si="192"/>
        <v>42114.492199074077</v>
      </c>
      <c r="J3098" s="10">
        <f t="shared" si="193"/>
        <v>42144.492199074077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t="str">
        <f t="shared" si="194"/>
        <v>theater</v>
      </c>
      <c r="R3098" t="str">
        <f t="shared" si="195"/>
        <v>spaces</v>
      </c>
    </row>
    <row r="3099" spans="1:18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0">
        <f t="shared" si="192"/>
        <v>42629.17015046296</v>
      </c>
      <c r="J3099" s="10">
        <f t="shared" si="193"/>
        <v>42650.249999999993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t="str">
        <f t="shared" si="194"/>
        <v>theater</v>
      </c>
      <c r="R3099" t="str">
        <f t="shared" si="195"/>
        <v>spaces</v>
      </c>
    </row>
    <row r="3100" spans="1:18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0">
        <f t="shared" si="192"/>
        <v>42359.45890046296</v>
      </c>
      <c r="J3100" s="10">
        <f t="shared" si="193"/>
        <v>42407.678472222215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t="str">
        <f t="shared" si="194"/>
        <v>theater</v>
      </c>
      <c r="R3100" t="str">
        <f t="shared" si="195"/>
        <v>spaces</v>
      </c>
    </row>
    <row r="3101" spans="1:18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0">
        <f t="shared" si="192"/>
        <v>42381.856377314813</v>
      </c>
      <c r="J3101" s="10">
        <f t="shared" si="193"/>
        <v>42411.856377314813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t="str">
        <f t="shared" si="194"/>
        <v>theater</v>
      </c>
      <c r="R3101" t="str">
        <f t="shared" si="195"/>
        <v>spaces</v>
      </c>
    </row>
    <row r="3102" spans="1:18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0">
        <f t="shared" si="192"/>
        <v>41902.2890625</v>
      </c>
      <c r="J3102" s="10">
        <f t="shared" si="193"/>
        <v>41932.2890625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t="str">
        <f t="shared" si="194"/>
        <v>theater</v>
      </c>
      <c r="R3102" t="str">
        <f t="shared" si="195"/>
        <v>spaces</v>
      </c>
    </row>
    <row r="3103" spans="1:18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0">
        <f t="shared" si="192"/>
        <v>42171.050196759257</v>
      </c>
      <c r="J3103" s="10">
        <f t="shared" si="193"/>
        <v>42200.99722222222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t="str">
        <f t="shared" si="194"/>
        <v>theater</v>
      </c>
      <c r="R3103" t="str">
        <f t="shared" si="195"/>
        <v>spaces</v>
      </c>
    </row>
    <row r="3104" spans="1:18" ht="43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0">
        <f t="shared" si="192"/>
        <v>42555.007152777776</v>
      </c>
      <c r="J3104" s="10">
        <f t="shared" si="193"/>
        <v>42605.007152777776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t="str">
        <f t="shared" si="194"/>
        <v>theater</v>
      </c>
      <c r="R3104" t="str">
        <f t="shared" si="195"/>
        <v>spaces</v>
      </c>
    </row>
    <row r="3105" spans="1:18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0">
        <f t="shared" si="192"/>
        <v>42106.82298611111</v>
      </c>
      <c r="J3105" s="10">
        <f t="shared" si="193"/>
        <v>42166.82298611111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t="str">
        <f t="shared" si="194"/>
        <v>theater</v>
      </c>
      <c r="R3105" t="str">
        <f t="shared" si="195"/>
        <v>spaces</v>
      </c>
    </row>
    <row r="3106" spans="1:18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0">
        <f t="shared" si="192"/>
        <v>42006.57535879629</v>
      </c>
      <c r="J3106" s="10">
        <f t="shared" si="193"/>
        <v>42037.749999999993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t="str">
        <f t="shared" si="194"/>
        <v>theater</v>
      </c>
      <c r="R3106" t="str">
        <f t="shared" si="195"/>
        <v>spaces</v>
      </c>
    </row>
    <row r="3107" spans="1:18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0">
        <f t="shared" si="192"/>
        <v>41876.385601851849</v>
      </c>
      <c r="J3107" s="10">
        <f t="shared" si="193"/>
        <v>41930.875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t="str">
        <f t="shared" si="194"/>
        <v>theater</v>
      </c>
      <c r="R3107" t="str">
        <f t="shared" si="195"/>
        <v>spaces</v>
      </c>
    </row>
    <row r="3108" spans="1:18" ht="43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0">
        <f t="shared" si="192"/>
        <v>42241.09578703704</v>
      </c>
      <c r="J3108" s="10">
        <f t="shared" si="193"/>
        <v>42263.583333333336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t="str">
        <f t="shared" si="194"/>
        <v>theater</v>
      </c>
      <c r="R3108" t="str">
        <f t="shared" si="195"/>
        <v>spaces</v>
      </c>
    </row>
    <row r="3109" spans="1:18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0">
        <f t="shared" si="192"/>
        <v>42128.480914351843</v>
      </c>
      <c r="J3109" s="10">
        <f t="shared" si="193"/>
        <v>42135.480914351843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t="str">
        <f t="shared" si="194"/>
        <v>theater</v>
      </c>
      <c r="R3109" t="str">
        <f t="shared" si="195"/>
        <v>spaces</v>
      </c>
    </row>
    <row r="3110" spans="1:1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0">
        <f t="shared" si="192"/>
        <v>42062.34715277778</v>
      </c>
      <c r="J3110" s="10">
        <f t="shared" si="193"/>
        <v>42122.305486111109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t="str">
        <f t="shared" si="194"/>
        <v>theater</v>
      </c>
      <c r="R3110" t="str">
        <f t="shared" si="195"/>
        <v>spaces</v>
      </c>
    </row>
    <row r="3111" spans="1:18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0">
        <f t="shared" si="192"/>
        <v>41843.791782407403</v>
      </c>
      <c r="J3111" s="10">
        <f t="shared" si="193"/>
        <v>41878.791782407403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t="str">
        <f t="shared" si="194"/>
        <v>theater</v>
      </c>
      <c r="R3111" t="str">
        <f t="shared" si="195"/>
        <v>spaces</v>
      </c>
    </row>
    <row r="3112" spans="1:18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0">
        <f t="shared" si="192"/>
        <v>42744.698136574072</v>
      </c>
      <c r="J3112" s="10">
        <f t="shared" si="193"/>
        <v>42784.698136574072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t="str">
        <f t="shared" si="194"/>
        <v>theater</v>
      </c>
      <c r="R3112" t="str">
        <f t="shared" si="195"/>
        <v>spaces</v>
      </c>
    </row>
    <row r="3113" spans="1:18" ht="28.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0">
        <f t="shared" si="192"/>
        <v>41885.26180555555</v>
      </c>
      <c r="J3113" s="10">
        <f t="shared" si="193"/>
        <v>41916.26180555555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t="str">
        <f t="shared" si="194"/>
        <v>theater</v>
      </c>
      <c r="R3113" t="str">
        <f t="shared" si="195"/>
        <v>spaces</v>
      </c>
    </row>
    <row r="3114" spans="1:18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0">
        <f t="shared" si="192"/>
        <v>42614.788587962961</v>
      </c>
      <c r="J3114" s="10">
        <f t="shared" si="193"/>
        <v>42674.788587962961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t="str">
        <f t="shared" si="194"/>
        <v>theater</v>
      </c>
      <c r="R3114" t="str">
        <f t="shared" si="195"/>
        <v>spaces</v>
      </c>
    </row>
    <row r="3115" spans="1:18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0">
        <f t="shared" si="192"/>
        <v>42081.397939814815</v>
      </c>
      <c r="J3115" s="10">
        <f t="shared" si="193"/>
        <v>42111.397939814815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t="str">
        <f t="shared" si="194"/>
        <v>theater</v>
      </c>
      <c r="R3115" t="str">
        <f t="shared" si="195"/>
        <v>spaces</v>
      </c>
    </row>
    <row r="3116" spans="1:18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0">
        <f t="shared" si="192"/>
        <v>41843.29918981481</v>
      </c>
      <c r="J3116" s="10">
        <f t="shared" si="193"/>
        <v>41903.29918981481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t="str">
        <f t="shared" si="194"/>
        <v>theater</v>
      </c>
      <c r="R3116" t="str">
        <f t="shared" si="195"/>
        <v>spaces</v>
      </c>
    </row>
    <row r="3117" spans="1:18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0">
        <f t="shared" si="192"/>
        <v>42496.113738425927</v>
      </c>
      <c r="J3117" s="10">
        <f t="shared" si="193"/>
        <v>42526.113738425927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t="str">
        <f t="shared" si="194"/>
        <v>theater</v>
      </c>
      <c r="R3117" t="str">
        <f t="shared" si="195"/>
        <v>spaces</v>
      </c>
    </row>
    <row r="3118" spans="1:18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0">
        <f t="shared" si="192"/>
        <v>42081.18200231481</v>
      </c>
      <c r="J3118" s="10">
        <f t="shared" si="193"/>
        <v>42095.18200231481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t="str">
        <f t="shared" si="194"/>
        <v>theater</v>
      </c>
      <c r="R3118" t="str">
        <f t="shared" si="195"/>
        <v>spaces</v>
      </c>
    </row>
    <row r="3119" spans="1:18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0">
        <f t="shared" si="192"/>
        <v>42509.041203703695</v>
      </c>
      <c r="J3119" s="10">
        <f t="shared" si="193"/>
        <v>42517.216666666667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t="str">
        <f t="shared" si="194"/>
        <v>theater</v>
      </c>
      <c r="R3119" t="str">
        <f t="shared" si="195"/>
        <v>spaces</v>
      </c>
    </row>
    <row r="3120" spans="1:18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0">
        <f t="shared" si="192"/>
        <v>42534.316238425927</v>
      </c>
      <c r="J3120" s="10">
        <f t="shared" si="193"/>
        <v>42553.316238425927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t="str">
        <f t="shared" si="194"/>
        <v>theater</v>
      </c>
      <c r="R3120" t="str">
        <f t="shared" si="195"/>
        <v>spaces</v>
      </c>
    </row>
    <row r="3121" spans="1:18" ht="43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0">
        <f t="shared" si="192"/>
        <v>42059.712175925924</v>
      </c>
      <c r="J3121" s="10">
        <f t="shared" si="193"/>
        <v>42089.670509259253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t="str">
        <f t="shared" si="194"/>
        <v>theater</v>
      </c>
      <c r="R3121" t="str">
        <f t="shared" si="195"/>
        <v>spaces</v>
      </c>
    </row>
    <row r="3122" spans="1:18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0">
        <f t="shared" si="192"/>
        <v>42435.608749999999</v>
      </c>
      <c r="J3122" s="10">
        <f t="shared" si="193"/>
        <v>42495.567083333335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t="str">
        <f t="shared" si="194"/>
        <v>theater</v>
      </c>
      <c r="R3122" t="str">
        <f t="shared" si="195"/>
        <v>spaces</v>
      </c>
    </row>
    <row r="3123" spans="1:18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0">
        <f t="shared" si="192"/>
        <v>41848.346469907403</v>
      </c>
      <c r="J3123" s="10">
        <f t="shared" si="193"/>
        <v>41908.346469907403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t="str">
        <f t="shared" si="194"/>
        <v>theater</v>
      </c>
      <c r="R3123" t="str">
        <f t="shared" si="195"/>
        <v>spaces</v>
      </c>
    </row>
    <row r="3124" spans="1:1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0">
        <f t="shared" si="192"/>
        <v>42678.598749999997</v>
      </c>
      <c r="J3124" s="10">
        <f t="shared" si="193"/>
        <v>42683.640416666669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t="str">
        <f t="shared" si="194"/>
        <v>theater</v>
      </c>
      <c r="R3124" t="str">
        <f t="shared" si="195"/>
        <v>spaces</v>
      </c>
    </row>
    <row r="3125" spans="1:18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0">
        <f t="shared" si="192"/>
        <v>42530.659699074073</v>
      </c>
      <c r="J3125" s="10">
        <f t="shared" si="193"/>
        <v>42560.659699074073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t="str">
        <f t="shared" si="194"/>
        <v>theater</v>
      </c>
      <c r="R3125" t="str">
        <f t="shared" si="195"/>
        <v>spaces</v>
      </c>
    </row>
    <row r="3126" spans="1:18" ht="28.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0">
        <f t="shared" si="192"/>
        <v>41977.446770833332</v>
      </c>
      <c r="J3126" s="10">
        <f t="shared" si="193"/>
        <v>42037.446770833332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t="str">
        <f t="shared" si="194"/>
        <v>theater</v>
      </c>
      <c r="R3126" t="str">
        <f t="shared" si="195"/>
        <v>spaces</v>
      </c>
    </row>
    <row r="3127" spans="1:1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0">
        <f t="shared" si="192"/>
        <v>42345.873518518514</v>
      </c>
      <c r="J3127" s="10">
        <f t="shared" si="193"/>
        <v>42375.873518518514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t="str">
        <f t="shared" si="194"/>
        <v>theater</v>
      </c>
      <c r="R3127" t="str">
        <f t="shared" si="195"/>
        <v>spaces</v>
      </c>
    </row>
    <row r="3128" spans="1:18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0">
        <f t="shared" si="192"/>
        <v>42426.684745370374</v>
      </c>
      <c r="J3128" s="10">
        <f t="shared" si="193"/>
        <v>42456.643078703702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t="str">
        <f t="shared" si="194"/>
        <v>theater</v>
      </c>
      <c r="R3128" t="str">
        <f t="shared" si="195"/>
        <v>spaces</v>
      </c>
    </row>
    <row r="3129" spans="1:18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0">
        <f t="shared" si="192"/>
        <v>42034.523483796293</v>
      </c>
      <c r="J3129" s="10">
        <f t="shared" si="193"/>
        <v>42064.523483796293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t="str">
        <f t="shared" si="194"/>
        <v>theater</v>
      </c>
      <c r="R3129" t="str">
        <f t="shared" si="195"/>
        <v>spaces</v>
      </c>
    </row>
    <row r="3130" spans="1:18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0">
        <f t="shared" si="192"/>
        <v>42780.492372685178</v>
      </c>
      <c r="J3130" s="10">
        <f t="shared" si="193"/>
        <v>42810.450706018521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t="str">
        <f t="shared" si="194"/>
        <v>theater</v>
      </c>
      <c r="R3130" t="str">
        <f t="shared" si="195"/>
        <v>plays</v>
      </c>
    </row>
    <row r="3131" spans="1:18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0">
        <f t="shared" si="192"/>
        <v>42803.509479166663</v>
      </c>
      <c r="J3131" s="10">
        <f t="shared" si="193"/>
        <v>42843.467812499999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t="str">
        <f t="shared" si="194"/>
        <v>theater</v>
      </c>
      <c r="R3131" t="str">
        <f t="shared" si="195"/>
        <v>plays</v>
      </c>
    </row>
    <row r="3132" spans="1:18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0">
        <f t="shared" si="192"/>
        <v>42808.306898148141</v>
      </c>
      <c r="J3132" s="10">
        <f t="shared" si="193"/>
        <v>42838.874305555553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t="str">
        <f t="shared" si="194"/>
        <v>theater</v>
      </c>
      <c r="R3132" t="str">
        <f t="shared" si="195"/>
        <v>plays</v>
      </c>
    </row>
    <row r="3133" spans="1:18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0">
        <f t="shared" si="192"/>
        <v>42803.245891203704</v>
      </c>
      <c r="J3133" s="10">
        <f t="shared" si="193"/>
        <v>42833.204224537032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t="str">
        <f t="shared" si="194"/>
        <v>theater</v>
      </c>
      <c r="R3133" t="str">
        <f t="shared" si="195"/>
        <v>plays</v>
      </c>
    </row>
    <row r="3134" spans="1:18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0">
        <f t="shared" si="192"/>
        <v>42786.016898148147</v>
      </c>
      <c r="J3134" s="10">
        <f t="shared" si="193"/>
        <v>42845.975231481476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t="str">
        <f t="shared" si="194"/>
        <v>theater</v>
      </c>
      <c r="R3134" t="str">
        <f t="shared" si="195"/>
        <v>plays</v>
      </c>
    </row>
    <row r="3135" spans="1:18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0">
        <f t="shared" si="192"/>
        <v>42788.231874999998</v>
      </c>
      <c r="J3135" s="10">
        <f t="shared" si="193"/>
        <v>42818.190208333333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t="str">
        <f t="shared" si="194"/>
        <v>theater</v>
      </c>
      <c r="R3135" t="str">
        <f t="shared" si="195"/>
        <v>plays</v>
      </c>
    </row>
    <row r="3136" spans="1:18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0">
        <f t="shared" si="192"/>
        <v>42800.386793981481</v>
      </c>
      <c r="J3136" s="10">
        <f t="shared" si="193"/>
        <v>42821.345127314817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t="str">
        <f t="shared" si="194"/>
        <v>theater</v>
      </c>
      <c r="R3136" t="str">
        <f t="shared" si="195"/>
        <v>plays</v>
      </c>
    </row>
    <row r="3137" spans="1:18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0">
        <f t="shared" si="192"/>
        <v>42806.818530092591</v>
      </c>
      <c r="J3137" s="10">
        <f t="shared" si="193"/>
        <v>42828.818530092591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t="str">
        <f t="shared" si="194"/>
        <v>theater</v>
      </c>
      <c r="R3137" t="str">
        <f t="shared" si="195"/>
        <v>plays</v>
      </c>
    </row>
    <row r="3138" spans="1:18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0">
        <f t="shared" si="192"/>
        <v>42789.12909722222</v>
      </c>
      <c r="J3138" s="10">
        <f t="shared" si="193"/>
        <v>42825.624305555553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t="str">
        <f t="shared" si="194"/>
        <v>theater</v>
      </c>
      <c r="R3138" t="str">
        <f t="shared" si="195"/>
        <v>plays</v>
      </c>
    </row>
    <row r="3139" spans="1:18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0">
        <f t="shared" ref="I3139:I3202" si="196">(((L3139/60)/60)/24) + DATE(1970,1,1)+(-8/24)</f>
        <v>42807.551724537036</v>
      </c>
      <c r="J3139" s="10">
        <f t="shared" ref="J3139:J3202" si="197">(((K3139/60)/60)/24) + DATE(1970,1,1)+(-8/24)</f>
        <v>42858.466666666667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t="str">
        <f t="shared" ref="Q3139:Q3202" si="198">LEFT(P3139, SEARCH("/",P3139,1) - 1)</f>
        <v>theater</v>
      </c>
      <c r="R3139" t="str">
        <f t="shared" ref="R3139:R3202" si="199">RIGHT(P3139,LEN(P3139) - SEARCH("/",P3139,1))</f>
        <v>plays</v>
      </c>
    </row>
    <row r="3140" spans="1:18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0">
        <f t="shared" si="196"/>
        <v>42809.312581018516</v>
      </c>
      <c r="J3140" s="10">
        <f t="shared" si="197"/>
        <v>42828.312581018516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t="str">
        <f t="shared" si="198"/>
        <v>theater</v>
      </c>
      <c r="R3140" t="str">
        <f t="shared" si="199"/>
        <v>plays</v>
      </c>
    </row>
    <row r="3141" spans="1:18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0">
        <f t="shared" si="196"/>
        <v>42784.937037037038</v>
      </c>
      <c r="J3141" s="10">
        <f t="shared" si="197"/>
        <v>42818.856249999997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t="str">
        <f t="shared" si="198"/>
        <v>theater</v>
      </c>
      <c r="R3141" t="str">
        <f t="shared" si="199"/>
        <v>plays</v>
      </c>
    </row>
    <row r="3142" spans="1:18" ht="43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0">
        <f t="shared" si="196"/>
        <v>42802.385451388887</v>
      </c>
      <c r="J3142" s="10">
        <f t="shared" si="197"/>
        <v>42832.343784722216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t="str">
        <f t="shared" si="198"/>
        <v>theater</v>
      </c>
      <c r="R3142" t="str">
        <f t="shared" si="199"/>
        <v>plays</v>
      </c>
    </row>
    <row r="3143" spans="1:18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0">
        <f t="shared" si="196"/>
        <v>42800.42</v>
      </c>
      <c r="J3143" s="10">
        <f t="shared" si="197"/>
        <v>42841.499999999993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t="str">
        <f t="shared" si="198"/>
        <v>theater</v>
      </c>
      <c r="R3143" t="str">
        <f t="shared" si="199"/>
        <v>plays</v>
      </c>
    </row>
    <row r="3144" spans="1:18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0">
        <f t="shared" si="196"/>
        <v>42783.179849537039</v>
      </c>
      <c r="J3144" s="10">
        <f t="shared" si="197"/>
        <v>42813.138182870367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t="str">
        <f t="shared" si="198"/>
        <v>theater</v>
      </c>
      <c r="R3144" t="str">
        <f t="shared" si="199"/>
        <v>plays</v>
      </c>
    </row>
    <row r="3145" spans="1:18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0">
        <f t="shared" si="196"/>
        <v>42808.024953703702</v>
      </c>
      <c r="J3145" s="10">
        <f t="shared" si="197"/>
        <v>42834.024953703702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t="str">
        <f t="shared" si="198"/>
        <v>theater</v>
      </c>
      <c r="R3145" t="str">
        <f t="shared" si="199"/>
        <v>plays</v>
      </c>
    </row>
    <row r="3146" spans="1:18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0">
        <f t="shared" si="196"/>
        <v>42796.204942129632</v>
      </c>
      <c r="J3146" s="10">
        <f t="shared" si="197"/>
        <v>42812.916666666664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t="str">
        <f t="shared" si="198"/>
        <v>theater</v>
      </c>
      <c r="R3146" t="str">
        <f t="shared" si="199"/>
        <v>plays</v>
      </c>
    </row>
    <row r="3147" spans="1:18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0">
        <f t="shared" si="196"/>
        <v>42761.707569444443</v>
      </c>
      <c r="J3147" s="10">
        <f t="shared" si="197"/>
        <v>42821.665902777771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t="str">
        <f t="shared" si="198"/>
        <v>theater</v>
      </c>
      <c r="R3147" t="str">
        <f t="shared" si="199"/>
        <v>plays</v>
      </c>
    </row>
    <row r="3148" spans="1:18" ht="28.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0">
        <f t="shared" si="196"/>
        <v>42796.349143518521</v>
      </c>
      <c r="J3148" s="10">
        <f t="shared" si="197"/>
        <v>42841.307476851849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t="str">
        <f t="shared" si="198"/>
        <v>theater</v>
      </c>
      <c r="R3148" t="str">
        <f t="shared" si="199"/>
        <v>plays</v>
      </c>
    </row>
    <row r="3149" spans="1:18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0">
        <f t="shared" si="196"/>
        <v>41909.636053240742</v>
      </c>
      <c r="J3149" s="10">
        <f t="shared" si="197"/>
        <v>41949.677719907406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t="str">
        <f t="shared" si="198"/>
        <v>theater</v>
      </c>
      <c r="R3149" t="str">
        <f t="shared" si="199"/>
        <v>plays</v>
      </c>
    </row>
    <row r="3150" spans="1:18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0">
        <f t="shared" si="196"/>
        <v>41891.331990740735</v>
      </c>
      <c r="J3150" s="10">
        <f t="shared" si="197"/>
        <v>41912.833333333328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t="str">
        <f t="shared" si="198"/>
        <v>theater</v>
      </c>
      <c r="R3150" t="str">
        <f t="shared" si="199"/>
        <v>plays</v>
      </c>
    </row>
    <row r="3151" spans="1:18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0">
        <f t="shared" si="196"/>
        <v>41225.684027777774</v>
      </c>
      <c r="J3151" s="10">
        <f t="shared" si="197"/>
        <v>41249.75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t="str">
        <f t="shared" si="198"/>
        <v>theater</v>
      </c>
      <c r="R3151" t="str">
        <f t="shared" si="199"/>
        <v>plays</v>
      </c>
    </row>
    <row r="3152" spans="1:18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0">
        <f t="shared" si="196"/>
        <v>40477.930590277778</v>
      </c>
      <c r="J3152" s="10">
        <f t="shared" si="197"/>
        <v>40567.833333333328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t="str">
        <f t="shared" si="198"/>
        <v>theater</v>
      </c>
      <c r="R3152" t="str">
        <f t="shared" si="199"/>
        <v>plays</v>
      </c>
    </row>
    <row r="3153" spans="1:18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0">
        <f t="shared" si="196"/>
        <v>41862.506643518514</v>
      </c>
      <c r="J3153" s="10">
        <f t="shared" si="197"/>
        <v>41892.506643518514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t="str">
        <f t="shared" si="198"/>
        <v>theater</v>
      </c>
      <c r="R3153" t="str">
        <f t="shared" si="199"/>
        <v>plays</v>
      </c>
    </row>
    <row r="3154" spans="1:18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0">
        <f t="shared" si="196"/>
        <v>41550.534340277773</v>
      </c>
      <c r="J3154" s="10">
        <f t="shared" si="197"/>
        <v>41580.534340277773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t="str">
        <f t="shared" si="198"/>
        <v>theater</v>
      </c>
      <c r="R3154" t="str">
        <f t="shared" si="199"/>
        <v>plays</v>
      </c>
    </row>
    <row r="3155" spans="1:18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0">
        <f t="shared" si="196"/>
        <v>40632.821030092593</v>
      </c>
      <c r="J3155" s="10">
        <f t="shared" si="197"/>
        <v>40663.874305555553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t="str">
        <f t="shared" si="198"/>
        <v>theater</v>
      </c>
      <c r="R3155" t="str">
        <f t="shared" si="199"/>
        <v>plays</v>
      </c>
    </row>
    <row r="3156" spans="1:18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0">
        <f t="shared" si="196"/>
        <v>40970.542337962957</v>
      </c>
      <c r="J3156" s="10">
        <f t="shared" si="197"/>
        <v>41000.500671296293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t="str">
        <f t="shared" si="198"/>
        <v>theater</v>
      </c>
      <c r="R3156" t="str">
        <f t="shared" si="199"/>
        <v>plays</v>
      </c>
    </row>
    <row r="3157" spans="1:18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0">
        <f t="shared" si="196"/>
        <v>41233.165798611109</v>
      </c>
      <c r="J3157" s="10">
        <f t="shared" si="197"/>
        <v>41263.165798611109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t="str">
        <f t="shared" si="198"/>
        <v>theater</v>
      </c>
      <c r="R3157" t="str">
        <f t="shared" si="199"/>
        <v>plays</v>
      </c>
    </row>
    <row r="3158" spans="1:18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0">
        <f t="shared" si="196"/>
        <v>41026.619722222218</v>
      </c>
      <c r="J3158" s="10">
        <f t="shared" si="197"/>
        <v>41061.619722222218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t="str">
        <f t="shared" si="198"/>
        <v>theater</v>
      </c>
      <c r="R3158" t="str">
        <f t="shared" si="199"/>
        <v>plays</v>
      </c>
    </row>
    <row r="3159" spans="1:18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0">
        <f t="shared" si="196"/>
        <v>41829.454918981479</v>
      </c>
      <c r="J3159" s="10">
        <f t="shared" si="197"/>
        <v>41838.875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t="str">
        <f t="shared" si="198"/>
        <v>theater</v>
      </c>
      <c r="R3159" t="str">
        <f t="shared" si="199"/>
        <v>plays</v>
      </c>
    </row>
    <row r="3160" spans="1:18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0">
        <f t="shared" si="196"/>
        <v>41447.506388888884</v>
      </c>
      <c r="J3160" s="10">
        <f t="shared" si="197"/>
        <v>41477.506388888884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t="str">
        <f t="shared" si="198"/>
        <v>theater</v>
      </c>
      <c r="R3160" t="str">
        <f t="shared" si="199"/>
        <v>plays</v>
      </c>
    </row>
    <row r="3161" spans="1:18" ht="28.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0">
        <f t="shared" si="196"/>
        <v>40883.733344907407</v>
      </c>
      <c r="J3161" s="10">
        <f t="shared" si="197"/>
        <v>40926.625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t="str">
        <f t="shared" si="198"/>
        <v>theater</v>
      </c>
      <c r="R3161" t="str">
        <f t="shared" si="199"/>
        <v>plays</v>
      </c>
    </row>
    <row r="3162" spans="1:18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0">
        <f t="shared" si="196"/>
        <v>41840.931562499994</v>
      </c>
      <c r="J3162" s="10">
        <f t="shared" si="197"/>
        <v>41863.874305555553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t="str">
        <f t="shared" si="198"/>
        <v>theater</v>
      </c>
      <c r="R3162" t="str">
        <f t="shared" si="199"/>
        <v>plays</v>
      </c>
    </row>
    <row r="3163" spans="1:18" ht="43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0">
        <f t="shared" si="196"/>
        <v>41897.202800925923</v>
      </c>
      <c r="J3163" s="10">
        <f t="shared" si="197"/>
        <v>41927.202800925923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t="str">
        <f t="shared" si="198"/>
        <v>theater</v>
      </c>
      <c r="R3163" t="str">
        <f t="shared" si="199"/>
        <v>plays</v>
      </c>
    </row>
    <row r="3164" spans="1:18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0">
        <f t="shared" si="196"/>
        <v>41799.35256944444</v>
      </c>
      <c r="J3164" s="10">
        <f t="shared" si="197"/>
        <v>41826.75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t="str">
        <f t="shared" si="198"/>
        <v>theater</v>
      </c>
      <c r="R3164" t="str">
        <f t="shared" si="199"/>
        <v>plays</v>
      </c>
    </row>
    <row r="3165" spans="1:18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0">
        <f t="shared" si="196"/>
        <v>41775.420428240737</v>
      </c>
      <c r="J3165" s="10">
        <f t="shared" si="197"/>
        <v>41805.420428240737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t="str">
        <f t="shared" si="198"/>
        <v>theater</v>
      </c>
      <c r="R3165" t="str">
        <f t="shared" si="199"/>
        <v>plays</v>
      </c>
    </row>
    <row r="3166" spans="1:18" ht="43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0">
        <f t="shared" si="196"/>
        <v>41766.472395833334</v>
      </c>
      <c r="J3166" s="10">
        <f t="shared" si="197"/>
        <v>41799.472395833334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t="str">
        <f t="shared" si="198"/>
        <v>theater</v>
      </c>
      <c r="R3166" t="str">
        <f t="shared" si="199"/>
        <v>plays</v>
      </c>
    </row>
    <row r="3167" spans="1:18" ht="43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0">
        <f t="shared" si="196"/>
        <v>40643.825925925921</v>
      </c>
      <c r="J3167" s="10">
        <f t="shared" si="197"/>
        <v>40665.832638888889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t="str">
        <f t="shared" si="198"/>
        <v>theater</v>
      </c>
      <c r="R3167" t="str">
        <f t="shared" si="199"/>
        <v>plays</v>
      </c>
    </row>
    <row r="3168" spans="1:18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0">
        <f t="shared" si="196"/>
        <v>41940.358252314814</v>
      </c>
      <c r="J3168" s="10">
        <f t="shared" si="197"/>
        <v>41968.999305555553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t="str">
        <f t="shared" si="198"/>
        <v>theater</v>
      </c>
      <c r="R3168" t="str">
        <f t="shared" si="199"/>
        <v>plays</v>
      </c>
    </row>
    <row r="3169" spans="1:18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0">
        <f t="shared" si="196"/>
        <v>41838.842372685183</v>
      </c>
      <c r="J3169" s="10">
        <f t="shared" si="197"/>
        <v>41852.842372685183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t="str">
        <f t="shared" si="198"/>
        <v>theater</v>
      </c>
      <c r="R3169" t="str">
        <f t="shared" si="199"/>
        <v>plays</v>
      </c>
    </row>
    <row r="3170" spans="1:18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0">
        <f t="shared" si="196"/>
        <v>41771.772604166668</v>
      </c>
      <c r="J3170" s="10">
        <f t="shared" si="197"/>
        <v>41803.583333333328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t="str">
        <f t="shared" si="198"/>
        <v>theater</v>
      </c>
      <c r="R3170" t="str">
        <f t="shared" si="199"/>
        <v>plays</v>
      </c>
    </row>
    <row r="3171" spans="1:18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0">
        <f t="shared" si="196"/>
        <v>41591.404641203699</v>
      </c>
      <c r="J3171" s="10">
        <f t="shared" si="197"/>
        <v>41620.874305555553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t="str">
        <f t="shared" si="198"/>
        <v>theater</v>
      </c>
      <c r="R3171" t="str">
        <f t="shared" si="199"/>
        <v>plays</v>
      </c>
    </row>
    <row r="3172" spans="1:18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0">
        <f t="shared" si="196"/>
        <v>41788.747037037036</v>
      </c>
      <c r="J3172" s="10">
        <f t="shared" si="197"/>
        <v>41821.833333333328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t="str">
        <f t="shared" si="198"/>
        <v>theater</v>
      </c>
      <c r="R3172" t="str">
        <f t="shared" si="199"/>
        <v>plays</v>
      </c>
    </row>
    <row r="3173" spans="1:18" ht="43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0">
        <f t="shared" si="196"/>
        <v>42466.274976851848</v>
      </c>
      <c r="J3173" s="10">
        <f t="shared" si="197"/>
        <v>42496.274976851848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t="str">
        <f t="shared" si="198"/>
        <v>theater</v>
      </c>
      <c r="R3173" t="str">
        <f t="shared" si="199"/>
        <v>plays</v>
      </c>
    </row>
    <row r="3174" spans="1:18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0">
        <f t="shared" si="196"/>
        <v>40923.396620370368</v>
      </c>
      <c r="J3174" s="10">
        <f t="shared" si="197"/>
        <v>40953.396620370368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t="str">
        <f t="shared" si="198"/>
        <v>theater</v>
      </c>
      <c r="R3174" t="str">
        <f t="shared" si="199"/>
        <v>plays</v>
      </c>
    </row>
    <row r="3175" spans="1:18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0">
        <f t="shared" si="196"/>
        <v>41878.545046296291</v>
      </c>
      <c r="J3175" s="10">
        <f t="shared" si="197"/>
        <v>41908.545046296291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t="str">
        <f t="shared" si="198"/>
        <v>theater</v>
      </c>
      <c r="R3175" t="str">
        <f t="shared" si="199"/>
        <v>plays</v>
      </c>
    </row>
    <row r="3176" spans="1:18" ht="43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0">
        <f t="shared" si="196"/>
        <v>41862.531342592592</v>
      </c>
      <c r="J3176" s="10">
        <f t="shared" si="197"/>
        <v>41876.531342592592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t="str">
        <f t="shared" si="198"/>
        <v>theater</v>
      </c>
      <c r="R3176" t="str">
        <f t="shared" si="199"/>
        <v>plays</v>
      </c>
    </row>
    <row r="3177" spans="1:18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0">
        <f t="shared" si="196"/>
        <v>40531.553553240738</v>
      </c>
      <c r="J3177" s="10">
        <f t="shared" si="197"/>
        <v>40591.553553240738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t="str">
        <f t="shared" si="198"/>
        <v>theater</v>
      </c>
      <c r="R3177" t="str">
        <f t="shared" si="199"/>
        <v>plays</v>
      </c>
    </row>
    <row r="3178" spans="1:18" ht="43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0">
        <f t="shared" si="196"/>
        <v>41477.597581018512</v>
      </c>
      <c r="J3178" s="10">
        <f t="shared" si="197"/>
        <v>41504.291666666664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t="str">
        <f t="shared" si="198"/>
        <v>theater</v>
      </c>
      <c r="R3178" t="str">
        <f t="shared" si="199"/>
        <v>plays</v>
      </c>
    </row>
    <row r="3179" spans="1:18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0">
        <f t="shared" si="196"/>
        <v>41781.333437499998</v>
      </c>
      <c r="J3179" s="10">
        <f t="shared" si="197"/>
        <v>41811.333437499998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t="str">
        <f t="shared" si="198"/>
        <v>theater</v>
      </c>
      <c r="R3179" t="str">
        <f t="shared" si="199"/>
        <v>plays</v>
      </c>
    </row>
    <row r="3180" spans="1:18" ht="43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0">
        <f t="shared" si="196"/>
        <v>41806.271701388883</v>
      </c>
      <c r="J3180" s="10">
        <f t="shared" si="197"/>
        <v>41836.271701388883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t="str">
        <f t="shared" si="198"/>
        <v>theater</v>
      </c>
      <c r="R3180" t="str">
        <f t="shared" si="199"/>
        <v>plays</v>
      </c>
    </row>
    <row r="3181" spans="1:18" ht="28.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0">
        <f t="shared" si="196"/>
        <v>41375.36887731481</v>
      </c>
      <c r="J3181" s="10">
        <f t="shared" si="197"/>
        <v>41400.36887731481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t="str">
        <f t="shared" si="198"/>
        <v>theater</v>
      </c>
      <c r="R3181" t="str">
        <f t="shared" si="199"/>
        <v>plays</v>
      </c>
    </row>
    <row r="3182" spans="1:18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0">
        <f t="shared" si="196"/>
        <v>41780.079270833332</v>
      </c>
      <c r="J3182" s="10">
        <f t="shared" si="197"/>
        <v>41810.079270833332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t="str">
        <f t="shared" si="198"/>
        <v>theater</v>
      </c>
      <c r="R3182" t="str">
        <f t="shared" si="199"/>
        <v>plays</v>
      </c>
    </row>
    <row r="3183" spans="1:18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0">
        <f t="shared" si="196"/>
        <v>41778.976701388885</v>
      </c>
      <c r="J3183" s="10">
        <f t="shared" si="197"/>
        <v>41805.333333333328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t="str">
        <f t="shared" si="198"/>
        <v>theater</v>
      </c>
      <c r="R3183" t="str">
        <f t="shared" si="199"/>
        <v>plays</v>
      </c>
    </row>
    <row r="3184" spans="1:18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0">
        <f t="shared" si="196"/>
        <v>40883.615983796291</v>
      </c>
      <c r="J3184" s="10">
        <f t="shared" si="197"/>
        <v>40939.375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t="str">
        <f t="shared" si="198"/>
        <v>theater</v>
      </c>
      <c r="R3184" t="str">
        <f t="shared" si="199"/>
        <v>plays</v>
      </c>
    </row>
    <row r="3185" spans="1:18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0">
        <f t="shared" si="196"/>
        <v>41491.461446759255</v>
      </c>
      <c r="J3185" s="10">
        <f t="shared" si="197"/>
        <v>41509.461446759255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t="str">
        <f t="shared" si="198"/>
        <v>theater</v>
      </c>
      <c r="R3185" t="str">
        <f t="shared" si="199"/>
        <v>plays</v>
      </c>
    </row>
    <row r="3186" spans="1:18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0">
        <f t="shared" si="196"/>
        <v>41791.660081018512</v>
      </c>
      <c r="J3186" s="10">
        <f t="shared" si="197"/>
        <v>41821.660081018512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t="str">
        <f t="shared" si="198"/>
        <v>theater</v>
      </c>
      <c r="R3186" t="str">
        <f t="shared" si="199"/>
        <v>plays</v>
      </c>
    </row>
    <row r="3187" spans="1:18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0">
        <f t="shared" si="196"/>
        <v>41829.643993055557</v>
      </c>
      <c r="J3187" s="10">
        <f t="shared" si="197"/>
        <v>41836.643993055557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t="str">
        <f t="shared" si="198"/>
        <v>theater</v>
      </c>
      <c r="R3187" t="str">
        <f t="shared" si="199"/>
        <v>plays</v>
      </c>
    </row>
    <row r="3188" spans="1:18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0">
        <f t="shared" si="196"/>
        <v>41868.590717592589</v>
      </c>
      <c r="J3188" s="10">
        <f t="shared" si="197"/>
        <v>41898.541666666664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t="str">
        <f t="shared" si="198"/>
        <v>theater</v>
      </c>
      <c r="R3188" t="str">
        <f t="shared" si="199"/>
        <v>plays</v>
      </c>
    </row>
    <row r="3189" spans="1:18" ht="43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0">
        <f t="shared" si="196"/>
        <v>41835.333020833328</v>
      </c>
      <c r="J3189" s="10">
        <f t="shared" si="197"/>
        <v>41855.333020833328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t="str">
        <f t="shared" si="198"/>
        <v>theater</v>
      </c>
      <c r="R3189" t="str">
        <f t="shared" si="199"/>
        <v>plays</v>
      </c>
    </row>
    <row r="3190" spans="1:18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0">
        <f t="shared" si="196"/>
        <v>42144.082199074073</v>
      </c>
      <c r="J3190" s="10">
        <f t="shared" si="197"/>
        <v>42165.082199074073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t="str">
        <f t="shared" si="198"/>
        <v>theater</v>
      </c>
      <c r="R3190" t="str">
        <f t="shared" si="199"/>
        <v>musical</v>
      </c>
    </row>
    <row r="3191" spans="1:18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0">
        <f t="shared" si="196"/>
        <v>42118.013101851851</v>
      </c>
      <c r="J3191" s="10">
        <f t="shared" si="197"/>
        <v>42148.013101851851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t="str">
        <f t="shared" si="198"/>
        <v>theater</v>
      </c>
      <c r="R3191" t="str">
        <f t="shared" si="199"/>
        <v>musical</v>
      </c>
    </row>
    <row r="3192" spans="1:18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0">
        <f t="shared" si="196"/>
        <v>42682.817997685182</v>
      </c>
      <c r="J3192" s="10">
        <f t="shared" si="197"/>
        <v>42712.859664351847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t="str">
        <f t="shared" si="198"/>
        <v>theater</v>
      </c>
      <c r="R3192" t="str">
        <f t="shared" si="199"/>
        <v>musical</v>
      </c>
    </row>
    <row r="3193" spans="1:18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0">
        <f t="shared" si="196"/>
        <v>42538.422094907401</v>
      </c>
      <c r="J3193" s="10">
        <f t="shared" si="197"/>
        <v>42598.422094907401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t="str">
        <f t="shared" si="198"/>
        <v>theater</v>
      </c>
      <c r="R3193" t="str">
        <f t="shared" si="199"/>
        <v>musical</v>
      </c>
    </row>
    <row r="3194" spans="1:18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0">
        <f t="shared" si="196"/>
        <v>42018.607164351844</v>
      </c>
      <c r="J3194" s="10">
        <f t="shared" si="197"/>
        <v>42063.583333333336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t="str">
        <f t="shared" si="198"/>
        <v>theater</v>
      </c>
      <c r="R3194" t="str">
        <f t="shared" si="199"/>
        <v>musical</v>
      </c>
    </row>
    <row r="3195" spans="1:18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0">
        <f t="shared" si="196"/>
        <v>42010.634907407402</v>
      </c>
      <c r="J3195" s="10">
        <f t="shared" si="197"/>
        <v>42055.634907407402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t="str">
        <f t="shared" si="198"/>
        <v>theater</v>
      </c>
      <c r="R3195" t="str">
        <f t="shared" si="199"/>
        <v>musical</v>
      </c>
    </row>
    <row r="3196" spans="1:18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0">
        <f t="shared" si="196"/>
        <v>42181.729143518511</v>
      </c>
      <c r="J3196" s="10">
        <f t="shared" si="197"/>
        <v>42211.729143518511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t="str">
        <f t="shared" si="198"/>
        <v>theater</v>
      </c>
      <c r="R3196" t="str">
        <f t="shared" si="199"/>
        <v>musical</v>
      </c>
    </row>
    <row r="3197" spans="1:18" ht="43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0">
        <f t="shared" si="196"/>
        <v>42017.260902777773</v>
      </c>
      <c r="J3197" s="10">
        <f t="shared" si="197"/>
        <v>42047.260902777773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t="str">
        <f t="shared" si="198"/>
        <v>theater</v>
      </c>
      <c r="R3197" t="str">
        <f t="shared" si="199"/>
        <v>musical</v>
      </c>
    </row>
    <row r="3198" spans="1:18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0">
        <f t="shared" si="196"/>
        <v>42157.264756944445</v>
      </c>
      <c r="J3198" s="10">
        <f t="shared" si="197"/>
        <v>42217.249999999993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t="str">
        <f t="shared" si="198"/>
        <v>theater</v>
      </c>
      <c r="R3198" t="str">
        <f t="shared" si="199"/>
        <v>musical</v>
      </c>
    </row>
    <row r="3199" spans="1:18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0">
        <f t="shared" si="196"/>
        <v>42009.15993055555</v>
      </c>
      <c r="J3199" s="10">
        <f t="shared" si="197"/>
        <v>42039.15993055555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t="str">
        <f t="shared" si="198"/>
        <v>theater</v>
      </c>
      <c r="R3199" t="str">
        <f t="shared" si="199"/>
        <v>musical</v>
      </c>
    </row>
    <row r="3200" spans="1:18" ht="43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0">
        <f t="shared" si="196"/>
        <v>42013.091168981475</v>
      </c>
      <c r="J3200" s="10">
        <f t="shared" si="197"/>
        <v>42051.091168981475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t="str">
        <f t="shared" si="198"/>
        <v>theater</v>
      </c>
      <c r="R3200" t="str">
        <f t="shared" si="199"/>
        <v>musical</v>
      </c>
    </row>
    <row r="3201" spans="1:18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0">
        <f t="shared" si="196"/>
        <v>41858.428449074068</v>
      </c>
      <c r="J3201" s="10">
        <f t="shared" si="197"/>
        <v>41888.541666666664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t="str">
        <f t="shared" si="198"/>
        <v>theater</v>
      </c>
      <c r="R3201" t="str">
        <f t="shared" si="199"/>
        <v>musical</v>
      </c>
    </row>
    <row r="3202" spans="1:18" ht="43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0">
        <f t="shared" si="196"/>
        <v>42459.987280092588</v>
      </c>
      <c r="J3202" s="10">
        <f t="shared" si="197"/>
        <v>42489.898611111108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t="str">
        <f t="shared" si="198"/>
        <v>theater</v>
      </c>
      <c r="R3202" t="str">
        <f t="shared" si="199"/>
        <v>musical</v>
      </c>
    </row>
    <row r="3203" spans="1:18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0">
        <f t="shared" ref="I3203:I3266" si="200">(((L3203/60)/60)/24) + DATE(1970,1,1)+(-8/24)</f>
        <v>41861.433761574073</v>
      </c>
      <c r="J3203" s="10">
        <f t="shared" ref="J3203:J3266" si="201">(((K3203/60)/60)/24) + DATE(1970,1,1)+(-8/24)</f>
        <v>41882.433761574073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t="str">
        <f t="shared" ref="Q3203:Q3266" si="202">LEFT(P3203, SEARCH("/",P3203,1) - 1)</f>
        <v>theater</v>
      </c>
      <c r="R3203" t="str">
        <f t="shared" ref="R3203:R3266" si="203">RIGHT(P3203,LEN(P3203) - SEARCH("/",P3203,1))</f>
        <v>musical</v>
      </c>
    </row>
    <row r="3204" spans="1:18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0">
        <f t="shared" si="200"/>
        <v>42293.520208333335</v>
      </c>
      <c r="J3204" s="10">
        <f t="shared" si="201"/>
        <v>42351.915972222218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t="str">
        <f t="shared" si="202"/>
        <v>theater</v>
      </c>
      <c r="R3204" t="str">
        <f t="shared" si="203"/>
        <v>musical</v>
      </c>
    </row>
    <row r="3205" spans="1:18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0">
        <f t="shared" si="200"/>
        <v>42242.655347222222</v>
      </c>
      <c r="J3205" s="10">
        <f t="shared" si="201"/>
        <v>42272.655347222222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t="str">
        <f t="shared" si="202"/>
        <v>theater</v>
      </c>
      <c r="R3205" t="str">
        <f t="shared" si="203"/>
        <v>musical</v>
      </c>
    </row>
    <row r="3206" spans="1:18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0">
        <f t="shared" si="200"/>
        <v>42172.352766203701</v>
      </c>
      <c r="J3206" s="10">
        <f t="shared" si="201"/>
        <v>42202.343055555553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t="str">
        <f t="shared" si="202"/>
        <v>theater</v>
      </c>
      <c r="R3206" t="str">
        <f t="shared" si="203"/>
        <v>musical</v>
      </c>
    </row>
    <row r="3207" spans="1:18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0">
        <f t="shared" si="200"/>
        <v>42095.041342592587</v>
      </c>
      <c r="J3207" s="10">
        <f t="shared" si="201"/>
        <v>42125.041342592587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t="str">
        <f t="shared" si="202"/>
        <v>theater</v>
      </c>
      <c r="R3207" t="str">
        <f t="shared" si="203"/>
        <v>musical</v>
      </c>
    </row>
    <row r="3208" spans="1:18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0">
        <f t="shared" si="200"/>
        <v>42235.942719907405</v>
      </c>
      <c r="J3208" s="10">
        <f t="shared" si="201"/>
        <v>42265.942719907405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t="str">
        <f t="shared" si="202"/>
        <v>theater</v>
      </c>
      <c r="R3208" t="str">
        <f t="shared" si="203"/>
        <v>musical</v>
      </c>
    </row>
    <row r="3209" spans="1:18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0">
        <f t="shared" si="200"/>
        <v>42056.944525462961</v>
      </c>
      <c r="J3209" s="10">
        <f t="shared" si="201"/>
        <v>42116.902858796289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t="str">
        <f t="shared" si="202"/>
        <v>theater</v>
      </c>
      <c r="R3209" t="str">
        <f t="shared" si="203"/>
        <v>musical</v>
      </c>
    </row>
    <row r="3210" spans="1:18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0">
        <f t="shared" si="200"/>
        <v>41827.271724537037</v>
      </c>
      <c r="J3210" s="10">
        <f t="shared" si="201"/>
        <v>41848.271724537037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t="str">
        <f t="shared" si="202"/>
        <v>theater</v>
      </c>
      <c r="R3210" t="str">
        <f t="shared" si="203"/>
        <v>plays</v>
      </c>
    </row>
    <row r="3211" spans="1:18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0">
        <f t="shared" si="200"/>
        <v>41778.303912037038</v>
      </c>
      <c r="J3211" s="10">
        <f t="shared" si="201"/>
        <v>41810.625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t="str">
        <f t="shared" si="202"/>
        <v>theater</v>
      </c>
      <c r="R3211" t="str">
        <f t="shared" si="203"/>
        <v>plays</v>
      </c>
    </row>
    <row r="3212" spans="1:18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0">
        <f t="shared" si="200"/>
        <v>41013.603229166663</v>
      </c>
      <c r="J3212" s="10">
        <f t="shared" si="201"/>
        <v>41060.832638888889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t="str">
        <f t="shared" si="202"/>
        <v>theater</v>
      </c>
      <c r="R3212" t="str">
        <f t="shared" si="203"/>
        <v>plays</v>
      </c>
    </row>
    <row r="3213" spans="1:18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0">
        <f t="shared" si="200"/>
        <v>41834.253240740742</v>
      </c>
      <c r="J3213" s="10">
        <f t="shared" si="201"/>
        <v>41865.75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t="str">
        <f t="shared" si="202"/>
        <v>theater</v>
      </c>
      <c r="R3213" t="str">
        <f t="shared" si="203"/>
        <v>plays</v>
      </c>
    </row>
    <row r="3214" spans="1:18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0">
        <f t="shared" si="200"/>
        <v>41829.462395833332</v>
      </c>
      <c r="J3214" s="10">
        <f t="shared" si="201"/>
        <v>41859.462395833332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t="str">
        <f t="shared" si="202"/>
        <v>theater</v>
      </c>
      <c r="R3214" t="str">
        <f t="shared" si="203"/>
        <v>plays</v>
      </c>
    </row>
    <row r="3215" spans="1:18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0">
        <f t="shared" si="200"/>
        <v>42171.430081018516</v>
      </c>
      <c r="J3215" s="10">
        <f t="shared" si="201"/>
        <v>42211.430081018516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t="str">
        <f t="shared" si="202"/>
        <v>theater</v>
      </c>
      <c r="R3215" t="str">
        <f t="shared" si="203"/>
        <v>plays</v>
      </c>
    </row>
    <row r="3216" spans="1:18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0">
        <f t="shared" si="200"/>
        <v>42337.459178240737</v>
      </c>
      <c r="J3216" s="10">
        <f t="shared" si="201"/>
        <v>42374.663194444445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t="str">
        <f t="shared" si="202"/>
        <v>theater</v>
      </c>
      <c r="R3216" t="str">
        <f t="shared" si="203"/>
        <v>plays</v>
      </c>
    </row>
    <row r="3217" spans="1:18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0">
        <f t="shared" si="200"/>
        <v>42219.331840277773</v>
      </c>
      <c r="J3217" s="10">
        <f t="shared" si="201"/>
        <v>42256.832638888889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t="str">
        <f t="shared" si="202"/>
        <v>theater</v>
      </c>
      <c r="R3217" t="str">
        <f t="shared" si="203"/>
        <v>plays</v>
      </c>
    </row>
    <row r="3218" spans="1:18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0">
        <f t="shared" si="200"/>
        <v>42165.129293981481</v>
      </c>
      <c r="J3218" s="10">
        <f t="shared" si="201"/>
        <v>42196.270833333336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t="str">
        <f t="shared" si="202"/>
        <v>theater</v>
      </c>
      <c r="R3218" t="str">
        <f t="shared" si="203"/>
        <v>plays</v>
      </c>
    </row>
    <row r="3219" spans="1:18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0">
        <f t="shared" si="200"/>
        <v>42648.212777777771</v>
      </c>
      <c r="J3219" s="10">
        <f t="shared" si="201"/>
        <v>42678.212777777771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t="str">
        <f t="shared" si="202"/>
        <v>theater</v>
      </c>
      <c r="R3219" t="str">
        <f t="shared" si="203"/>
        <v>plays</v>
      </c>
    </row>
    <row r="3220" spans="1:18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0">
        <f t="shared" si="200"/>
        <v>41970.668819444443</v>
      </c>
      <c r="J3220" s="10">
        <f t="shared" si="201"/>
        <v>42003.666666666664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t="str">
        <f t="shared" si="202"/>
        <v>theater</v>
      </c>
      <c r="R3220" t="str">
        <f t="shared" si="203"/>
        <v>plays</v>
      </c>
    </row>
    <row r="3221" spans="1:18" ht="28.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0">
        <f t="shared" si="200"/>
        <v>42050.64984953704</v>
      </c>
      <c r="J3221" s="10">
        <f t="shared" si="201"/>
        <v>42085.608182870368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t="str">
        <f t="shared" si="202"/>
        <v>theater</v>
      </c>
      <c r="R3221" t="str">
        <f t="shared" si="203"/>
        <v>plays</v>
      </c>
    </row>
    <row r="3222" spans="1:18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0">
        <f t="shared" si="200"/>
        <v>42772.500046296293</v>
      </c>
      <c r="J3222" s="10">
        <f t="shared" si="201"/>
        <v>42806.541666666664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t="str">
        <f t="shared" si="202"/>
        <v>theater</v>
      </c>
      <c r="R3222" t="str">
        <f t="shared" si="203"/>
        <v>plays</v>
      </c>
    </row>
    <row r="3223" spans="1:18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0">
        <f t="shared" si="200"/>
        <v>42155.363460648143</v>
      </c>
      <c r="J3223" s="10">
        <f t="shared" si="201"/>
        <v>42190.363460648143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t="str">
        <f t="shared" si="202"/>
        <v>theater</v>
      </c>
      <c r="R3223" t="str">
        <f t="shared" si="203"/>
        <v>plays</v>
      </c>
    </row>
    <row r="3224" spans="1:18" ht="28.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0">
        <f t="shared" si="200"/>
        <v>42270.248807870368</v>
      </c>
      <c r="J3224" s="10">
        <f t="shared" si="201"/>
        <v>42301.561805555553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t="str">
        <f t="shared" si="202"/>
        <v>theater</v>
      </c>
      <c r="R3224" t="str">
        <f t="shared" si="203"/>
        <v>plays</v>
      </c>
    </row>
    <row r="3225" spans="1:18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0">
        <f t="shared" si="200"/>
        <v>42206.50203703704</v>
      </c>
      <c r="J3225" s="10">
        <f t="shared" si="201"/>
        <v>42236.50203703704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t="str">
        <f t="shared" si="202"/>
        <v>theater</v>
      </c>
      <c r="R3225" t="str">
        <f t="shared" si="203"/>
        <v>plays</v>
      </c>
    </row>
    <row r="3226" spans="1:18" ht="43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0">
        <f t="shared" si="200"/>
        <v>42697.517511574071</v>
      </c>
      <c r="J3226" s="10">
        <f t="shared" si="201"/>
        <v>42744.874999999993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t="str">
        <f t="shared" si="202"/>
        <v>theater</v>
      </c>
      <c r="R3226" t="str">
        <f t="shared" si="203"/>
        <v>plays</v>
      </c>
    </row>
    <row r="3227" spans="1:18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0">
        <f t="shared" si="200"/>
        <v>42503.226134259261</v>
      </c>
      <c r="J3227" s="10">
        <f t="shared" si="201"/>
        <v>42524.541666666664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t="str">
        <f t="shared" si="202"/>
        <v>theater</v>
      </c>
      <c r="R3227" t="str">
        <f t="shared" si="203"/>
        <v>plays</v>
      </c>
    </row>
    <row r="3228" spans="1:18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0">
        <f t="shared" si="200"/>
        <v>42277.250138888885</v>
      </c>
      <c r="J3228" s="10">
        <f t="shared" si="201"/>
        <v>42307.250138888885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t="str">
        <f t="shared" si="202"/>
        <v>theater</v>
      </c>
      <c r="R3228" t="str">
        <f t="shared" si="203"/>
        <v>plays</v>
      </c>
    </row>
    <row r="3229" spans="1:18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0">
        <f t="shared" si="200"/>
        <v>42722.549027777779</v>
      </c>
      <c r="J3229" s="10">
        <f t="shared" si="201"/>
        <v>42752.549027777779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t="str">
        <f t="shared" si="202"/>
        <v>theater</v>
      </c>
      <c r="R3229" t="str">
        <f t="shared" si="203"/>
        <v>plays</v>
      </c>
    </row>
    <row r="3230" spans="1:18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0">
        <f t="shared" si="200"/>
        <v>42323.375972222224</v>
      </c>
      <c r="J3230" s="10">
        <f t="shared" si="201"/>
        <v>42354.874305555553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t="str">
        <f t="shared" si="202"/>
        <v>theater</v>
      </c>
      <c r="R3230" t="str">
        <f t="shared" si="203"/>
        <v>plays</v>
      </c>
    </row>
    <row r="3231" spans="1:18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0">
        <f t="shared" si="200"/>
        <v>41932.958310185182</v>
      </c>
      <c r="J3231" s="10">
        <f t="shared" si="201"/>
        <v>41962.999976851854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t="str">
        <f t="shared" si="202"/>
        <v>theater</v>
      </c>
      <c r="R3231" t="str">
        <f t="shared" si="203"/>
        <v>plays</v>
      </c>
    </row>
    <row r="3232" spans="1:18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0">
        <f t="shared" si="200"/>
        <v>41897.834791666668</v>
      </c>
      <c r="J3232" s="10">
        <f t="shared" si="201"/>
        <v>41912.832638888889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t="str">
        <f t="shared" si="202"/>
        <v>theater</v>
      </c>
      <c r="R3232" t="str">
        <f t="shared" si="203"/>
        <v>plays</v>
      </c>
    </row>
    <row r="3233" spans="1:18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0">
        <f t="shared" si="200"/>
        <v>42446.610497685186</v>
      </c>
      <c r="J3233" s="10">
        <f t="shared" si="201"/>
        <v>42476.610497685186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t="str">
        <f t="shared" si="202"/>
        <v>theater</v>
      </c>
      <c r="R3233" t="str">
        <f t="shared" si="203"/>
        <v>plays</v>
      </c>
    </row>
    <row r="3234" spans="1:18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0">
        <f t="shared" si="200"/>
        <v>42463.480520833335</v>
      </c>
      <c r="J3234" s="10">
        <f t="shared" si="201"/>
        <v>42493.832638888889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t="str">
        <f t="shared" si="202"/>
        <v>theater</v>
      </c>
      <c r="R3234" t="str">
        <f t="shared" si="203"/>
        <v>plays</v>
      </c>
    </row>
    <row r="3235" spans="1:18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0">
        <f t="shared" si="200"/>
        <v>42766.471701388888</v>
      </c>
      <c r="J3235" s="10">
        <f t="shared" si="201"/>
        <v>42796.471701388888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t="str">
        <f t="shared" si="202"/>
        <v>theater</v>
      </c>
      <c r="R3235" t="str">
        <f t="shared" si="203"/>
        <v>plays</v>
      </c>
    </row>
    <row r="3236" spans="1:18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0">
        <f t="shared" si="200"/>
        <v>42734.456111111103</v>
      </c>
      <c r="J3236" s="10">
        <f t="shared" si="201"/>
        <v>42767.646527777775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t="str">
        <f t="shared" si="202"/>
        <v>theater</v>
      </c>
      <c r="R3236" t="str">
        <f t="shared" si="203"/>
        <v>plays</v>
      </c>
    </row>
    <row r="3237" spans="1:18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0">
        <f t="shared" si="200"/>
        <v>42522.014479166661</v>
      </c>
      <c r="J3237" s="10">
        <f t="shared" si="201"/>
        <v>42552.014479166661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t="str">
        <f t="shared" si="202"/>
        <v>theater</v>
      </c>
      <c r="R3237" t="str">
        <f t="shared" si="203"/>
        <v>plays</v>
      </c>
    </row>
    <row r="3238" spans="1:18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0">
        <f t="shared" si="200"/>
        <v>42702.583715277775</v>
      </c>
      <c r="J3238" s="10">
        <f t="shared" si="201"/>
        <v>42732.583715277775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t="str">
        <f t="shared" si="202"/>
        <v>theater</v>
      </c>
      <c r="R3238" t="str">
        <f t="shared" si="203"/>
        <v>plays</v>
      </c>
    </row>
    <row r="3239" spans="1:18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0">
        <f t="shared" si="200"/>
        <v>42252.141018518516</v>
      </c>
      <c r="J3239" s="10">
        <f t="shared" si="201"/>
        <v>42275.832638888889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t="str">
        <f t="shared" si="202"/>
        <v>theater</v>
      </c>
      <c r="R3239" t="str">
        <f t="shared" si="203"/>
        <v>plays</v>
      </c>
    </row>
    <row r="3240" spans="1:18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0">
        <f t="shared" si="200"/>
        <v>42156.177060185182</v>
      </c>
      <c r="J3240" s="10">
        <f t="shared" si="201"/>
        <v>42186.177060185182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t="str">
        <f t="shared" si="202"/>
        <v>theater</v>
      </c>
      <c r="R3240" t="str">
        <f t="shared" si="203"/>
        <v>plays</v>
      </c>
    </row>
    <row r="3241" spans="1:18" ht="43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0">
        <f t="shared" si="200"/>
        <v>42277.755706018514</v>
      </c>
      <c r="J3241" s="10">
        <f t="shared" si="201"/>
        <v>42302.665972222218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t="str">
        <f t="shared" si="202"/>
        <v>theater</v>
      </c>
      <c r="R3241" t="str">
        <f t="shared" si="203"/>
        <v>plays</v>
      </c>
    </row>
    <row r="3242" spans="1:18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0">
        <f t="shared" si="200"/>
        <v>42754.360509259255</v>
      </c>
      <c r="J3242" s="10">
        <f t="shared" si="201"/>
        <v>42782.624999999993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t="str">
        <f t="shared" si="202"/>
        <v>theater</v>
      </c>
      <c r="R3242" t="str">
        <f t="shared" si="203"/>
        <v>plays</v>
      </c>
    </row>
    <row r="3243" spans="1:18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0">
        <f t="shared" si="200"/>
        <v>41892.991550925923</v>
      </c>
      <c r="J3243" s="10">
        <f t="shared" si="201"/>
        <v>41925.957638888889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t="str">
        <f t="shared" si="202"/>
        <v>theater</v>
      </c>
      <c r="R3243" t="str">
        <f t="shared" si="203"/>
        <v>plays</v>
      </c>
    </row>
    <row r="3244" spans="1:18" ht="28.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0">
        <f t="shared" si="200"/>
        <v>41871.422361111108</v>
      </c>
      <c r="J3244" s="10">
        <f t="shared" si="201"/>
        <v>41901.422361111108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t="str">
        <f t="shared" si="202"/>
        <v>theater</v>
      </c>
      <c r="R3244" t="str">
        <f t="shared" si="203"/>
        <v>plays</v>
      </c>
    </row>
    <row r="3245" spans="1:18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0">
        <f t="shared" si="200"/>
        <v>42261.763449074067</v>
      </c>
      <c r="J3245" s="10">
        <f t="shared" si="201"/>
        <v>42285.666666666664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t="str">
        <f t="shared" si="202"/>
        <v>theater</v>
      </c>
      <c r="R3245" t="str">
        <f t="shared" si="203"/>
        <v>plays</v>
      </c>
    </row>
    <row r="3246" spans="1:18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0">
        <f t="shared" si="200"/>
        <v>42675.360902777778</v>
      </c>
      <c r="J3246" s="10">
        <f t="shared" si="201"/>
        <v>42705.402569444443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t="str">
        <f t="shared" si="202"/>
        <v>theater</v>
      </c>
      <c r="R3246" t="str">
        <f t="shared" si="203"/>
        <v>plays</v>
      </c>
    </row>
    <row r="3247" spans="1:18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0">
        <f t="shared" si="200"/>
        <v>42135.266874999994</v>
      </c>
      <c r="J3247" s="10">
        <f t="shared" si="201"/>
        <v>42166.749999999993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t="str">
        <f t="shared" si="202"/>
        <v>theater</v>
      </c>
      <c r="R3247" t="str">
        <f t="shared" si="203"/>
        <v>plays</v>
      </c>
    </row>
    <row r="3248" spans="1:18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0">
        <f t="shared" si="200"/>
        <v>42230.138888888883</v>
      </c>
      <c r="J3248" s="10">
        <f t="shared" si="201"/>
        <v>42258.832638888889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t="str">
        <f t="shared" si="202"/>
        <v>theater</v>
      </c>
      <c r="R3248" t="str">
        <f t="shared" si="203"/>
        <v>plays</v>
      </c>
    </row>
    <row r="3249" spans="1:18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0">
        <f t="shared" si="200"/>
        <v>42167.10083333333</v>
      </c>
      <c r="J3249" s="10">
        <f t="shared" si="201"/>
        <v>42197.10083333333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t="str">
        <f t="shared" si="202"/>
        <v>theater</v>
      </c>
      <c r="R3249" t="str">
        <f t="shared" si="203"/>
        <v>plays</v>
      </c>
    </row>
    <row r="3250" spans="1:18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0">
        <f t="shared" si="200"/>
        <v>42068.55505787037</v>
      </c>
      <c r="J3250" s="10">
        <f t="shared" si="201"/>
        <v>42098.513391203705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t="str">
        <f t="shared" si="202"/>
        <v>theater</v>
      </c>
      <c r="R3250" t="str">
        <f t="shared" si="203"/>
        <v>plays</v>
      </c>
    </row>
    <row r="3251" spans="1:18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0">
        <f t="shared" si="200"/>
        <v>42145.413356481477</v>
      </c>
      <c r="J3251" s="10">
        <f t="shared" si="201"/>
        <v>42175.413356481477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t="str">
        <f t="shared" si="202"/>
        <v>theater</v>
      </c>
      <c r="R3251" t="str">
        <f t="shared" si="203"/>
        <v>plays</v>
      </c>
    </row>
    <row r="3252" spans="1:18" ht="43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0">
        <f t="shared" si="200"/>
        <v>41918.408842592587</v>
      </c>
      <c r="J3252" s="10">
        <f t="shared" si="201"/>
        <v>41948.450509259259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t="str">
        <f t="shared" si="202"/>
        <v>theater</v>
      </c>
      <c r="R3252" t="str">
        <f t="shared" si="203"/>
        <v>plays</v>
      </c>
    </row>
    <row r="3253" spans="1:18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0">
        <f t="shared" si="200"/>
        <v>42146.39775462963</v>
      </c>
      <c r="J3253" s="10">
        <f t="shared" si="201"/>
        <v>42176.39775462963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t="str">
        <f t="shared" si="202"/>
        <v>theater</v>
      </c>
      <c r="R3253" t="str">
        <f t="shared" si="203"/>
        <v>plays</v>
      </c>
    </row>
    <row r="3254" spans="1:18" ht="28.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0">
        <f t="shared" si="200"/>
        <v>42590.139351851853</v>
      </c>
      <c r="J3254" s="10">
        <f t="shared" si="201"/>
        <v>42620.139351851853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t="str">
        <f t="shared" si="202"/>
        <v>theater</v>
      </c>
      <c r="R3254" t="str">
        <f t="shared" si="203"/>
        <v>plays</v>
      </c>
    </row>
    <row r="3255" spans="1:18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0">
        <f t="shared" si="200"/>
        <v>42602.243379629632</v>
      </c>
      <c r="J3255" s="10">
        <f t="shared" si="201"/>
        <v>42620.822916666664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t="str">
        <f t="shared" si="202"/>
        <v>theater</v>
      </c>
      <c r="R3255" t="str">
        <f t="shared" si="203"/>
        <v>plays</v>
      </c>
    </row>
    <row r="3256" spans="1:18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0">
        <f t="shared" si="200"/>
        <v>42058.752418981479</v>
      </c>
      <c r="J3256" s="10">
        <f t="shared" si="201"/>
        <v>42088.710752314808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t="str">
        <f t="shared" si="202"/>
        <v>theater</v>
      </c>
      <c r="R3256" t="str">
        <f t="shared" si="203"/>
        <v>plays</v>
      </c>
    </row>
    <row r="3257" spans="1:18" ht="43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0">
        <f t="shared" si="200"/>
        <v>41889.434895833328</v>
      </c>
      <c r="J3257" s="10">
        <f t="shared" si="201"/>
        <v>41919.434895833328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t="str">
        <f t="shared" si="202"/>
        <v>theater</v>
      </c>
      <c r="R3257" t="str">
        <f t="shared" si="203"/>
        <v>plays</v>
      </c>
    </row>
    <row r="3258" spans="1:18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0">
        <f t="shared" si="200"/>
        <v>42144.240474537037</v>
      </c>
      <c r="J3258" s="10">
        <f t="shared" si="201"/>
        <v>42165.832638888889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t="str">
        <f t="shared" si="202"/>
        <v>theater</v>
      </c>
      <c r="R3258" t="str">
        <f t="shared" si="203"/>
        <v>plays</v>
      </c>
    </row>
    <row r="3259" spans="1:18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0">
        <f t="shared" si="200"/>
        <v>42758.226296296292</v>
      </c>
      <c r="J3259" s="10">
        <f t="shared" si="201"/>
        <v>42788.226296296292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t="str">
        <f t="shared" si="202"/>
        <v>theater</v>
      </c>
      <c r="R3259" t="str">
        <f t="shared" si="203"/>
        <v>plays</v>
      </c>
    </row>
    <row r="3260" spans="1:18" ht="28.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0">
        <f t="shared" si="200"/>
        <v>41982.553946759253</v>
      </c>
      <c r="J3260" s="10">
        <f t="shared" si="201"/>
        <v>42012.553946759253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t="str">
        <f t="shared" si="202"/>
        <v>theater</v>
      </c>
      <c r="R3260" t="str">
        <f t="shared" si="203"/>
        <v>plays</v>
      </c>
    </row>
    <row r="3261" spans="1:18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0">
        <f t="shared" si="200"/>
        <v>42614.427604166667</v>
      </c>
      <c r="J3261" s="10">
        <f t="shared" si="201"/>
        <v>42643.832638888889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t="str">
        <f t="shared" si="202"/>
        <v>theater</v>
      </c>
      <c r="R3261" t="str">
        <f t="shared" si="203"/>
        <v>plays</v>
      </c>
    </row>
    <row r="3262" spans="1:18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0">
        <f t="shared" si="200"/>
        <v>42303.339328703696</v>
      </c>
      <c r="J3262" s="10">
        <f t="shared" si="201"/>
        <v>42338.380995370368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t="str">
        <f t="shared" si="202"/>
        <v>theater</v>
      </c>
      <c r="R3262" t="str">
        <f t="shared" si="203"/>
        <v>plays</v>
      </c>
    </row>
    <row r="3263" spans="1:18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0">
        <f t="shared" si="200"/>
        <v>42171.392083333332</v>
      </c>
      <c r="J3263" s="10">
        <f t="shared" si="201"/>
        <v>42201.392083333332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t="str">
        <f t="shared" si="202"/>
        <v>theater</v>
      </c>
      <c r="R3263" t="str">
        <f t="shared" si="203"/>
        <v>plays</v>
      </c>
    </row>
    <row r="3264" spans="1:18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0">
        <f t="shared" si="200"/>
        <v>41963.982199074067</v>
      </c>
      <c r="J3264" s="10">
        <f t="shared" si="201"/>
        <v>41994.833333333336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t="str">
        <f t="shared" si="202"/>
        <v>theater</v>
      </c>
      <c r="R3264" t="str">
        <f t="shared" si="203"/>
        <v>plays</v>
      </c>
    </row>
    <row r="3265" spans="1:18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0">
        <f t="shared" si="200"/>
        <v>42284.18273148148</v>
      </c>
      <c r="J3265" s="10">
        <f t="shared" si="201"/>
        <v>42307.541666666664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t="str">
        <f t="shared" si="202"/>
        <v>theater</v>
      </c>
      <c r="R3265" t="str">
        <f t="shared" si="203"/>
        <v>plays</v>
      </c>
    </row>
    <row r="3266" spans="1:18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0">
        <f t="shared" si="200"/>
        <v>42016.466874999998</v>
      </c>
      <c r="J3266" s="10">
        <f t="shared" si="201"/>
        <v>42032.583333333336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t="str">
        <f t="shared" si="202"/>
        <v>theater</v>
      </c>
      <c r="R3266" t="str">
        <f t="shared" si="203"/>
        <v>plays</v>
      </c>
    </row>
    <row r="3267" spans="1:18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0">
        <f t="shared" ref="I3267:I3330" si="204">(((L3267/60)/60)/24) + DATE(1970,1,1)+(-8/24)</f>
        <v>42311.378645833327</v>
      </c>
      <c r="J3267" s="10">
        <f t="shared" ref="J3267:J3330" si="205">(((K3267/60)/60)/24) + DATE(1970,1,1)+(-8/24)</f>
        <v>42341.374999999993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t="str">
        <f t="shared" ref="Q3267:Q3330" si="206">LEFT(P3267, SEARCH("/",P3267,1) - 1)</f>
        <v>theater</v>
      </c>
      <c r="R3267" t="str">
        <f t="shared" ref="R3267:R3330" si="207">RIGHT(P3267,LEN(P3267) - SEARCH("/",P3267,1))</f>
        <v>plays</v>
      </c>
    </row>
    <row r="3268" spans="1:18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0">
        <f t="shared" si="204"/>
        <v>42136.20280092593</v>
      </c>
      <c r="J3268" s="10">
        <f t="shared" si="205"/>
        <v>42167.541666666664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t="str">
        <f t="shared" si="206"/>
        <v>theater</v>
      </c>
      <c r="R3268" t="str">
        <f t="shared" si="207"/>
        <v>plays</v>
      </c>
    </row>
    <row r="3269" spans="1:18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0">
        <f t="shared" si="204"/>
        <v>42172.424305555549</v>
      </c>
      <c r="J3269" s="10">
        <f t="shared" si="205"/>
        <v>42202.424305555549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t="str">
        <f t="shared" si="206"/>
        <v>theater</v>
      </c>
      <c r="R3269" t="str">
        <f t="shared" si="207"/>
        <v>plays</v>
      </c>
    </row>
    <row r="3270" spans="1:18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0">
        <f t="shared" si="204"/>
        <v>42590.570925925924</v>
      </c>
      <c r="J3270" s="10">
        <f t="shared" si="205"/>
        <v>42606.570925925924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t="str">
        <f t="shared" si="206"/>
        <v>theater</v>
      </c>
      <c r="R3270" t="str">
        <f t="shared" si="207"/>
        <v>plays</v>
      </c>
    </row>
    <row r="3271" spans="1:18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0">
        <f t="shared" si="204"/>
        <v>42137.06246527777</v>
      </c>
      <c r="J3271" s="10">
        <f t="shared" si="205"/>
        <v>42171.124999999993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t="str">
        <f t="shared" si="206"/>
        <v>theater</v>
      </c>
      <c r="R3271" t="str">
        <f t="shared" si="207"/>
        <v>plays</v>
      </c>
    </row>
    <row r="3272" spans="1:18" ht="43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0">
        <f t="shared" si="204"/>
        <v>42167.199826388889</v>
      </c>
      <c r="J3272" s="10">
        <f t="shared" si="205"/>
        <v>42197.199826388889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t="str">
        <f t="shared" si="206"/>
        <v>theater</v>
      </c>
      <c r="R3272" t="str">
        <f t="shared" si="207"/>
        <v>plays</v>
      </c>
    </row>
    <row r="3273" spans="1:1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0">
        <f t="shared" si="204"/>
        <v>41915.10387731481</v>
      </c>
      <c r="J3273" s="10">
        <f t="shared" si="205"/>
        <v>41945.145543981482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t="str">
        <f t="shared" si="206"/>
        <v>theater</v>
      </c>
      <c r="R3273" t="str">
        <f t="shared" si="207"/>
        <v>plays</v>
      </c>
    </row>
    <row r="3274" spans="1:18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0">
        <f t="shared" si="204"/>
        <v>42284.166770833333</v>
      </c>
      <c r="J3274" s="10">
        <f t="shared" si="205"/>
        <v>42314.208437499998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t="str">
        <f t="shared" si="206"/>
        <v>theater</v>
      </c>
      <c r="R3274" t="str">
        <f t="shared" si="207"/>
        <v>plays</v>
      </c>
    </row>
    <row r="3275" spans="1:18" ht="43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0">
        <f t="shared" si="204"/>
        <v>42611.4680787037</v>
      </c>
      <c r="J3275" s="10">
        <f t="shared" si="205"/>
        <v>42627.458333333336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t="str">
        <f t="shared" si="206"/>
        <v>theater</v>
      </c>
      <c r="R3275" t="str">
        <f t="shared" si="207"/>
        <v>plays</v>
      </c>
    </row>
    <row r="3276" spans="1:18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0">
        <f t="shared" si="204"/>
        <v>42400.371203703697</v>
      </c>
      <c r="J3276" s="10">
        <f t="shared" si="205"/>
        <v>42444.541666666664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t="str">
        <f t="shared" si="206"/>
        <v>theater</v>
      </c>
      <c r="R3276" t="str">
        <f t="shared" si="207"/>
        <v>plays</v>
      </c>
    </row>
    <row r="3277" spans="1:18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0">
        <f t="shared" si="204"/>
        <v>42017.547118055554</v>
      </c>
      <c r="J3277" s="10">
        <f t="shared" si="205"/>
        <v>42043.854166666664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t="str">
        <f t="shared" si="206"/>
        <v>theater</v>
      </c>
      <c r="R3277" t="str">
        <f t="shared" si="207"/>
        <v>plays</v>
      </c>
    </row>
    <row r="3278" spans="1:18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0">
        <f t="shared" si="204"/>
        <v>42426.616655092592</v>
      </c>
      <c r="J3278" s="10">
        <f t="shared" si="205"/>
        <v>42460.832638888889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t="str">
        <f t="shared" si="206"/>
        <v>theater</v>
      </c>
      <c r="R3278" t="str">
        <f t="shared" si="207"/>
        <v>plays</v>
      </c>
    </row>
    <row r="3279" spans="1:18" ht="43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0">
        <f t="shared" si="204"/>
        <v>41931.349606481483</v>
      </c>
      <c r="J3279" s="10">
        <f t="shared" si="205"/>
        <v>41961.391273148147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t="str">
        <f t="shared" si="206"/>
        <v>theater</v>
      </c>
      <c r="R3279" t="str">
        <f t="shared" si="207"/>
        <v>plays</v>
      </c>
    </row>
    <row r="3280" spans="1:18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0">
        <f t="shared" si="204"/>
        <v>42124.515081018515</v>
      </c>
      <c r="J3280" s="10">
        <f t="shared" si="205"/>
        <v>42154.515081018515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t="str">
        <f t="shared" si="206"/>
        <v>theater</v>
      </c>
      <c r="R3280" t="str">
        <f t="shared" si="207"/>
        <v>plays</v>
      </c>
    </row>
    <row r="3281" spans="1:18" ht="43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0">
        <f t="shared" si="204"/>
        <v>42430.769201388881</v>
      </c>
      <c r="J3281" s="10">
        <f t="shared" si="205"/>
        <v>42460.727534722224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t="str">
        <f t="shared" si="206"/>
        <v>theater</v>
      </c>
      <c r="R3281" t="str">
        <f t="shared" si="207"/>
        <v>plays</v>
      </c>
    </row>
    <row r="3282" spans="1:18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0">
        <f t="shared" si="204"/>
        <v>42121.423587962963</v>
      </c>
      <c r="J3282" s="10">
        <f t="shared" si="205"/>
        <v>42155.874999999993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t="str">
        <f t="shared" si="206"/>
        <v>theater</v>
      </c>
      <c r="R3282" t="str">
        <f t="shared" si="207"/>
        <v>plays</v>
      </c>
    </row>
    <row r="3283" spans="1:18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0">
        <f t="shared" si="204"/>
        <v>42218.686400462961</v>
      </c>
      <c r="J3283" s="10">
        <f t="shared" si="205"/>
        <v>42248.686400462961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t="str">
        <f t="shared" si="206"/>
        <v>theater</v>
      </c>
      <c r="R3283" t="str">
        <f t="shared" si="207"/>
        <v>plays</v>
      </c>
    </row>
    <row r="3284" spans="1:18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0">
        <f t="shared" si="204"/>
        <v>42444.860972222225</v>
      </c>
      <c r="J3284" s="10">
        <f t="shared" si="205"/>
        <v>42488.860972222225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t="str">
        <f t="shared" si="206"/>
        <v>theater</v>
      </c>
      <c r="R3284" t="str">
        <f t="shared" si="207"/>
        <v>plays</v>
      </c>
    </row>
    <row r="3285" spans="1:18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0">
        <f t="shared" si="204"/>
        <v>42379.410856481474</v>
      </c>
      <c r="J3285" s="10">
        <f t="shared" si="205"/>
        <v>42410.541666666664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t="str">
        <f t="shared" si="206"/>
        <v>theater</v>
      </c>
      <c r="R3285" t="str">
        <f t="shared" si="207"/>
        <v>plays</v>
      </c>
    </row>
    <row r="3286" spans="1:18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0">
        <f t="shared" si="204"/>
        <v>42380.551539351851</v>
      </c>
      <c r="J3286" s="10">
        <f t="shared" si="205"/>
        <v>42397.915972222218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t="str">
        <f t="shared" si="206"/>
        <v>theater</v>
      </c>
      <c r="R3286" t="str">
        <f t="shared" si="207"/>
        <v>plays</v>
      </c>
    </row>
    <row r="3287" spans="1:1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0">
        <f t="shared" si="204"/>
        <v>42762.609097222223</v>
      </c>
      <c r="J3287" s="10">
        <f t="shared" si="205"/>
        <v>42793.874999999993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t="str">
        <f t="shared" si="206"/>
        <v>theater</v>
      </c>
      <c r="R3287" t="str">
        <f t="shared" si="207"/>
        <v>plays</v>
      </c>
    </row>
    <row r="3288" spans="1:18" ht="43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0">
        <f t="shared" si="204"/>
        <v>42567.506736111107</v>
      </c>
      <c r="J3288" s="10">
        <f t="shared" si="205"/>
        <v>42597.506736111107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t="str">
        <f t="shared" si="206"/>
        <v>theater</v>
      </c>
      <c r="R3288" t="str">
        <f t="shared" si="207"/>
        <v>plays</v>
      </c>
    </row>
    <row r="3289" spans="1:18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0">
        <f t="shared" si="204"/>
        <v>42311.416990740741</v>
      </c>
      <c r="J3289" s="10">
        <f t="shared" si="205"/>
        <v>42336.416990740741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t="str">
        <f t="shared" si="206"/>
        <v>theater</v>
      </c>
      <c r="R3289" t="str">
        <f t="shared" si="207"/>
        <v>plays</v>
      </c>
    </row>
    <row r="3290" spans="1:18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0">
        <f t="shared" si="204"/>
        <v>42505.441145833327</v>
      </c>
      <c r="J3290" s="10">
        <f t="shared" si="205"/>
        <v>42541.624999999993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t="str">
        <f t="shared" si="206"/>
        <v>theater</v>
      </c>
      <c r="R3290" t="str">
        <f t="shared" si="207"/>
        <v>plays</v>
      </c>
    </row>
    <row r="3291" spans="1:18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0">
        <f t="shared" si="204"/>
        <v>42758.034745370365</v>
      </c>
      <c r="J3291" s="10">
        <f t="shared" si="205"/>
        <v>42786.034745370365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t="str">
        <f t="shared" si="206"/>
        <v>theater</v>
      </c>
      <c r="R3291" t="str">
        <f t="shared" si="207"/>
        <v>plays</v>
      </c>
    </row>
    <row r="3292" spans="1:18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0">
        <f t="shared" si="204"/>
        <v>42775.181608796294</v>
      </c>
      <c r="J3292" s="10">
        <f t="shared" si="205"/>
        <v>42805.181608796294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t="str">
        <f t="shared" si="206"/>
        <v>theater</v>
      </c>
      <c r="R3292" t="str">
        <f t="shared" si="207"/>
        <v>plays</v>
      </c>
    </row>
    <row r="3293" spans="1:18" ht="43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0">
        <f t="shared" si="204"/>
        <v>42232.369212962956</v>
      </c>
      <c r="J3293" s="10">
        <f t="shared" si="205"/>
        <v>42263.832638888889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t="str">
        <f t="shared" si="206"/>
        <v>theater</v>
      </c>
      <c r="R3293" t="str">
        <f t="shared" si="207"/>
        <v>plays</v>
      </c>
    </row>
    <row r="3294" spans="1:18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0">
        <f t="shared" si="204"/>
        <v>42282.436898148146</v>
      </c>
      <c r="J3294" s="10">
        <f t="shared" si="205"/>
        <v>42342.478564814817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t="str">
        <f t="shared" si="206"/>
        <v>theater</v>
      </c>
      <c r="R3294" t="str">
        <f t="shared" si="207"/>
        <v>plays</v>
      </c>
    </row>
    <row r="3295" spans="1:18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0">
        <f t="shared" si="204"/>
        <v>42768.092037037037</v>
      </c>
      <c r="J3295" s="10">
        <f t="shared" si="205"/>
        <v>42798.092037037037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t="str">
        <f t="shared" si="206"/>
        <v>theater</v>
      </c>
      <c r="R3295" t="str">
        <f t="shared" si="207"/>
        <v>plays</v>
      </c>
    </row>
    <row r="3296" spans="1:18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0">
        <f t="shared" si="204"/>
        <v>42141.20780092592</v>
      </c>
      <c r="J3296" s="10">
        <f t="shared" si="205"/>
        <v>42171.20780092592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t="str">
        <f t="shared" si="206"/>
        <v>theater</v>
      </c>
      <c r="R3296" t="str">
        <f t="shared" si="207"/>
        <v>plays</v>
      </c>
    </row>
    <row r="3297" spans="1:18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0">
        <f t="shared" si="204"/>
        <v>42609.109131944446</v>
      </c>
      <c r="J3297" s="10">
        <f t="shared" si="205"/>
        <v>42639.109131944446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t="str">
        <f t="shared" si="206"/>
        <v>theater</v>
      </c>
      <c r="R3297" t="str">
        <f t="shared" si="207"/>
        <v>plays</v>
      </c>
    </row>
    <row r="3298" spans="1:18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0">
        <f t="shared" si="204"/>
        <v>42309.42328703704</v>
      </c>
      <c r="J3298" s="10">
        <f t="shared" si="205"/>
        <v>42330.583333333336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t="str">
        <f t="shared" si="206"/>
        <v>theater</v>
      </c>
      <c r="R3298" t="str">
        <f t="shared" si="207"/>
        <v>plays</v>
      </c>
    </row>
    <row r="3299" spans="1:18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0">
        <f t="shared" si="204"/>
        <v>42193.438148148147</v>
      </c>
      <c r="J3299" s="10">
        <f t="shared" si="205"/>
        <v>42212.624305555553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t="str">
        <f t="shared" si="206"/>
        <v>theater</v>
      </c>
      <c r="R3299" t="str">
        <f t="shared" si="207"/>
        <v>plays</v>
      </c>
    </row>
    <row r="3300" spans="1:18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0">
        <f t="shared" si="204"/>
        <v>42239.624629629623</v>
      </c>
      <c r="J3300" s="10">
        <f t="shared" si="205"/>
        <v>42259.666666666664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t="str">
        <f t="shared" si="206"/>
        <v>theater</v>
      </c>
      <c r="R3300" t="str">
        <f t="shared" si="207"/>
        <v>plays</v>
      </c>
    </row>
    <row r="3301" spans="1:18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0">
        <f t="shared" si="204"/>
        <v>42261.584062499998</v>
      </c>
      <c r="J3301" s="10">
        <f t="shared" si="205"/>
        <v>42291.584062499998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t="str">
        <f t="shared" si="206"/>
        <v>theater</v>
      </c>
      <c r="R3301" t="str">
        <f t="shared" si="207"/>
        <v>plays</v>
      </c>
    </row>
    <row r="3302" spans="1:18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0">
        <f t="shared" si="204"/>
        <v>42102.410439814812</v>
      </c>
      <c r="J3302" s="10">
        <f t="shared" si="205"/>
        <v>42123.410439814812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t="str">
        <f t="shared" si="206"/>
        <v>theater</v>
      </c>
      <c r="R3302" t="str">
        <f t="shared" si="207"/>
        <v>plays</v>
      </c>
    </row>
    <row r="3303" spans="1:18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0">
        <f t="shared" si="204"/>
        <v>42538.402500000004</v>
      </c>
      <c r="J3303" s="10">
        <f t="shared" si="205"/>
        <v>42582.957638888889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t="str">
        <f t="shared" si="206"/>
        <v>theater</v>
      </c>
      <c r="R3303" t="str">
        <f t="shared" si="207"/>
        <v>plays</v>
      </c>
    </row>
    <row r="3304" spans="1:1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0">
        <f t="shared" si="204"/>
        <v>42681.018240740734</v>
      </c>
      <c r="J3304" s="10">
        <f t="shared" si="205"/>
        <v>42711.018240740734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t="str">
        <f t="shared" si="206"/>
        <v>theater</v>
      </c>
      <c r="R3304" t="str">
        <f t="shared" si="207"/>
        <v>plays</v>
      </c>
    </row>
    <row r="3305" spans="1:18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0">
        <f t="shared" si="204"/>
        <v>42056.318101851844</v>
      </c>
      <c r="J3305" s="10">
        <f t="shared" si="205"/>
        <v>42091.276435185187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t="str">
        <f t="shared" si="206"/>
        <v>theater</v>
      </c>
      <c r="R3305" t="str">
        <f t="shared" si="207"/>
        <v>plays</v>
      </c>
    </row>
    <row r="3306" spans="1:18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0">
        <f t="shared" si="204"/>
        <v>42696.29111111111</v>
      </c>
      <c r="J3306" s="10">
        <f t="shared" si="205"/>
        <v>42726.29111111111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t="str">
        <f t="shared" si="206"/>
        <v>theater</v>
      </c>
      <c r="R3306" t="str">
        <f t="shared" si="207"/>
        <v>plays</v>
      </c>
    </row>
    <row r="3307" spans="1:18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0">
        <f t="shared" si="204"/>
        <v>42186.522546296292</v>
      </c>
      <c r="J3307" s="10">
        <f t="shared" si="205"/>
        <v>42216.522546296292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t="str">
        <f t="shared" si="206"/>
        <v>theater</v>
      </c>
      <c r="R3307" t="str">
        <f t="shared" si="207"/>
        <v>plays</v>
      </c>
    </row>
    <row r="3308" spans="1:18" ht="43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0">
        <f t="shared" si="204"/>
        <v>42492.885902777773</v>
      </c>
      <c r="J3308" s="10">
        <f t="shared" si="205"/>
        <v>42530.791666666664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t="str">
        <f t="shared" si="206"/>
        <v>theater</v>
      </c>
      <c r="R3308" t="str">
        <f t="shared" si="207"/>
        <v>plays</v>
      </c>
    </row>
    <row r="3309" spans="1:18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0">
        <f t="shared" si="204"/>
        <v>42474.723831018513</v>
      </c>
      <c r="J3309" s="10">
        <f t="shared" si="205"/>
        <v>42504.723831018513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t="str">
        <f t="shared" si="206"/>
        <v>theater</v>
      </c>
      <c r="R3309" t="str">
        <f t="shared" si="207"/>
        <v>plays</v>
      </c>
    </row>
    <row r="3310" spans="1:18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0">
        <f t="shared" si="204"/>
        <v>42452.543576388889</v>
      </c>
      <c r="J3310" s="10">
        <f t="shared" si="205"/>
        <v>42473.543576388889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t="str">
        <f t="shared" si="206"/>
        <v>theater</v>
      </c>
      <c r="R3310" t="str">
        <f t="shared" si="207"/>
        <v>plays</v>
      </c>
    </row>
    <row r="3311" spans="1:18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0">
        <f t="shared" si="204"/>
        <v>42628.316874999997</v>
      </c>
      <c r="J3311" s="10">
        <f t="shared" si="205"/>
        <v>42659.316874999997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t="str">
        <f t="shared" si="206"/>
        <v>theater</v>
      </c>
      <c r="R3311" t="str">
        <f t="shared" si="207"/>
        <v>plays</v>
      </c>
    </row>
    <row r="3312" spans="1:18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0">
        <f t="shared" si="204"/>
        <v>42253.595196759255</v>
      </c>
      <c r="J3312" s="10">
        <f t="shared" si="205"/>
        <v>42283.595196759255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t="str">
        <f t="shared" si="206"/>
        <v>theater</v>
      </c>
      <c r="R3312" t="str">
        <f t="shared" si="207"/>
        <v>plays</v>
      </c>
    </row>
    <row r="3313" spans="1:18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0">
        <f t="shared" si="204"/>
        <v>42263.958449074074</v>
      </c>
      <c r="J3313" s="10">
        <f t="shared" si="205"/>
        <v>42293.958449074074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t="str">
        <f t="shared" si="206"/>
        <v>theater</v>
      </c>
      <c r="R3313" t="str">
        <f t="shared" si="207"/>
        <v>plays</v>
      </c>
    </row>
    <row r="3314" spans="1:18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0">
        <f t="shared" si="204"/>
        <v>42664.476226851846</v>
      </c>
      <c r="J3314" s="10">
        <f t="shared" si="205"/>
        <v>42685.583333333336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t="str">
        <f t="shared" si="206"/>
        <v>theater</v>
      </c>
      <c r="R3314" t="str">
        <f t="shared" si="207"/>
        <v>plays</v>
      </c>
    </row>
    <row r="3315" spans="1:18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0">
        <f t="shared" si="204"/>
        <v>42381.911076388882</v>
      </c>
      <c r="J3315" s="10">
        <f t="shared" si="205"/>
        <v>42395.708333333336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t="str">
        <f t="shared" si="206"/>
        <v>theater</v>
      </c>
      <c r="R3315" t="str">
        <f t="shared" si="207"/>
        <v>plays</v>
      </c>
    </row>
    <row r="3316" spans="1:18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0">
        <f t="shared" si="204"/>
        <v>42104.934155092589</v>
      </c>
      <c r="J3316" s="10">
        <f t="shared" si="205"/>
        <v>42132.503472222219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t="str">
        <f t="shared" si="206"/>
        <v>theater</v>
      </c>
      <c r="R3316" t="str">
        <f t="shared" si="207"/>
        <v>plays</v>
      </c>
    </row>
    <row r="3317" spans="1:18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0">
        <f t="shared" si="204"/>
        <v>42465.970381944448</v>
      </c>
      <c r="J3317" s="10">
        <f t="shared" si="205"/>
        <v>42495.970381944448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t="str">
        <f t="shared" si="206"/>
        <v>theater</v>
      </c>
      <c r="R3317" t="str">
        <f t="shared" si="207"/>
        <v>plays</v>
      </c>
    </row>
    <row r="3318" spans="1:18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0">
        <f t="shared" si="204"/>
        <v>41826.537905092591</v>
      </c>
      <c r="J3318" s="10">
        <f t="shared" si="205"/>
        <v>41859.245833333334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t="str">
        <f t="shared" si="206"/>
        <v>theater</v>
      </c>
      <c r="R3318" t="str">
        <f t="shared" si="207"/>
        <v>plays</v>
      </c>
    </row>
    <row r="3319" spans="1:18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0">
        <f t="shared" si="204"/>
        <v>42498.706296296288</v>
      </c>
      <c r="J3319" s="10">
        <f t="shared" si="205"/>
        <v>42528.706296296288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t="str">
        <f t="shared" si="206"/>
        <v>theater</v>
      </c>
      <c r="R3319" t="str">
        <f t="shared" si="207"/>
        <v>plays</v>
      </c>
    </row>
    <row r="3320" spans="1:18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0">
        <f t="shared" si="204"/>
        <v>42430.968668981477</v>
      </c>
      <c r="J3320" s="10">
        <f t="shared" si="205"/>
        <v>42470.770833333336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t="str">
        <f t="shared" si="206"/>
        <v>theater</v>
      </c>
      <c r="R3320" t="str">
        <f t="shared" si="207"/>
        <v>plays</v>
      </c>
    </row>
    <row r="3321" spans="1:18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0">
        <f t="shared" si="204"/>
        <v>41990.252152777779</v>
      </c>
      <c r="J3321" s="10">
        <f t="shared" si="205"/>
        <v>42035.252152777779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t="str">
        <f t="shared" si="206"/>
        <v>theater</v>
      </c>
      <c r="R3321" t="str">
        <f t="shared" si="207"/>
        <v>plays</v>
      </c>
    </row>
    <row r="3322" spans="1:18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0">
        <f t="shared" si="204"/>
        <v>42512.712465277778</v>
      </c>
      <c r="J3322" s="10">
        <f t="shared" si="205"/>
        <v>42542.712465277778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t="str">
        <f t="shared" si="206"/>
        <v>theater</v>
      </c>
      <c r="R3322" t="str">
        <f t="shared" si="207"/>
        <v>plays</v>
      </c>
    </row>
    <row r="3323" spans="1:18" ht="43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0">
        <f t="shared" si="204"/>
        <v>41913.766956018517</v>
      </c>
      <c r="J3323" s="10">
        <f t="shared" si="205"/>
        <v>41927.832638888889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t="str">
        <f t="shared" si="206"/>
        <v>theater</v>
      </c>
      <c r="R3323" t="str">
        <f t="shared" si="207"/>
        <v>plays</v>
      </c>
    </row>
    <row r="3324" spans="1:18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0">
        <f t="shared" si="204"/>
        <v>42520.677037037036</v>
      </c>
      <c r="J3324" s="10">
        <f t="shared" si="205"/>
        <v>42542.829861111109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t="str">
        <f t="shared" si="206"/>
        <v>theater</v>
      </c>
      <c r="R3324" t="str">
        <f t="shared" si="207"/>
        <v>plays</v>
      </c>
    </row>
    <row r="3325" spans="1:18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0">
        <f t="shared" si="204"/>
        <v>42608.032499999994</v>
      </c>
      <c r="J3325" s="10">
        <f t="shared" si="205"/>
        <v>42638.032499999994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t="str">
        <f t="shared" si="206"/>
        <v>theater</v>
      </c>
      <c r="R3325" t="str">
        <f t="shared" si="207"/>
        <v>plays</v>
      </c>
    </row>
    <row r="3326" spans="1:18" ht="28.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0">
        <f t="shared" si="204"/>
        <v>42512.249884259254</v>
      </c>
      <c r="J3326" s="10">
        <f t="shared" si="205"/>
        <v>42526.249884259254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t="str">
        <f t="shared" si="206"/>
        <v>theater</v>
      </c>
      <c r="R3326" t="str">
        <f t="shared" si="207"/>
        <v>plays</v>
      </c>
    </row>
    <row r="3327" spans="1:18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0">
        <f t="shared" si="204"/>
        <v>42064.452280092592</v>
      </c>
      <c r="J3327" s="10">
        <f t="shared" si="205"/>
        <v>42099.410613425927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t="str">
        <f t="shared" si="206"/>
        <v>theater</v>
      </c>
      <c r="R3327" t="str">
        <f t="shared" si="207"/>
        <v>plays</v>
      </c>
    </row>
    <row r="3328" spans="1:18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0">
        <f t="shared" si="204"/>
        <v>42041.380844907406</v>
      </c>
      <c r="J3328" s="10">
        <f t="shared" si="205"/>
        <v>42071.339178240734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t="str">
        <f t="shared" si="206"/>
        <v>theater</v>
      </c>
      <c r="R3328" t="str">
        <f t="shared" si="207"/>
        <v>plays</v>
      </c>
    </row>
    <row r="3329" spans="1:18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0">
        <f t="shared" si="204"/>
        <v>42468.041273148141</v>
      </c>
      <c r="J3329" s="10">
        <f t="shared" si="205"/>
        <v>42498.041273148141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t="str">
        <f t="shared" si="206"/>
        <v>theater</v>
      </c>
      <c r="R3329" t="str">
        <f t="shared" si="207"/>
        <v>plays</v>
      </c>
    </row>
    <row r="3330" spans="1:18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0">
        <f t="shared" si="204"/>
        <v>41822.241701388884</v>
      </c>
      <c r="J3330" s="10">
        <f t="shared" si="205"/>
        <v>41824.708333333328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t="str">
        <f t="shared" si="206"/>
        <v>theater</v>
      </c>
      <c r="R3330" t="str">
        <f t="shared" si="207"/>
        <v>plays</v>
      </c>
    </row>
    <row r="3331" spans="1:18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0">
        <f t="shared" ref="I3331:I3394" si="208">(((L3331/60)/60)/24) + DATE(1970,1,1)+(-8/24)</f>
        <v>41836.989675925921</v>
      </c>
      <c r="J3331" s="10">
        <f t="shared" ref="J3331:J3394" si="209">(((K3331/60)/60)/24) + DATE(1970,1,1)+(-8/24)</f>
        <v>41847.625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t="str">
        <f t="shared" ref="Q3331:Q3394" si="210">LEFT(P3331, SEARCH("/",P3331,1) - 1)</f>
        <v>theater</v>
      </c>
      <c r="R3331" t="str">
        <f t="shared" ref="R3331:R3394" si="211">RIGHT(P3331,LEN(P3331) - SEARCH("/",P3331,1))</f>
        <v>plays</v>
      </c>
    </row>
    <row r="3332" spans="1:18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0">
        <f t="shared" si="208"/>
        <v>42065.554027777776</v>
      </c>
      <c r="J3332" s="10">
        <f t="shared" si="209"/>
        <v>42095.512361111112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t="str">
        <f t="shared" si="210"/>
        <v>theater</v>
      </c>
      <c r="R3332" t="str">
        <f t="shared" si="211"/>
        <v>plays</v>
      </c>
    </row>
    <row r="3333" spans="1:18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0">
        <f t="shared" si="208"/>
        <v>42248.36442129629</v>
      </c>
      <c r="J3333" s="10">
        <f t="shared" si="209"/>
        <v>42283.36442129629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t="str">
        <f t="shared" si="210"/>
        <v>theater</v>
      </c>
      <c r="R3333" t="str">
        <f t="shared" si="211"/>
        <v>plays</v>
      </c>
    </row>
    <row r="3334" spans="1:18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0">
        <f t="shared" si="208"/>
        <v>41809.526967592588</v>
      </c>
      <c r="J3334" s="10">
        <f t="shared" si="209"/>
        <v>41839.526967592588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t="str">
        <f t="shared" si="210"/>
        <v>theater</v>
      </c>
      <c r="R3334" t="str">
        <f t="shared" si="211"/>
        <v>plays</v>
      </c>
    </row>
    <row r="3335" spans="1:18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0">
        <f t="shared" si="208"/>
        <v>42148.343518518515</v>
      </c>
      <c r="J3335" s="10">
        <f t="shared" si="209"/>
        <v>42170.343518518515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t="str">
        <f t="shared" si="210"/>
        <v>theater</v>
      </c>
      <c r="R3335" t="str">
        <f t="shared" si="211"/>
        <v>plays</v>
      </c>
    </row>
    <row r="3336" spans="1:18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0">
        <f t="shared" si="208"/>
        <v>42185.187754629624</v>
      </c>
      <c r="J3336" s="10">
        <f t="shared" si="209"/>
        <v>42215.187754629624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t="str">
        <f t="shared" si="210"/>
        <v>theater</v>
      </c>
      <c r="R3336" t="str">
        <f t="shared" si="211"/>
        <v>plays</v>
      </c>
    </row>
    <row r="3337" spans="1:18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0">
        <f t="shared" si="208"/>
        <v>41827.340810185182</v>
      </c>
      <c r="J3337" s="10">
        <f t="shared" si="209"/>
        <v>41854.625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t="str">
        <f t="shared" si="210"/>
        <v>theater</v>
      </c>
      <c r="R3337" t="str">
        <f t="shared" si="211"/>
        <v>plays</v>
      </c>
    </row>
    <row r="3338" spans="1:18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0">
        <f t="shared" si="208"/>
        <v>42437.065347222226</v>
      </c>
      <c r="J3338" s="10">
        <f t="shared" si="209"/>
        <v>42465.023680555554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t="str">
        <f t="shared" si="210"/>
        <v>theater</v>
      </c>
      <c r="R3338" t="str">
        <f t="shared" si="211"/>
        <v>plays</v>
      </c>
    </row>
    <row r="3339" spans="1:18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0">
        <f t="shared" si="208"/>
        <v>41900.948692129627</v>
      </c>
      <c r="J3339" s="10">
        <f t="shared" si="209"/>
        <v>41922.541666666664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t="str">
        <f t="shared" si="210"/>
        <v>theater</v>
      </c>
      <c r="R3339" t="str">
        <f t="shared" si="211"/>
        <v>plays</v>
      </c>
    </row>
    <row r="3340" spans="1:18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0">
        <f t="shared" si="208"/>
        <v>42769.241666666661</v>
      </c>
      <c r="J3340" s="10">
        <f t="shared" si="209"/>
        <v>42790.241666666661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t="str">
        <f t="shared" si="210"/>
        <v>theater</v>
      </c>
      <c r="R3340" t="str">
        <f t="shared" si="211"/>
        <v>plays</v>
      </c>
    </row>
    <row r="3341" spans="1:18" ht="28.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0">
        <f t="shared" si="208"/>
        <v>42549.332384259258</v>
      </c>
      <c r="J3341" s="10">
        <f t="shared" si="209"/>
        <v>42579.332384259258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t="str">
        <f t="shared" si="210"/>
        <v>theater</v>
      </c>
      <c r="R3341" t="str">
        <f t="shared" si="211"/>
        <v>plays</v>
      </c>
    </row>
    <row r="3342" spans="1:18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0">
        <f t="shared" si="208"/>
        <v>42685.640671296293</v>
      </c>
      <c r="J3342" s="10">
        <f t="shared" si="209"/>
        <v>42710.640671296293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t="str">
        <f t="shared" si="210"/>
        <v>theater</v>
      </c>
      <c r="R3342" t="str">
        <f t="shared" si="211"/>
        <v>plays</v>
      </c>
    </row>
    <row r="3343" spans="1:18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0">
        <f t="shared" si="208"/>
        <v>42510.465520833335</v>
      </c>
      <c r="J3343" s="10">
        <f t="shared" si="209"/>
        <v>42533.374999999993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t="str">
        <f t="shared" si="210"/>
        <v>theater</v>
      </c>
      <c r="R3343" t="str">
        <f t="shared" si="211"/>
        <v>plays</v>
      </c>
    </row>
    <row r="3344" spans="1:18" ht="28.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0">
        <f t="shared" si="208"/>
        <v>42061.963078703695</v>
      </c>
      <c r="J3344" s="10">
        <f t="shared" si="209"/>
        <v>42094.874305555553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t="str">
        <f t="shared" si="210"/>
        <v>theater</v>
      </c>
      <c r="R3344" t="str">
        <f t="shared" si="211"/>
        <v>plays</v>
      </c>
    </row>
    <row r="3345" spans="1:18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0">
        <f t="shared" si="208"/>
        <v>42452.583148148151</v>
      </c>
      <c r="J3345" s="10">
        <f t="shared" si="209"/>
        <v>42473.220833333333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t="str">
        <f t="shared" si="210"/>
        <v>theater</v>
      </c>
      <c r="R3345" t="str">
        <f t="shared" si="211"/>
        <v>plays</v>
      </c>
    </row>
    <row r="3346" spans="1:18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0">
        <f t="shared" si="208"/>
        <v>41850.866817129623</v>
      </c>
      <c r="J3346" s="10">
        <f t="shared" si="209"/>
        <v>41880.866817129623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t="str">
        <f t="shared" si="210"/>
        <v>theater</v>
      </c>
      <c r="R3346" t="str">
        <f t="shared" si="211"/>
        <v>plays</v>
      </c>
    </row>
    <row r="3347" spans="1:18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0">
        <f t="shared" si="208"/>
        <v>42052.772777777776</v>
      </c>
      <c r="J3347" s="10">
        <f t="shared" si="209"/>
        <v>42111.692361111105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t="str">
        <f t="shared" si="210"/>
        <v>theater</v>
      </c>
      <c r="R3347" t="str">
        <f t="shared" si="211"/>
        <v>plays</v>
      </c>
    </row>
    <row r="3348" spans="1:18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0">
        <f t="shared" si="208"/>
        <v>42053.691087962965</v>
      </c>
      <c r="J3348" s="10">
        <f t="shared" si="209"/>
        <v>42060.691087962965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t="str">
        <f t="shared" si="210"/>
        <v>theater</v>
      </c>
      <c r="R3348" t="str">
        <f t="shared" si="211"/>
        <v>plays</v>
      </c>
    </row>
    <row r="3349" spans="1:18" ht="43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0">
        <f t="shared" si="208"/>
        <v>42484.218217592592</v>
      </c>
      <c r="J3349" s="10">
        <f t="shared" si="209"/>
        <v>42498.541666666664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t="str">
        <f t="shared" si="210"/>
        <v>theater</v>
      </c>
      <c r="R3349" t="str">
        <f t="shared" si="211"/>
        <v>plays</v>
      </c>
    </row>
    <row r="3350" spans="1:18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0">
        <f t="shared" si="208"/>
        <v>42466.225462962961</v>
      </c>
      <c r="J3350" s="10">
        <f t="shared" si="209"/>
        <v>42489.832638888889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t="str">
        <f t="shared" si="210"/>
        <v>theater</v>
      </c>
      <c r="R3350" t="str">
        <f t="shared" si="211"/>
        <v>plays</v>
      </c>
    </row>
    <row r="3351" spans="1:18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0">
        <f t="shared" si="208"/>
        <v>42512.777453703697</v>
      </c>
      <c r="J3351" s="10">
        <f t="shared" si="209"/>
        <v>42534.374999999993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t="str">
        <f t="shared" si="210"/>
        <v>theater</v>
      </c>
      <c r="R3351" t="str">
        <f t="shared" si="211"/>
        <v>plays</v>
      </c>
    </row>
    <row r="3352" spans="1:18" ht="43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0">
        <f t="shared" si="208"/>
        <v>42302.368182870363</v>
      </c>
      <c r="J3352" s="10">
        <f t="shared" si="209"/>
        <v>42337.624999999993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t="str">
        <f t="shared" si="210"/>
        <v>theater</v>
      </c>
      <c r="R3352" t="str">
        <f t="shared" si="211"/>
        <v>plays</v>
      </c>
    </row>
    <row r="3353" spans="1:18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0">
        <f t="shared" si="208"/>
        <v>41806.062094907407</v>
      </c>
      <c r="J3353" s="10">
        <f t="shared" si="209"/>
        <v>41843.125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t="str">
        <f t="shared" si="210"/>
        <v>theater</v>
      </c>
      <c r="R3353" t="str">
        <f t="shared" si="211"/>
        <v>plays</v>
      </c>
    </row>
    <row r="3354" spans="1:18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0">
        <f t="shared" si="208"/>
        <v>42495.659467592595</v>
      </c>
      <c r="J3354" s="10">
        <f t="shared" si="209"/>
        <v>42552.624999999993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t="str">
        <f t="shared" si="210"/>
        <v>theater</v>
      </c>
      <c r="R3354" t="str">
        <f t="shared" si="211"/>
        <v>plays</v>
      </c>
    </row>
    <row r="3355" spans="1:18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0">
        <f t="shared" si="208"/>
        <v>42479.098958333336</v>
      </c>
      <c r="J3355" s="10">
        <f t="shared" si="209"/>
        <v>42492.624999999993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t="str">
        <f t="shared" si="210"/>
        <v>theater</v>
      </c>
      <c r="R3355" t="str">
        <f t="shared" si="211"/>
        <v>plays</v>
      </c>
    </row>
    <row r="3356" spans="1:18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0">
        <f t="shared" si="208"/>
        <v>42270.393587962964</v>
      </c>
      <c r="J3356" s="10">
        <f t="shared" si="209"/>
        <v>42305.834027777775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t="str">
        <f t="shared" si="210"/>
        <v>theater</v>
      </c>
      <c r="R3356" t="str">
        <f t="shared" si="211"/>
        <v>plays</v>
      </c>
    </row>
    <row r="3357" spans="1:18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0">
        <f t="shared" si="208"/>
        <v>42489.286192129628</v>
      </c>
      <c r="J3357" s="10">
        <f t="shared" si="209"/>
        <v>42500.136805555558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t="str">
        <f t="shared" si="210"/>
        <v>theater</v>
      </c>
      <c r="R3357" t="str">
        <f t="shared" si="211"/>
        <v>plays</v>
      </c>
    </row>
    <row r="3358" spans="1:18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0">
        <f t="shared" si="208"/>
        <v>42536.482314814813</v>
      </c>
      <c r="J3358" s="10">
        <f t="shared" si="209"/>
        <v>42566.482314814813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t="str">
        <f t="shared" si="210"/>
        <v>theater</v>
      </c>
      <c r="R3358" t="str">
        <f t="shared" si="211"/>
        <v>plays</v>
      </c>
    </row>
    <row r="3359" spans="1:18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0">
        <f t="shared" si="208"/>
        <v>41822.084606481476</v>
      </c>
      <c r="J3359" s="10">
        <f t="shared" si="209"/>
        <v>41852.084606481476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t="str">
        <f t="shared" si="210"/>
        <v>theater</v>
      </c>
      <c r="R3359" t="str">
        <f t="shared" si="211"/>
        <v>plays</v>
      </c>
    </row>
    <row r="3360" spans="1:18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0">
        <f t="shared" si="208"/>
        <v>41931.977766203701</v>
      </c>
      <c r="J3360" s="10">
        <f t="shared" si="209"/>
        <v>41962.019432870373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t="str">
        <f t="shared" si="210"/>
        <v>theater</v>
      </c>
      <c r="R3360" t="str">
        <f t="shared" si="211"/>
        <v>plays</v>
      </c>
    </row>
    <row r="3361" spans="1:18" ht="28.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0">
        <f t="shared" si="208"/>
        <v>42745.723773148151</v>
      </c>
      <c r="J3361" s="10">
        <f t="shared" si="209"/>
        <v>42790.723773148151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t="str">
        <f t="shared" si="210"/>
        <v>theater</v>
      </c>
      <c r="R3361" t="str">
        <f t="shared" si="211"/>
        <v>plays</v>
      </c>
    </row>
    <row r="3362" spans="1:18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0">
        <f t="shared" si="208"/>
        <v>42696.749340277776</v>
      </c>
      <c r="J3362" s="10">
        <f t="shared" si="209"/>
        <v>42718.332638888889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t="str">
        <f t="shared" si="210"/>
        <v>theater</v>
      </c>
      <c r="R3362" t="str">
        <f t="shared" si="211"/>
        <v>plays</v>
      </c>
    </row>
    <row r="3363" spans="1:18" ht="43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0">
        <f t="shared" si="208"/>
        <v>41865.692013888889</v>
      </c>
      <c r="J3363" s="10">
        <f t="shared" si="209"/>
        <v>41883.332638888889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t="str">
        <f t="shared" si="210"/>
        <v>theater</v>
      </c>
      <c r="R3363" t="str">
        <f t="shared" si="211"/>
        <v>plays</v>
      </c>
    </row>
    <row r="3364" spans="1:18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0">
        <f t="shared" si="208"/>
        <v>42055.758298611108</v>
      </c>
      <c r="J3364" s="10">
        <f t="shared" si="209"/>
        <v>42069.871527777774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t="str">
        <f t="shared" si="210"/>
        <v>theater</v>
      </c>
      <c r="R3364" t="str">
        <f t="shared" si="211"/>
        <v>plays</v>
      </c>
    </row>
    <row r="3365" spans="1:18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0">
        <f t="shared" si="208"/>
        <v>41851.438020833331</v>
      </c>
      <c r="J3365" s="10">
        <f t="shared" si="209"/>
        <v>41870.333333333328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t="str">
        <f t="shared" si="210"/>
        <v>theater</v>
      </c>
      <c r="R3365" t="str">
        <f t="shared" si="211"/>
        <v>plays</v>
      </c>
    </row>
    <row r="3366" spans="1:18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0">
        <f t="shared" si="208"/>
        <v>42422.644085648142</v>
      </c>
      <c r="J3366" s="10">
        <f t="shared" si="209"/>
        <v>42444.541666666664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t="str">
        <f t="shared" si="210"/>
        <v>theater</v>
      </c>
      <c r="R3366" t="str">
        <f t="shared" si="211"/>
        <v>plays</v>
      </c>
    </row>
    <row r="3367" spans="1:18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0">
        <f t="shared" si="208"/>
        <v>42320.768425925926</v>
      </c>
      <c r="J3367" s="10">
        <f t="shared" si="209"/>
        <v>42350.768425925926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t="str">
        <f t="shared" si="210"/>
        <v>theater</v>
      </c>
      <c r="R3367" t="str">
        <f t="shared" si="211"/>
        <v>plays</v>
      </c>
    </row>
    <row r="3368" spans="1:18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0">
        <f t="shared" si="208"/>
        <v>42106.734224537031</v>
      </c>
      <c r="J3368" s="10">
        <f t="shared" si="209"/>
        <v>42136.734224537031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t="str">
        <f t="shared" si="210"/>
        <v>theater</v>
      </c>
      <c r="R3368" t="str">
        <f t="shared" si="211"/>
        <v>plays</v>
      </c>
    </row>
    <row r="3369" spans="1:18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0">
        <f t="shared" si="208"/>
        <v>42192.600624999999</v>
      </c>
      <c r="J3369" s="10">
        <f t="shared" si="209"/>
        <v>42217.600624999999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t="str">
        <f t="shared" si="210"/>
        <v>theater</v>
      </c>
      <c r="R3369" t="str">
        <f t="shared" si="211"/>
        <v>plays</v>
      </c>
    </row>
    <row r="3370" spans="1:18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0">
        <f t="shared" si="208"/>
        <v>41968.866423611107</v>
      </c>
      <c r="J3370" s="10">
        <f t="shared" si="209"/>
        <v>42004.874999999993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t="str">
        <f t="shared" si="210"/>
        <v>theater</v>
      </c>
      <c r="R3370" t="str">
        <f t="shared" si="211"/>
        <v>plays</v>
      </c>
    </row>
    <row r="3371" spans="1:18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0">
        <f t="shared" si="208"/>
        <v>42689.708101851851</v>
      </c>
      <c r="J3371" s="10">
        <f t="shared" si="209"/>
        <v>42749.708101851851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t="str">
        <f t="shared" si="210"/>
        <v>theater</v>
      </c>
      <c r="R3371" t="str">
        <f t="shared" si="211"/>
        <v>plays</v>
      </c>
    </row>
    <row r="3372" spans="1:18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0">
        <f t="shared" si="208"/>
        <v>42690.000983796293</v>
      </c>
      <c r="J3372" s="10">
        <f t="shared" si="209"/>
        <v>42720.999999999993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t="str">
        <f t="shared" si="210"/>
        <v>theater</v>
      </c>
      <c r="R3372" t="str">
        <f t="shared" si="211"/>
        <v>plays</v>
      </c>
    </row>
    <row r="3373" spans="1:18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0">
        <f t="shared" si="208"/>
        <v>42312.541261574072</v>
      </c>
      <c r="J3373" s="10">
        <f t="shared" si="209"/>
        <v>42340.541261574072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t="str">
        <f t="shared" si="210"/>
        <v>theater</v>
      </c>
      <c r="R3373" t="str">
        <f t="shared" si="211"/>
        <v>plays</v>
      </c>
    </row>
    <row r="3374" spans="1:18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0">
        <f t="shared" si="208"/>
        <v>41855.214768518512</v>
      </c>
      <c r="J3374" s="10">
        <f t="shared" si="209"/>
        <v>41875.874305555553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t="str">
        <f t="shared" si="210"/>
        <v>theater</v>
      </c>
      <c r="R3374" t="str">
        <f t="shared" si="211"/>
        <v>plays</v>
      </c>
    </row>
    <row r="3375" spans="1:18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0">
        <f t="shared" si="208"/>
        <v>42179.521296296291</v>
      </c>
      <c r="J3375" s="10">
        <f t="shared" si="209"/>
        <v>42203.333333333336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t="str">
        <f t="shared" si="210"/>
        <v>theater</v>
      </c>
      <c r="R3375" t="str">
        <f t="shared" si="211"/>
        <v>plays</v>
      </c>
    </row>
    <row r="3376" spans="1:18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0">
        <f t="shared" si="208"/>
        <v>42275.398333333331</v>
      </c>
      <c r="J3376" s="10">
        <f t="shared" si="209"/>
        <v>42305.398333333331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t="str">
        <f t="shared" si="210"/>
        <v>theater</v>
      </c>
      <c r="R3376" t="str">
        <f t="shared" si="211"/>
        <v>plays</v>
      </c>
    </row>
    <row r="3377" spans="1:18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0">
        <f t="shared" si="208"/>
        <v>41765.277465277773</v>
      </c>
      <c r="J3377" s="10">
        <f t="shared" si="209"/>
        <v>41777.277465277773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t="str">
        <f t="shared" si="210"/>
        <v>theater</v>
      </c>
      <c r="R3377" t="str">
        <f t="shared" si="211"/>
        <v>plays</v>
      </c>
    </row>
    <row r="3378" spans="1:18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0">
        <f t="shared" si="208"/>
        <v>42059.367986111109</v>
      </c>
      <c r="J3378" s="10">
        <f t="shared" si="209"/>
        <v>42119.326319444437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t="str">
        <f t="shared" si="210"/>
        <v>theater</v>
      </c>
      <c r="R3378" t="str">
        <f t="shared" si="211"/>
        <v>plays</v>
      </c>
    </row>
    <row r="3379" spans="1:18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0">
        <f t="shared" si="208"/>
        <v>42053.399293981485</v>
      </c>
      <c r="J3379" s="10">
        <f t="shared" si="209"/>
        <v>42083.37222222222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t="str">
        <f t="shared" si="210"/>
        <v>theater</v>
      </c>
      <c r="R3379" t="str">
        <f t="shared" si="211"/>
        <v>plays</v>
      </c>
    </row>
    <row r="3380" spans="1:18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0">
        <f t="shared" si="208"/>
        <v>41858.022060185183</v>
      </c>
      <c r="J3380" s="10">
        <f t="shared" si="209"/>
        <v>41882.213888888888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t="str">
        <f t="shared" si="210"/>
        <v>theater</v>
      </c>
      <c r="R3380" t="str">
        <f t="shared" si="211"/>
        <v>plays</v>
      </c>
    </row>
    <row r="3381" spans="1:18" ht="43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0">
        <f t="shared" si="208"/>
        <v>42225.180555555555</v>
      </c>
      <c r="J3381" s="10">
        <f t="shared" si="209"/>
        <v>42242.624999999993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t="str">
        <f t="shared" si="210"/>
        <v>theater</v>
      </c>
      <c r="R3381" t="str">
        <f t="shared" si="211"/>
        <v>plays</v>
      </c>
    </row>
    <row r="3382" spans="1:18" ht="43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0">
        <f t="shared" si="208"/>
        <v>41937.620115740734</v>
      </c>
      <c r="J3382" s="10">
        <f t="shared" si="209"/>
        <v>41972.661782407398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t="str">
        <f t="shared" si="210"/>
        <v>theater</v>
      </c>
      <c r="R3382" t="str">
        <f t="shared" si="211"/>
        <v>plays</v>
      </c>
    </row>
    <row r="3383" spans="1:18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0">
        <f t="shared" si="208"/>
        <v>42043.851655092592</v>
      </c>
      <c r="J3383" s="10">
        <f t="shared" si="209"/>
        <v>42073.809988425921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t="str">
        <f t="shared" si="210"/>
        <v>theater</v>
      </c>
      <c r="R3383" t="str">
        <f t="shared" si="211"/>
        <v>plays</v>
      </c>
    </row>
    <row r="3384" spans="1:18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0">
        <f t="shared" si="208"/>
        <v>42559.097870370366</v>
      </c>
      <c r="J3384" s="10">
        <f t="shared" si="209"/>
        <v>42583.624305555553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t="str">
        <f t="shared" si="210"/>
        <v>theater</v>
      </c>
      <c r="R3384" t="str">
        <f t="shared" si="211"/>
        <v>plays</v>
      </c>
    </row>
    <row r="3385" spans="1:18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0">
        <f t="shared" si="208"/>
        <v>42524.449305555558</v>
      </c>
      <c r="J3385" s="10">
        <f t="shared" si="209"/>
        <v>42544.449305555558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t="str">
        <f t="shared" si="210"/>
        <v>theater</v>
      </c>
      <c r="R3385" t="str">
        <f t="shared" si="211"/>
        <v>plays</v>
      </c>
    </row>
    <row r="3386" spans="1:18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0">
        <f t="shared" si="208"/>
        <v>42291.754259259258</v>
      </c>
      <c r="J3386" s="10">
        <f t="shared" si="209"/>
        <v>42328.791666666664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t="str">
        <f t="shared" si="210"/>
        <v>theater</v>
      </c>
      <c r="R3386" t="str">
        <f t="shared" si="211"/>
        <v>plays</v>
      </c>
    </row>
    <row r="3387" spans="1:18" ht="43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0">
        <f t="shared" si="208"/>
        <v>41953.534166666665</v>
      </c>
      <c r="J3387" s="10">
        <f t="shared" si="209"/>
        <v>41983.534166666665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t="str">
        <f t="shared" si="210"/>
        <v>theater</v>
      </c>
      <c r="R3387" t="str">
        <f t="shared" si="211"/>
        <v>plays</v>
      </c>
    </row>
    <row r="3388" spans="1:18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0">
        <f t="shared" si="208"/>
        <v>41946.311412037037</v>
      </c>
      <c r="J3388" s="10">
        <f t="shared" si="209"/>
        <v>41976.311412037037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t="str">
        <f t="shared" si="210"/>
        <v>theater</v>
      </c>
      <c r="R3388" t="str">
        <f t="shared" si="211"/>
        <v>plays</v>
      </c>
    </row>
    <row r="3389" spans="1:18" ht="43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0">
        <f t="shared" si="208"/>
        <v>41947.429259259254</v>
      </c>
      <c r="J3389" s="10">
        <f t="shared" si="209"/>
        <v>41987.429259259261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t="str">
        <f t="shared" si="210"/>
        <v>theater</v>
      </c>
      <c r="R3389" t="str">
        <f t="shared" si="211"/>
        <v>plays</v>
      </c>
    </row>
    <row r="3390" spans="1:18" ht="43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0">
        <f t="shared" si="208"/>
        <v>42143.127789351849</v>
      </c>
      <c r="J3390" s="10">
        <f t="shared" si="209"/>
        <v>42173.127789351849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t="str">
        <f t="shared" si="210"/>
        <v>theater</v>
      </c>
      <c r="R3390" t="str">
        <f t="shared" si="211"/>
        <v>plays</v>
      </c>
    </row>
    <row r="3391" spans="1:18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0">
        <f t="shared" si="208"/>
        <v>42494.230115740742</v>
      </c>
      <c r="J3391" s="10">
        <f t="shared" si="209"/>
        <v>42524.230115740742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t="str">
        <f t="shared" si="210"/>
        <v>theater</v>
      </c>
      <c r="R3391" t="str">
        <f t="shared" si="211"/>
        <v>plays</v>
      </c>
    </row>
    <row r="3392" spans="1:18" ht="43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0">
        <f t="shared" si="208"/>
        <v>41815.44149305555</v>
      </c>
      <c r="J3392" s="10">
        <f t="shared" si="209"/>
        <v>41830.44149305555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t="str">
        <f t="shared" si="210"/>
        <v>theater</v>
      </c>
      <c r="R3392" t="str">
        <f t="shared" si="211"/>
        <v>plays</v>
      </c>
    </row>
    <row r="3393" spans="1:18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0">
        <f t="shared" si="208"/>
        <v>41830.212361111109</v>
      </c>
      <c r="J3393" s="10">
        <f t="shared" si="209"/>
        <v>41859.602777777778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t="str">
        <f t="shared" si="210"/>
        <v>theater</v>
      </c>
      <c r="R3393" t="str">
        <f t="shared" si="211"/>
        <v>plays</v>
      </c>
    </row>
    <row r="3394" spans="1:18" ht="43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0">
        <f t="shared" si="208"/>
        <v>42446.51221064815</v>
      </c>
      <c r="J3394" s="10">
        <f t="shared" si="209"/>
        <v>42496.51221064815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t="str">
        <f t="shared" si="210"/>
        <v>theater</v>
      </c>
      <c r="R3394" t="str">
        <f t="shared" si="211"/>
        <v>plays</v>
      </c>
    </row>
    <row r="3395" spans="1:18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0">
        <f t="shared" ref="I3395:I3458" si="212">(((L3395/60)/60)/24) + DATE(1970,1,1)+(-8/24)</f>
        <v>41923.588310185187</v>
      </c>
      <c r="J3395" s="10">
        <f t="shared" ref="J3395:J3458" si="213">(((K3395/60)/60)/24) + DATE(1970,1,1)+(-8/24)</f>
        <v>41948.698611111111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t="str">
        <f t="shared" ref="Q3395:Q3458" si="214">LEFT(P3395, SEARCH("/",P3395,1) - 1)</f>
        <v>theater</v>
      </c>
      <c r="R3395" t="str">
        <f t="shared" ref="R3395:R3458" si="215">RIGHT(P3395,LEN(P3395) - SEARCH("/",P3395,1))</f>
        <v>plays</v>
      </c>
    </row>
    <row r="3396" spans="1:18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0">
        <f t="shared" si="212"/>
        <v>41817.262094907404</v>
      </c>
      <c r="J3396" s="10">
        <f t="shared" si="213"/>
        <v>41847.262094907404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t="str">
        <f t="shared" si="214"/>
        <v>theater</v>
      </c>
      <c r="R3396" t="str">
        <f t="shared" si="215"/>
        <v>plays</v>
      </c>
    </row>
    <row r="3397" spans="1:18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0">
        <f t="shared" si="212"/>
        <v>42140.378981481481</v>
      </c>
      <c r="J3397" s="10">
        <f t="shared" si="213"/>
        <v>42154.423611111109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t="str">
        <f t="shared" si="214"/>
        <v>theater</v>
      </c>
      <c r="R3397" t="str">
        <f t="shared" si="215"/>
        <v>plays</v>
      </c>
    </row>
    <row r="3398" spans="1:18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0">
        <f t="shared" si="212"/>
        <v>41764.113298611104</v>
      </c>
      <c r="J3398" s="10">
        <f t="shared" si="213"/>
        <v>41790.832638888889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t="str">
        <f t="shared" si="214"/>
        <v>theater</v>
      </c>
      <c r="R3398" t="str">
        <f t="shared" si="215"/>
        <v>plays</v>
      </c>
    </row>
    <row r="3399" spans="1:18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0">
        <f t="shared" si="212"/>
        <v>42378.145011574066</v>
      </c>
      <c r="J3399" s="10">
        <f t="shared" si="213"/>
        <v>42418.583333333336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t="str">
        <f t="shared" si="214"/>
        <v>theater</v>
      </c>
      <c r="R3399" t="str">
        <f t="shared" si="215"/>
        <v>plays</v>
      </c>
    </row>
    <row r="3400" spans="1:18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0">
        <f t="shared" si="212"/>
        <v>41941.418703703705</v>
      </c>
      <c r="J3400" s="10">
        <f t="shared" si="213"/>
        <v>41964.374999999993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t="str">
        <f t="shared" si="214"/>
        <v>theater</v>
      </c>
      <c r="R3400" t="str">
        <f t="shared" si="215"/>
        <v>plays</v>
      </c>
    </row>
    <row r="3401" spans="1:18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0">
        <f t="shared" si="212"/>
        <v>42026.587094907409</v>
      </c>
      <c r="J3401" s="10">
        <f t="shared" si="213"/>
        <v>42056.587094907409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t="str">
        <f t="shared" si="214"/>
        <v>theater</v>
      </c>
      <c r="R3401" t="str">
        <f t="shared" si="215"/>
        <v>plays</v>
      </c>
    </row>
    <row r="3402" spans="1:18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0">
        <f t="shared" si="212"/>
        <v>41834.620532407404</v>
      </c>
      <c r="J3402" s="10">
        <f t="shared" si="213"/>
        <v>41879.620532407404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t="str">
        <f t="shared" si="214"/>
        <v>theater</v>
      </c>
      <c r="R3402" t="str">
        <f t="shared" si="215"/>
        <v>plays</v>
      </c>
    </row>
    <row r="3403" spans="1:18" ht="43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0">
        <f t="shared" si="212"/>
        <v>42193.3905787037</v>
      </c>
      <c r="J3403" s="10">
        <f t="shared" si="213"/>
        <v>42223.3905787037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t="str">
        <f t="shared" si="214"/>
        <v>theater</v>
      </c>
      <c r="R3403" t="str">
        <f t="shared" si="215"/>
        <v>plays</v>
      </c>
    </row>
    <row r="3404" spans="1:18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0">
        <f t="shared" si="212"/>
        <v>42290.285219907404</v>
      </c>
      <c r="J3404" s="10">
        <f t="shared" si="213"/>
        <v>42319.771527777775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t="str">
        <f t="shared" si="214"/>
        <v>theater</v>
      </c>
      <c r="R3404" t="str">
        <f t="shared" si="215"/>
        <v>plays</v>
      </c>
    </row>
    <row r="3405" spans="1:18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0">
        <f t="shared" si="212"/>
        <v>42150.128749999996</v>
      </c>
      <c r="J3405" s="10">
        <f t="shared" si="213"/>
        <v>42180.128749999996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t="str">
        <f t="shared" si="214"/>
        <v>theater</v>
      </c>
      <c r="R3405" t="str">
        <f t="shared" si="215"/>
        <v>plays</v>
      </c>
    </row>
    <row r="3406" spans="1:18" ht="43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0">
        <f t="shared" si="212"/>
        <v>42152.170162037037</v>
      </c>
      <c r="J3406" s="10">
        <f t="shared" si="213"/>
        <v>42172.170162037037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t="str">
        <f t="shared" si="214"/>
        <v>theater</v>
      </c>
      <c r="R3406" t="str">
        <f t="shared" si="215"/>
        <v>plays</v>
      </c>
    </row>
    <row r="3407" spans="1:18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0">
        <f t="shared" si="212"/>
        <v>42409.683865740742</v>
      </c>
      <c r="J3407" s="10">
        <f t="shared" si="213"/>
        <v>42430.665972222218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t="str">
        <f t="shared" si="214"/>
        <v>theater</v>
      </c>
      <c r="R3407" t="str">
        <f t="shared" si="215"/>
        <v>plays</v>
      </c>
    </row>
    <row r="3408" spans="1:18" ht="28.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0">
        <f t="shared" si="212"/>
        <v>41791.159444444442</v>
      </c>
      <c r="J3408" s="10">
        <f t="shared" si="213"/>
        <v>41836.159444444442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t="str">
        <f t="shared" si="214"/>
        <v>theater</v>
      </c>
      <c r="R3408" t="str">
        <f t="shared" si="215"/>
        <v>plays</v>
      </c>
    </row>
    <row r="3409" spans="1:18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0">
        <f t="shared" si="212"/>
        <v>41796.08899305555</v>
      </c>
      <c r="J3409" s="10">
        <f t="shared" si="213"/>
        <v>41826.08899305555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t="str">
        <f t="shared" si="214"/>
        <v>theater</v>
      </c>
      <c r="R3409" t="str">
        <f t="shared" si="215"/>
        <v>plays</v>
      </c>
    </row>
    <row r="3410" spans="1:18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0">
        <f t="shared" si="212"/>
        <v>41808.65861111111</v>
      </c>
      <c r="J3410" s="10">
        <f t="shared" si="213"/>
        <v>41838.65861111111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t="str">
        <f t="shared" si="214"/>
        <v>theater</v>
      </c>
      <c r="R3410" t="str">
        <f t="shared" si="215"/>
        <v>plays</v>
      </c>
    </row>
    <row r="3411" spans="1:18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0">
        <f t="shared" si="212"/>
        <v>42544.480995370373</v>
      </c>
      <c r="J3411" s="10">
        <f t="shared" si="213"/>
        <v>42582.540277777771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t="str">
        <f t="shared" si="214"/>
        <v>theater</v>
      </c>
      <c r="R3411" t="str">
        <f t="shared" si="215"/>
        <v>plays</v>
      </c>
    </row>
    <row r="3412" spans="1:18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0">
        <f t="shared" si="212"/>
        <v>42499.70821759259</v>
      </c>
      <c r="J3412" s="10">
        <f t="shared" si="213"/>
        <v>42526.958333333336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t="str">
        <f t="shared" si="214"/>
        <v>theater</v>
      </c>
      <c r="R3412" t="str">
        <f t="shared" si="215"/>
        <v>plays</v>
      </c>
    </row>
    <row r="3413" spans="1:18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0">
        <f t="shared" si="212"/>
        <v>42264.689490740733</v>
      </c>
      <c r="J3413" s="10">
        <f t="shared" si="213"/>
        <v>42284.689490740733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t="str">
        <f t="shared" si="214"/>
        <v>theater</v>
      </c>
      <c r="R3413" t="str">
        <f t="shared" si="215"/>
        <v>plays</v>
      </c>
    </row>
    <row r="3414" spans="1:18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0">
        <f t="shared" si="212"/>
        <v>41879.625717592593</v>
      </c>
      <c r="J3414" s="10">
        <f t="shared" si="213"/>
        <v>41909.625717592593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t="str">
        <f t="shared" si="214"/>
        <v>theater</v>
      </c>
      <c r="R3414" t="str">
        <f t="shared" si="215"/>
        <v>plays</v>
      </c>
    </row>
    <row r="3415" spans="1:18" ht="43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0">
        <f t="shared" si="212"/>
        <v>42053.399745370371</v>
      </c>
      <c r="J3415" s="10">
        <f t="shared" si="213"/>
        <v>42062.874305555553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t="str">
        <f t="shared" si="214"/>
        <v>theater</v>
      </c>
      <c r="R3415" t="str">
        <f t="shared" si="215"/>
        <v>plays</v>
      </c>
    </row>
    <row r="3416" spans="1:18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0">
        <f t="shared" si="212"/>
        <v>42675.499131944445</v>
      </c>
      <c r="J3416" s="10">
        <f t="shared" si="213"/>
        <v>42704.999305555553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t="str">
        <f t="shared" si="214"/>
        <v>theater</v>
      </c>
      <c r="R3416" t="str">
        <f t="shared" si="215"/>
        <v>plays</v>
      </c>
    </row>
    <row r="3417" spans="1:18" ht="28.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0">
        <f t="shared" si="212"/>
        <v>42466.810833333329</v>
      </c>
      <c r="J3417" s="10">
        <f t="shared" si="213"/>
        <v>42477.645833333336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t="str">
        <f t="shared" si="214"/>
        <v>theater</v>
      </c>
      <c r="R3417" t="str">
        <f t="shared" si="215"/>
        <v>plays</v>
      </c>
    </row>
    <row r="3418" spans="1:18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0">
        <f t="shared" si="212"/>
        <v>42089.079224537032</v>
      </c>
      <c r="J3418" s="10">
        <f t="shared" si="213"/>
        <v>42117.437499999993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t="str">
        <f t="shared" si="214"/>
        <v>theater</v>
      </c>
      <c r="R3418" t="str">
        <f t="shared" si="215"/>
        <v>plays</v>
      </c>
    </row>
    <row r="3419" spans="1:18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0">
        <f t="shared" si="212"/>
        <v>41894.580416666664</v>
      </c>
      <c r="J3419" s="10">
        <f t="shared" si="213"/>
        <v>41937.696527777778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t="str">
        <f t="shared" si="214"/>
        <v>theater</v>
      </c>
      <c r="R3419" t="str">
        <f t="shared" si="215"/>
        <v>plays</v>
      </c>
    </row>
    <row r="3420" spans="1:18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0">
        <f t="shared" si="212"/>
        <v>41752.501238425924</v>
      </c>
      <c r="J3420" s="10">
        <f t="shared" si="213"/>
        <v>41782.501238425924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t="str">
        <f t="shared" si="214"/>
        <v>theater</v>
      </c>
      <c r="R3420" t="str">
        <f t="shared" si="215"/>
        <v>plays</v>
      </c>
    </row>
    <row r="3421" spans="1:18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0">
        <f t="shared" si="212"/>
        <v>42448.488252314812</v>
      </c>
      <c r="J3421" s="10">
        <f t="shared" si="213"/>
        <v>42466.562499999993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t="str">
        <f t="shared" si="214"/>
        <v>theater</v>
      </c>
      <c r="R3421" t="str">
        <f t="shared" si="215"/>
        <v>plays</v>
      </c>
    </row>
    <row r="3422" spans="1:18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0">
        <f t="shared" si="212"/>
        <v>42404.756967592592</v>
      </c>
      <c r="J3422" s="10">
        <f t="shared" si="213"/>
        <v>42413.666666666664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t="str">
        <f t="shared" si="214"/>
        <v>theater</v>
      </c>
      <c r="R3422" t="str">
        <f t="shared" si="215"/>
        <v>plays</v>
      </c>
    </row>
    <row r="3423" spans="1:18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0">
        <f t="shared" si="212"/>
        <v>42037.457905092589</v>
      </c>
      <c r="J3423" s="10">
        <f t="shared" si="213"/>
        <v>42067.457905092589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t="str">
        <f t="shared" si="214"/>
        <v>theater</v>
      </c>
      <c r="R3423" t="str">
        <f t="shared" si="215"/>
        <v>plays</v>
      </c>
    </row>
    <row r="3424" spans="1:18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0">
        <f t="shared" si="212"/>
        <v>42323.228888888887</v>
      </c>
      <c r="J3424" s="10">
        <f t="shared" si="213"/>
        <v>42351.666666666664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t="str">
        <f t="shared" si="214"/>
        <v>theater</v>
      </c>
      <c r="R3424" t="str">
        <f t="shared" si="215"/>
        <v>plays</v>
      </c>
    </row>
    <row r="3425" spans="1:18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0">
        <f t="shared" si="212"/>
        <v>42088.578020833331</v>
      </c>
      <c r="J3425" s="10">
        <f t="shared" si="213"/>
        <v>42118.578020833331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t="str">
        <f t="shared" si="214"/>
        <v>theater</v>
      </c>
      <c r="R3425" t="str">
        <f t="shared" si="215"/>
        <v>plays</v>
      </c>
    </row>
    <row r="3426" spans="1:18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0">
        <f t="shared" si="212"/>
        <v>42018.343564814808</v>
      </c>
      <c r="J3426" s="10">
        <f t="shared" si="213"/>
        <v>42039.957638888889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t="str">
        <f t="shared" si="214"/>
        <v>theater</v>
      </c>
      <c r="R3426" t="str">
        <f t="shared" si="215"/>
        <v>plays</v>
      </c>
    </row>
    <row r="3427" spans="1:18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0">
        <f t="shared" si="212"/>
        <v>41884.28398148148</v>
      </c>
      <c r="J3427" s="10">
        <f t="shared" si="213"/>
        <v>41916.28398148148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t="str">
        <f t="shared" si="214"/>
        <v>theater</v>
      </c>
      <c r="R3427" t="str">
        <f t="shared" si="215"/>
        <v>plays</v>
      </c>
    </row>
    <row r="3428" spans="1:18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0">
        <f t="shared" si="212"/>
        <v>41883.723414351851</v>
      </c>
      <c r="J3428" s="10">
        <f t="shared" si="213"/>
        <v>41902.75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t="str">
        <f t="shared" si="214"/>
        <v>theater</v>
      </c>
      <c r="R3428" t="str">
        <f t="shared" si="215"/>
        <v>plays</v>
      </c>
    </row>
    <row r="3429" spans="1:18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0">
        <f t="shared" si="212"/>
        <v>41792.311944444438</v>
      </c>
      <c r="J3429" s="10">
        <f t="shared" si="213"/>
        <v>41822.311944444438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t="str">
        <f t="shared" si="214"/>
        <v>theater</v>
      </c>
      <c r="R3429" t="str">
        <f t="shared" si="215"/>
        <v>plays</v>
      </c>
    </row>
    <row r="3430" spans="1:18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0">
        <f t="shared" si="212"/>
        <v>42038.387118055551</v>
      </c>
      <c r="J3430" s="10">
        <f t="shared" si="213"/>
        <v>42063.374999999993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t="str">
        <f t="shared" si="214"/>
        <v>theater</v>
      </c>
      <c r="R3430" t="str">
        <f t="shared" si="215"/>
        <v>plays</v>
      </c>
    </row>
    <row r="3431" spans="1:18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0">
        <f t="shared" si="212"/>
        <v>42661.688206018516</v>
      </c>
      <c r="J3431" s="10">
        <f t="shared" si="213"/>
        <v>42675.688206018516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t="str">
        <f t="shared" si="214"/>
        <v>theater</v>
      </c>
      <c r="R3431" t="str">
        <f t="shared" si="215"/>
        <v>plays</v>
      </c>
    </row>
    <row r="3432" spans="1:18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0">
        <f t="shared" si="212"/>
        <v>41820.612280092588</v>
      </c>
      <c r="J3432" s="10">
        <f t="shared" si="213"/>
        <v>41850.612280092588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t="str">
        <f t="shared" si="214"/>
        <v>theater</v>
      </c>
      <c r="R3432" t="str">
        <f t="shared" si="215"/>
        <v>plays</v>
      </c>
    </row>
    <row r="3433" spans="1:18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0">
        <f t="shared" si="212"/>
        <v>41839.397604166668</v>
      </c>
      <c r="J3433" s="10">
        <f t="shared" si="213"/>
        <v>41869.397604166668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t="str">
        <f t="shared" si="214"/>
        <v>theater</v>
      </c>
      <c r="R3433" t="str">
        <f t="shared" si="215"/>
        <v>plays</v>
      </c>
    </row>
    <row r="3434" spans="1:18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0">
        <f t="shared" si="212"/>
        <v>42380.247847222221</v>
      </c>
      <c r="J3434" s="10">
        <f t="shared" si="213"/>
        <v>42405.583333333336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t="str">
        <f t="shared" si="214"/>
        <v>theater</v>
      </c>
      <c r="R3434" t="str">
        <f t="shared" si="215"/>
        <v>plays</v>
      </c>
    </row>
    <row r="3435" spans="1:18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0">
        <f t="shared" si="212"/>
        <v>41775.729803240742</v>
      </c>
      <c r="J3435" s="10">
        <f t="shared" si="213"/>
        <v>41806.791666666664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t="str">
        <f t="shared" si="214"/>
        <v>theater</v>
      </c>
      <c r="R3435" t="str">
        <f t="shared" si="215"/>
        <v>plays</v>
      </c>
    </row>
    <row r="3436" spans="1:18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0">
        <f t="shared" si="212"/>
        <v>41800.047094907408</v>
      </c>
      <c r="J3436" s="10">
        <f t="shared" si="213"/>
        <v>41830.047094907408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t="str">
        <f t="shared" si="214"/>
        <v>theater</v>
      </c>
      <c r="R3436" t="str">
        <f t="shared" si="215"/>
        <v>plays</v>
      </c>
    </row>
    <row r="3437" spans="1:18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0">
        <f t="shared" si="212"/>
        <v>42572.283483796295</v>
      </c>
      <c r="J3437" s="10">
        <f t="shared" si="213"/>
        <v>42588.791666666664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t="str">
        <f t="shared" si="214"/>
        <v>theater</v>
      </c>
      <c r="R3437" t="str">
        <f t="shared" si="215"/>
        <v>plays</v>
      </c>
    </row>
    <row r="3438" spans="1:18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0">
        <f t="shared" si="212"/>
        <v>41851.208252314813</v>
      </c>
      <c r="J3438" s="10">
        <f t="shared" si="213"/>
        <v>41872.352777777778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t="str">
        <f t="shared" si="214"/>
        <v>theater</v>
      </c>
      <c r="R3438" t="str">
        <f t="shared" si="215"/>
        <v>plays</v>
      </c>
    </row>
    <row r="3439" spans="1:18" ht="43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0">
        <f t="shared" si="212"/>
        <v>42205.377546296295</v>
      </c>
      <c r="J3439" s="10">
        <f t="shared" si="213"/>
        <v>42235.377546296295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t="str">
        <f t="shared" si="214"/>
        <v>theater</v>
      </c>
      <c r="R3439" t="str">
        <f t="shared" si="215"/>
        <v>plays</v>
      </c>
    </row>
    <row r="3440" spans="1:18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0">
        <f t="shared" si="212"/>
        <v>42100.594525462955</v>
      </c>
      <c r="J3440" s="10">
        <f t="shared" si="213"/>
        <v>42126.541666666664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t="str">
        <f t="shared" si="214"/>
        <v>theater</v>
      </c>
      <c r="R3440" t="str">
        <f t="shared" si="215"/>
        <v>plays</v>
      </c>
    </row>
    <row r="3441" spans="1:18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0">
        <f t="shared" si="212"/>
        <v>42374.577893518515</v>
      </c>
      <c r="J3441" s="10">
        <f t="shared" si="213"/>
        <v>42387.874305555553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t="str">
        <f t="shared" si="214"/>
        <v>theater</v>
      </c>
      <c r="R3441" t="str">
        <f t="shared" si="215"/>
        <v>plays</v>
      </c>
    </row>
    <row r="3442" spans="1:18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0">
        <f t="shared" si="212"/>
        <v>41808.789675925924</v>
      </c>
      <c r="J3442" s="10">
        <f t="shared" si="213"/>
        <v>41831.34375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t="str">
        <f t="shared" si="214"/>
        <v>theater</v>
      </c>
      <c r="R3442" t="str">
        <f t="shared" si="215"/>
        <v>plays</v>
      </c>
    </row>
    <row r="3443" spans="1:18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0">
        <f t="shared" si="212"/>
        <v>42294.096307870372</v>
      </c>
      <c r="J3443" s="10">
        <f t="shared" si="213"/>
        <v>42321.511805555558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t="str">
        <f t="shared" si="214"/>
        <v>theater</v>
      </c>
      <c r="R3443" t="str">
        <f t="shared" si="215"/>
        <v>plays</v>
      </c>
    </row>
    <row r="3444" spans="1:18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0">
        <f t="shared" si="212"/>
        <v>42124.50777777777</v>
      </c>
      <c r="J3444" s="10">
        <f t="shared" si="213"/>
        <v>42154.50777777777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t="str">
        <f t="shared" si="214"/>
        <v>theater</v>
      </c>
      <c r="R3444" t="str">
        <f t="shared" si="215"/>
        <v>plays</v>
      </c>
    </row>
    <row r="3445" spans="1:18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0">
        <f t="shared" si="212"/>
        <v>41861.191504629627</v>
      </c>
      <c r="J3445" s="10">
        <f t="shared" si="213"/>
        <v>41891.191504629627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t="str">
        <f t="shared" si="214"/>
        <v>theater</v>
      </c>
      <c r="R3445" t="str">
        <f t="shared" si="215"/>
        <v>plays</v>
      </c>
    </row>
    <row r="3446" spans="1:18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0">
        <f t="shared" si="212"/>
        <v>42520.95817129629</v>
      </c>
      <c r="J3446" s="10">
        <f t="shared" si="213"/>
        <v>42529.249305555553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t="str">
        <f t="shared" si="214"/>
        <v>theater</v>
      </c>
      <c r="R3446" t="str">
        <f t="shared" si="215"/>
        <v>plays</v>
      </c>
    </row>
    <row r="3447" spans="1:18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0">
        <f t="shared" si="212"/>
        <v>42272.197175925925</v>
      </c>
      <c r="J3447" s="10">
        <f t="shared" si="213"/>
        <v>42300.197175925925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t="str">
        <f t="shared" si="214"/>
        <v>theater</v>
      </c>
      <c r="R3447" t="str">
        <f t="shared" si="215"/>
        <v>plays</v>
      </c>
    </row>
    <row r="3448" spans="1:18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0">
        <f t="shared" si="212"/>
        <v>42016.499131944445</v>
      </c>
      <c r="J3448" s="10">
        <f t="shared" si="213"/>
        <v>42040.180555555555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t="str">
        <f t="shared" si="214"/>
        <v>theater</v>
      </c>
      <c r="R3448" t="str">
        <f t="shared" si="215"/>
        <v>plays</v>
      </c>
    </row>
    <row r="3449" spans="1:18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0">
        <f t="shared" si="212"/>
        <v>42402.555694444447</v>
      </c>
      <c r="J3449" s="10">
        <f t="shared" si="213"/>
        <v>42447.514027777775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t="str">
        <f t="shared" si="214"/>
        <v>theater</v>
      </c>
      <c r="R3449" t="str">
        <f t="shared" si="215"/>
        <v>plays</v>
      </c>
    </row>
    <row r="3450" spans="1:18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0">
        <f t="shared" si="212"/>
        <v>41959.785752314812</v>
      </c>
      <c r="J3450" s="10">
        <f t="shared" si="213"/>
        <v>41989.785752314812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t="str">
        <f t="shared" si="214"/>
        <v>theater</v>
      </c>
      <c r="R3450" t="str">
        <f t="shared" si="215"/>
        <v>plays</v>
      </c>
    </row>
    <row r="3451" spans="1:18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0">
        <f t="shared" si="212"/>
        <v>42531.719189814808</v>
      </c>
      <c r="J3451" s="10">
        <f t="shared" si="213"/>
        <v>42559.833333333336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t="str">
        <f t="shared" si="214"/>
        <v>theater</v>
      </c>
      <c r="R3451" t="str">
        <f t="shared" si="215"/>
        <v>plays</v>
      </c>
    </row>
    <row r="3452" spans="1:18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0">
        <f t="shared" si="212"/>
        <v>42036.371192129627</v>
      </c>
      <c r="J3452" s="10">
        <f t="shared" si="213"/>
        <v>42096.329525462956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t="str">
        <f t="shared" si="214"/>
        <v>theater</v>
      </c>
      <c r="R3452" t="str">
        <f t="shared" si="215"/>
        <v>plays</v>
      </c>
    </row>
    <row r="3453" spans="1:18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0">
        <f t="shared" si="212"/>
        <v>42088.390358796292</v>
      </c>
      <c r="J3453" s="10">
        <f t="shared" si="213"/>
        <v>42115.390358796292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t="str">
        <f t="shared" si="214"/>
        <v>theater</v>
      </c>
      <c r="R3453" t="str">
        <f t="shared" si="215"/>
        <v>plays</v>
      </c>
    </row>
    <row r="3454" spans="1:18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0">
        <f t="shared" si="212"/>
        <v>41820.305856481478</v>
      </c>
      <c r="J3454" s="10">
        <f t="shared" si="213"/>
        <v>41842.832638888889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t="str">
        <f t="shared" si="214"/>
        <v>theater</v>
      </c>
      <c r="R3454" t="str">
        <f t="shared" si="215"/>
        <v>plays</v>
      </c>
    </row>
    <row r="3455" spans="1:18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0">
        <f t="shared" si="212"/>
        <v>42535.645324074074</v>
      </c>
      <c r="J3455" s="10">
        <f t="shared" si="213"/>
        <v>42595.645324074074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t="str">
        <f t="shared" si="214"/>
        <v>theater</v>
      </c>
      <c r="R3455" t="str">
        <f t="shared" si="215"/>
        <v>plays</v>
      </c>
    </row>
    <row r="3456" spans="1:18" ht="43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0">
        <f t="shared" si="212"/>
        <v>41821.365266203698</v>
      </c>
      <c r="J3456" s="10">
        <f t="shared" si="213"/>
        <v>41851.365266203698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t="str">
        <f t="shared" si="214"/>
        <v>theater</v>
      </c>
      <c r="R3456" t="str">
        <f t="shared" si="215"/>
        <v>plays</v>
      </c>
    </row>
    <row r="3457" spans="1:18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0">
        <f t="shared" si="212"/>
        <v>42626.416979166665</v>
      </c>
      <c r="J3457" s="10">
        <f t="shared" si="213"/>
        <v>42656.416979166665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t="str">
        <f t="shared" si="214"/>
        <v>theater</v>
      </c>
      <c r="R3457" t="str">
        <f t="shared" si="215"/>
        <v>plays</v>
      </c>
    </row>
    <row r="3458" spans="1:18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0">
        <f t="shared" si="212"/>
        <v>41820.872303240736</v>
      </c>
      <c r="J3458" s="10">
        <f t="shared" si="213"/>
        <v>41851.957638888889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t="str">
        <f t="shared" si="214"/>
        <v>theater</v>
      </c>
      <c r="R3458" t="str">
        <f t="shared" si="215"/>
        <v>plays</v>
      </c>
    </row>
    <row r="3459" spans="1:18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0">
        <f t="shared" ref="I3459:I3522" si="216">(((L3459/60)/60)/24) + DATE(1970,1,1)+(-8/24)</f>
        <v>42016.373344907406</v>
      </c>
      <c r="J3459" s="10">
        <f t="shared" ref="J3459:J3522" si="217">(((K3459/60)/60)/24) + DATE(1970,1,1)+(-8/24)</f>
        <v>42046.915972222218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t="str">
        <f t="shared" ref="Q3459:Q3522" si="218">LEFT(P3459, SEARCH("/",P3459,1) - 1)</f>
        <v>theater</v>
      </c>
      <c r="R3459" t="str">
        <f t="shared" ref="R3459:R3522" si="219">RIGHT(P3459,LEN(P3459) - SEARCH("/",P3459,1))</f>
        <v>plays</v>
      </c>
    </row>
    <row r="3460" spans="1:18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0">
        <f t="shared" si="216"/>
        <v>42010.869247685179</v>
      </c>
      <c r="J3460" s="10">
        <f t="shared" si="217"/>
        <v>42037.852083333331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t="str">
        <f t="shared" si="218"/>
        <v>theater</v>
      </c>
      <c r="R3460" t="str">
        <f t="shared" si="219"/>
        <v>plays</v>
      </c>
    </row>
    <row r="3461" spans="1:18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0">
        <f t="shared" si="216"/>
        <v>42480.146527777775</v>
      </c>
      <c r="J3461" s="10">
        <f t="shared" si="217"/>
        <v>42510.146527777775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t="str">
        <f t="shared" si="218"/>
        <v>theater</v>
      </c>
      <c r="R3461" t="str">
        <f t="shared" si="219"/>
        <v>plays</v>
      </c>
    </row>
    <row r="3462" spans="1:18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0">
        <f t="shared" si="216"/>
        <v>41852.193888888884</v>
      </c>
      <c r="J3462" s="10">
        <f t="shared" si="217"/>
        <v>41866.193888888884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t="str">
        <f t="shared" si="218"/>
        <v>theater</v>
      </c>
      <c r="R3462" t="str">
        <f t="shared" si="219"/>
        <v>plays</v>
      </c>
    </row>
    <row r="3463" spans="1:18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0">
        <f t="shared" si="216"/>
        <v>42643.299525462957</v>
      </c>
      <c r="J3463" s="10">
        <f t="shared" si="217"/>
        <v>42671.791666666664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t="str">
        <f t="shared" si="218"/>
        <v>theater</v>
      </c>
      <c r="R3463" t="str">
        <f t="shared" si="219"/>
        <v>plays</v>
      </c>
    </row>
    <row r="3464" spans="1:18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0">
        <f t="shared" si="216"/>
        <v>42179.565138888887</v>
      </c>
      <c r="J3464" s="10">
        <f t="shared" si="217"/>
        <v>42195.416666666664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t="str">
        <f t="shared" si="218"/>
        <v>theater</v>
      </c>
      <c r="R3464" t="str">
        <f t="shared" si="219"/>
        <v>plays</v>
      </c>
    </row>
    <row r="3465" spans="1:18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0">
        <f t="shared" si="216"/>
        <v>42612.585474537038</v>
      </c>
      <c r="J3465" s="10">
        <f t="shared" si="217"/>
        <v>42653.832638888889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t="str">
        <f t="shared" si="218"/>
        <v>theater</v>
      </c>
      <c r="R3465" t="str">
        <f t="shared" si="219"/>
        <v>plays</v>
      </c>
    </row>
    <row r="3466" spans="1:18" ht="43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0">
        <f t="shared" si="216"/>
        <v>42574.796724537031</v>
      </c>
      <c r="J3466" s="10">
        <f t="shared" si="217"/>
        <v>42604.796724537031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t="str">
        <f t="shared" si="218"/>
        <v>theater</v>
      </c>
      <c r="R3466" t="str">
        <f t="shared" si="219"/>
        <v>plays</v>
      </c>
    </row>
    <row r="3467" spans="1:18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0">
        <f t="shared" si="216"/>
        <v>42200.292499999996</v>
      </c>
      <c r="J3467" s="10">
        <f t="shared" si="217"/>
        <v>42225.333333333336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t="str">
        <f t="shared" si="218"/>
        <v>theater</v>
      </c>
      <c r="R3467" t="str">
        <f t="shared" si="219"/>
        <v>plays</v>
      </c>
    </row>
    <row r="3468" spans="1:18" ht="28.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0">
        <f t="shared" si="216"/>
        <v>42419.685763888883</v>
      </c>
      <c r="J3468" s="10">
        <f t="shared" si="217"/>
        <v>42479.644097222219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t="str">
        <f t="shared" si="218"/>
        <v>theater</v>
      </c>
      <c r="R3468" t="str">
        <f t="shared" si="219"/>
        <v>plays</v>
      </c>
    </row>
    <row r="3469" spans="1:1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0">
        <f t="shared" si="216"/>
        <v>42053.338333333326</v>
      </c>
      <c r="J3469" s="10">
        <f t="shared" si="217"/>
        <v>42083.296666666669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t="str">
        <f t="shared" si="218"/>
        <v>theater</v>
      </c>
      <c r="R3469" t="str">
        <f t="shared" si="219"/>
        <v>plays</v>
      </c>
    </row>
    <row r="3470" spans="1:18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0">
        <f t="shared" si="216"/>
        <v>42605.432048611103</v>
      </c>
      <c r="J3470" s="10">
        <f t="shared" si="217"/>
        <v>42633.791666666664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t="str">
        <f t="shared" si="218"/>
        <v>theater</v>
      </c>
      <c r="R3470" t="str">
        <f t="shared" si="219"/>
        <v>plays</v>
      </c>
    </row>
    <row r="3471" spans="1:18" ht="43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0">
        <f t="shared" si="216"/>
        <v>42458.308391203704</v>
      </c>
      <c r="J3471" s="10">
        <f t="shared" si="217"/>
        <v>42488.308391203704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t="str">
        <f t="shared" si="218"/>
        <v>theater</v>
      </c>
      <c r="R3471" t="str">
        <f t="shared" si="219"/>
        <v>plays</v>
      </c>
    </row>
    <row r="3472" spans="1:18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0">
        <f t="shared" si="216"/>
        <v>42528.688680555548</v>
      </c>
      <c r="J3472" s="10">
        <f t="shared" si="217"/>
        <v>42566.568055555552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t="str">
        <f t="shared" si="218"/>
        <v>theater</v>
      </c>
      <c r="R3472" t="str">
        <f t="shared" si="219"/>
        <v>plays</v>
      </c>
    </row>
    <row r="3473" spans="1:18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0">
        <f t="shared" si="216"/>
        <v>41841.487152777772</v>
      </c>
      <c r="J3473" s="10">
        <f t="shared" si="217"/>
        <v>41882.5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t="str">
        <f t="shared" si="218"/>
        <v>theater</v>
      </c>
      <c r="R3473" t="str">
        <f t="shared" si="219"/>
        <v>plays</v>
      </c>
    </row>
    <row r="3474" spans="1:18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0">
        <f t="shared" si="216"/>
        <v>41927.837164351848</v>
      </c>
      <c r="J3474" s="10">
        <f t="shared" si="217"/>
        <v>41948.915972222218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t="str">
        <f t="shared" si="218"/>
        <v>theater</v>
      </c>
      <c r="R3474" t="str">
        <f t="shared" si="219"/>
        <v>plays</v>
      </c>
    </row>
    <row r="3475" spans="1:18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0">
        <f t="shared" si="216"/>
        <v>42062.501111111109</v>
      </c>
      <c r="J3475" s="10">
        <f t="shared" si="217"/>
        <v>42083.518749999996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t="str">
        <f t="shared" si="218"/>
        <v>theater</v>
      </c>
      <c r="R3475" t="str">
        <f t="shared" si="219"/>
        <v>plays</v>
      </c>
    </row>
    <row r="3476" spans="1:18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0">
        <f t="shared" si="216"/>
        <v>42541.168182870366</v>
      </c>
      <c r="J3476" s="10">
        <f t="shared" si="217"/>
        <v>42571.168182870366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t="str">
        <f t="shared" si="218"/>
        <v>theater</v>
      </c>
      <c r="R3476" t="str">
        <f t="shared" si="219"/>
        <v>plays</v>
      </c>
    </row>
    <row r="3477" spans="1:18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0">
        <f t="shared" si="216"/>
        <v>41918.547499999993</v>
      </c>
      <c r="J3477" s="10">
        <f t="shared" si="217"/>
        <v>41945.666666666664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t="str">
        <f t="shared" si="218"/>
        <v>theater</v>
      </c>
      <c r="R3477" t="str">
        <f t="shared" si="219"/>
        <v>plays</v>
      </c>
    </row>
    <row r="3478" spans="1:18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0">
        <f t="shared" si="216"/>
        <v>41920.946643518517</v>
      </c>
      <c r="J3478" s="10">
        <f t="shared" si="217"/>
        <v>41938.791666666664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t="str">
        <f t="shared" si="218"/>
        <v>theater</v>
      </c>
      <c r="R3478" t="str">
        <f t="shared" si="219"/>
        <v>plays</v>
      </c>
    </row>
    <row r="3479" spans="1:18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0">
        <f t="shared" si="216"/>
        <v>42128.403275462959</v>
      </c>
      <c r="J3479" s="10">
        <f t="shared" si="217"/>
        <v>42140.791666666664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t="str">
        <f t="shared" si="218"/>
        <v>theater</v>
      </c>
      <c r="R3479" t="str">
        <f t="shared" si="219"/>
        <v>plays</v>
      </c>
    </row>
    <row r="3480" spans="1:18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0">
        <f t="shared" si="216"/>
        <v>42053.583587962967</v>
      </c>
      <c r="J3480" s="10">
        <f t="shared" si="217"/>
        <v>42079.541666666664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t="str">
        <f t="shared" si="218"/>
        <v>theater</v>
      </c>
      <c r="R3480" t="str">
        <f t="shared" si="219"/>
        <v>plays</v>
      </c>
    </row>
    <row r="3481" spans="1:18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0">
        <f t="shared" si="216"/>
        <v>41781.521759259253</v>
      </c>
      <c r="J3481" s="10">
        <f t="shared" si="217"/>
        <v>41811.521759259253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t="str">
        <f t="shared" si="218"/>
        <v>theater</v>
      </c>
      <c r="R3481" t="str">
        <f t="shared" si="219"/>
        <v>plays</v>
      </c>
    </row>
    <row r="3482" spans="1:18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0">
        <f t="shared" si="216"/>
        <v>42170.984108796292</v>
      </c>
      <c r="J3482" s="10">
        <f t="shared" si="217"/>
        <v>42195.541666666664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t="str">
        <f t="shared" si="218"/>
        <v>theater</v>
      </c>
      <c r="R3482" t="str">
        <f t="shared" si="219"/>
        <v>plays</v>
      </c>
    </row>
    <row r="3483" spans="1:18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0">
        <f t="shared" si="216"/>
        <v>41988.914212962954</v>
      </c>
      <c r="J3483" s="10">
        <f t="shared" si="217"/>
        <v>42005.914212962954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t="str">
        <f t="shared" si="218"/>
        <v>theater</v>
      </c>
      <c r="R3483" t="str">
        <f t="shared" si="219"/>
        <v>plays</v>
      </c>
    </row>
    <row r="3484" spans="1:18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0">
        <f t="shared" si="216"/>
        <v>41796.438263888886</v>
      </c>
      <c r="J3484" s="10">
        <f t="shared" si="217"/>
        <v>41826.438263888886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t="str">
        <f t="shared" si="218"/>
        <v>theater</v>
      </c>
      <c r="R3484" t="str">
        <f t="shared" si="219"/>
        <v>plays</v>
      </c>
    </row>
    <row r="3485" spans="1:18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0">
        <f t="shared" si="216"/>
        <v>41793.335428240738</v>
      </c>
      <c r="J3485" s="10">
        <f t="shared" si="217"/>
        <v>41823.335428240738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t="str">
        <f t="shared" si="218"/>
        <v>theater</v>
      </c>
      <c r="R3485" t="str">
        <f t="shared" si="219"/>
        <v>plays</v>
      </c>
    </row>
    <row r="3486" spans="1:18" ht="43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0">
        <f t="shared" si="216"/>
        <v>42506.427071759252</v>
      </c>
      <c r="J3486" s="10">
        <f t="shared" si="217"/>
        <v>42536.427071759252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t="str">
        <f t="shared" si="218"/>
        <v>theater</v>
      </c>
      <c r="R3486" t="str">
        <f t="shared" si="219"/>
        <v>plays</v>
      </c>
    </row>
    <row r="3487" spans="1:18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0">
        <f t="shared" si="216"/>
        <v>42372.359722222223</v>
      </c>
      <c r="J3487" s="10">
        <f t="shared" si="217"/>
        <v>42402.359722222223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t="str">
        <f t="shared" si="218"/>
        <v>theater</v>
      </c>
      <c r="R3487" t="str">
        <f t="shared" si="219"/>
        <v>plays</v>
      </c>
    </row>
    <row r="3488" spans="1:18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0">
        <f t="shared" si="216"/>
        <v>42126.541678240734</v>
      </c>
      <c r="J3488" s="10">
        <f t="shared" si="217"/>
        <v>42157.957638888889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t="str">
        <f t="shared" si="218"/>
        <v>theater</v>
      </c>
      <c r="R3488" t="str">
        <f t="shared" si="219"/>
        <v>plays</v>
      </c>
    </row>
    <row r="3489" spans="1:18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0">
        <f t="shared" si="216"/>
        <v>42149.607083333329</v>
      </c>
      <c r="J3489" s="10">
        <f t="shared" si="217"/>
        <v>42179.607083333329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t="str">
        <f t="shared" si="218"/>
        <v>theater</v>
      </c>
      <c r="R3489" t="str">
        <f t="shared" si="219"/>
        <v>plays</v>
      </c>
    </row>
    <row r="3490" spans="1:18" ht="43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0">
        <f t="shared" si="216"/>
        <v>42087.43472222222</v>
      </c>
      <c r="J3490" s="10">
        <f t="shared" si="217"/>
        <v>42111.333333333336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t="str">
        <f t="shared" si="218"/>
        <v>theater</v>
      </c>
      <c r="R3490" t="str">
        <f t="shared" si="219"/>
        <v>plays</v>
      </c>
    </row>
    <row r="3491" spans="1:18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0">
        <f t="shared" si="216"/>
        <v>41753.302442129629</v>
      </c>
      <c r="J3491" s="10">
        <f t="shared" si="217"/>
        <v>41783.541666666664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t="str">
        <f t="shared" si="218"/>
        <v>theater</v>
      </c>
      <c r="R3491" t="str">
        <f t="shared" si="219"/>
        <v>plays</v>
      </c>
    </row>
    <row r="3492" spans="1:18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0">
        <f t="shared" si="216"/>
        <v>42443.469027777777</v>
      </c>
      <c r="J3492" s="10">
        <f t="shared" si="217"/>
        <v>42473.469027777777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t="str">
        <f t="shared" si="218"/>
        <v>theater</v>
      </c>
      <c r="R3492" t="str">
        <f t="shared" si="219"/>
        <v>plays</v>
      </c>
    </row>
    <row r="3493" spans="1:18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0">
        <f t="shared" si="216"/>
        <v>42120.916481481479</v>
      </c>
      <c r="J3493" s="10">
        <f t="shared" si="217"/>
        <v>42141.916481481479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t="str">
        <f t="shared" si="218"/>
        <v>theater</v>
      </c>
      <c r="R3493" t="str">
        <f t="shared" si="219"/>
        <v>plays</v>
      </c>
    </row>
    <row r="3494" spans="1:18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0">
        <f t="shared" si="216"/>
        <v>42267.675891203697</v>
      </c>
      <c r="J3494" s="10">
        <f t="shared" si="217"/>
        <v>42302.675891203697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t="str">
        <f t="shared" si="218"/>
        <v>theater</v>
      </c>
      <c r="R3494" t="str">
        <f t="shared" si="219"/>
        <v>plays</v>
      </c>
    </row>
    <row r="3495" spans="1:18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0">
        <f t="shared" si="216"/>
        <v>41848.532824074071</v>
      </c>
      <c r="J3495" s="10">
        <f t="shared" si="217"/>
        <v>41867.882638888885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t="str">
        <f t="shared" si="218"/>
        <v>theater</v>
      </c>
      <c r="R3495" t="str">
        <f t="shared" si="219"/>
        <v>plays</v>
      </c>
    </row>
    <row r="3496" spans="1:18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0">
        <f t="shared" si="216"/>
        <v>42688.881655092591</v>
      </c>
      <c r="J3496" s="10">
        <f t="shared" si="217"/>
        <v>42699.916666666664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t="str">
        <f t="shared" si="218"/>
        <v>theater</v>
      </c>
      <c r="R3496" t="str">
        <f t="shared" si="219"/>
        <v>plays</v>
      </c>
    </row>
    <row r="3497" spans="1:18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0">
        <f t="shared" si="216"/>
        <v>41915.429502314815</v>
      </c>
      <c r="J3497" s="10">
        <f t="shared" si="217"/>
        <v>41944.387499999997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t="str">
        <f t="shared" si="218"/>
        <v>theater</v>
      </c>
      <c r="R3497" t="str">
        <f t="shared" si="219"/>
        <v>plays</v>
      </c>
    </row>
    <row r="3498" spans="1:18" ht="43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0">
        <f t="shared" si="216"/>
        <v>42584.513495370367</v>
      </c>
      <c r="J3498" s="10">
        <f t="shared" si="217"/>
        <v>42624.513495370367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t="str">
        <f t="shared" si="218"/>
        <v>theater</v>
      </c>
      <c r="R3498" t="str">
        <f t="shared" si="219"/>
        <v>plays</v>
      </c>
    </row>
    <row r="3499" spans="1:18" ht="43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0">
        <f t="shared" si="216"/>
        <v>42511.408611111103</v>
      </c>
      <c r="J3499" s="10">
        <f t="shared" si="217"/>
        <v>42523.583333333336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t="str">
        <f t="shared" si="218"/>
        <v>theater</v>
      </c>
      <c r="R3499" t="str">
        <f t="shared" si="219"/>
        <v>plays</v>
      </c>
    </row>
    <row r="3500" spans="1:18" ht="43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0">
        <f t="shared" si="216"/>
        <v>42458.825277777774</v>
      </c>
      <c r="J3500" s="10">
        <f t="shared" si="217"/>
        <v>42518.572222222218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t="str">
        <f t="shared" si="218"/>
        <v>theater</v>
      </c>
      <c r="R3500" t="str">
        <f t="shared" si="219"/>
        <v>plays</v>
      </c>
    </row>
    <row r="3501" spans="1:18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0">
        <f t="shared" si="216"/>
        <v>42131.702835648146</v>
      </c>
      <c r="J3501" s="10">
        <f t="shared" si="217"/>
        <v>42185.957638888889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t="str">
        <f t="shared" si="218"/>
        <v>theater</v>
      </c>
      <c r="R3501" t="str">
        <f t="shared" si="219"/>
        <v>plays</v>
      </c>
    </row>
    <row r="3502" spans="1:18" ht="43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0">
        <f t="shared" si="216"/>
        <v>42419.586087962954</v>
      </c>
      <c r="J3502" s="10">
        <f t="shared" si="217"/>
        <v>42435.874305555553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t="str">
        <f t="shared" si="218"/>
        <v>theater</v>
      </c>
      <c r="R3502" t="str">
        <f t="shared" si="219"/>
        <v>plays</v>
      </c>
    </row>
    <row r="3503" spans="1:18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0">
        <f t="shared" si="216"/>
        <v>42233.430497685178</v>
      </c>
      <c r="J3503" s="10">
        <f t="shared" si="217"/>
        <v>42258.430497685178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t="str">
        <f t="shared" si="218"/>
        <v>theater</v>
      </c>
      <c r="R3503" t="str">
        <f t="shared" si="219"/>
        <v>plays</v>
      </c>
    </row>
    <row r="3504" spans="1:18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0">
        <f t="shared" si="216"/>
        <v>42430.506064814814</v>
      </c>
      <c r="J3504" s="10">
        <f t="shared" si="217"/>
        <v>42444.832638888889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t="str">
        <f t="shared" si="218"/>
        <v>theater</v>
      </c>
      <c r="R3504" t="str">
        <f t="shared" si="219"/>
        <v>plays</v>
      </c>
    </row>
    <row r="3505" spans="1:18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0">
        <f t="shared" si="216"/>
        <v>42545.144999999997</v>
      </c>
      <c r="J3505" s="10">
        <f t="shared" si="217"/>
        <v>42575.144999999997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t="str">
        <f t="shared" si="218"/>
        <v>theater</v>
      </c>
      <c r="R3505" t="str">
        <f t="shared" si="219"/>
        <v>plays</v>
      </c>
    </row>
    <row r="3506" spans="1:18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0">
        <f t="shared" si="216"/>
        <v>42297.415405092594</v>
      </c>
      <c r="J3506" s="10">
        <f t="shared" si="217"/>
        <v>42327.457071759258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t="str">
        <f t="shared" si="218"/>
        <v>theater</v>
      </c>
      <c r="R3506" t="str">
        <f t="shared" si="219"/>
        <v>plays</v>
      </c>
    </row>
    <row r="3507" spans="1:18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0">
        <f t="shared" si="216"/>
        <v>41760.602372685185</v>
      </c>
      <c r="J3507" s="10">
        <f t="shared" si="217"/>
        <v>41771.833333333328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t="str">
        <f t="shared" si="218"/>
        <v>theater</v>
      </c>
      <c r="R3507" t="str">
        <f t="shared" si="219"/>
        <v>plays</v>
      </c>
    </row>
    <row r="3508" spans="1:18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0">
        <f t="shared" si="216"/>
        <v>41829.400925925926</v>
      </c>
      <c r="J3508" s="10">
        <f t="shared" si="217"/>
        <v>41874.400925925926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t="str">
        <f t="shared" si="218"/>
        <v>theater</v>
      </c>
      <c r="R3508" t="str">
        <f t="shared" si="219"/>
        <v>plays</v>
      </c>
    </row>
    <row r="3509" spans="1:18" ht="28.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0">
        <f t="shared" si="216"/>
        <v>42491.589548611104</v>
      </c>
      <c r="J3509" s="10">
        <f t="shared" si="217"/>
        <v>42521.589548611104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t="str">
        <f t="shared" si="218"/>
        <v>theater</v>
      </c>
      <c r="R3509" t="str">
        <f t="shared" si="219"/>
        <v>plays</v>
      </c>
    </row>
    <row r="3510" spans="1:18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0">
        <f t="shared" si="216"/>
        <v>42477.396446759252</v>
      </c>
      <c r="J3510" s="10">
        <f t="shared" si="217"/>
        <v>42500.541666666664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t="str">
        <f t="shared" si="218"/>
        <v>theater</v>
      </c>
      <c r="R3510" t="str">
        <f t="shared" si="219"/>
        <v>plays</v>
      </c>
    </row>
    <row r="3511" spans="1:18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0">
        <f t="shared" si="216"/>
        <v>41950.526226851849</v>
      </c>
      <c r="J3511" s="10">
        <f t="shared" si="217"/>
        <v>41963.871527777774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t="str">
        <f t="shared" si="218"/>
        <v>theater</v>
      </c>
      <c r="R3511" t="str">
        <f t="shared" si="219"/>
        <v>plays</v>
      </c>
    </row>
    <row r="3512" spans="1:18" ht="43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0">
        <f t="shared" si="216"/>
        <v>41802.287569444445</v>
      </c>
      <c r="J3512" s="10">
        <f t="shared" si="217"/>
        <v>41822.287569444445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t="str">
        <f t="shared" si="218"/>
        <v>theater</v>
      </c>
      <c r="R3512" t="str">
        <f t="shared" si="219"/>
        <v>plays</v>
      </c>
    </row>
    <row r="3513" spans="1:18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0">
        <f t="shared" si="216"/>
        <v>41927.540451388886</v>
      </c>
      <c r="J3513" s="10">
        <f t="shared" si="217"/>
        <v>41950.4375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t="str">
        <f t="shared" si="218"/>
        <v>theater</v>
      </c>
      <c r="R3513" t="str">
        <f t="shared" si="219"/>
        <v>plays</v>
      </c>
    </row>
    <row r="3514" spans="1:18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0">
        <f t="shared" si="216"/>
        <v>42057.203611111108</v>
      </c>
      <c r="J3514" s="10">
        <f t="shared" si="217"/>
        <v>42117.161944444444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t="str">
        <f t="shared" si="218"/>
        <v>theater</v>
      </c>
      <c r="R3514" t="str">
        <f t="shared" si="219"/>
        <v>plays</v>
      </c>
    </row>
    <row r="3515" spans="1:18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0">
        <f t="shared" si="216"/>
        <v>41780.762870370367</v>
      </c>
      <c r="J3515" s="10">
        <f t="shared" si="217"/>
        <v>41793.874305555553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t="str">
        <f t="shared" si="218"/>
        <v>theater</v>
      </c>
      <c r="R3515" t="str">
        <f t="shared" si="219"/>
        <v>plays</v>
      </c>
    </row>
    <row r="3516" spans="1:18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0">
        <f t="shared" si="216"/>
        <v>42020.513333333329</v>
      </c>
      <c r="J3516" s="10">
        <f t="shared" si="217"/>
        <v>42036.874305555553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t="str">
        <f t="shared" si="218"/>
        <v>theater</v>
      </c>
      <c r="R3516" t="str">
        <f t="shared" si="219"/>
        <v>plays</v>
      </c>
    </row>
    <row r="3517" spans="1:18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0">
        <f t="shared" si="216"/>
        <v>42125.439479166664</v>
      </c>
      <c r="J3517" s="10">
        <f t="shared" si="217"/>
        <v>42155.439479166664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t="str">
        <f t="shared" si="218"/>
        <v>theater</v>
      </c>
      <c r="R3517" t="str">
        <f t="shared" si="219"/>
        <v>plays</v>
      </c>
    </row>
    <row r="3518" spans="1:18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0">
        <f t="shared" si="216"/>
        <v>41855.676736111105</v>
      </c>
      <c r="J3518" s="10">
        <f t="shared" si="217"/>
        <v>41889.791666666664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t="str">
        <f t="shared" si="218"/>
        <v>theater</v>
      </c>
      <c r="R3518" t="str">
        <f t="shared" si="219"/>
        <v>plays</v>
      </c>
    </row>
    <row r="3519" spans="1:18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0">
        <f t="shared" si="216"/>
        <v>41794.484189814815</v>
      </c>
      <c r="J3519" s="10">
        <f t="shared" si="217"/>
        <v>41824.125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t="str">
        <f t="shared" si="218"/>
        <v>theater</v>
      </c>
      <c r="R3519" t="str">
        <f t="shared" si="219"/>
        <v>plays</v>
      </c>
    </row>
    <row r="3520" spans="1:18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0">
        <f t="shared" si="216"/>
        <v>41893.450219907405</v>
      </c>
      <c r="J3520" s="10">
        <f t="shared" si="217"/>
        <v>41914.26458333333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t="str">
        <f t="shared" si="218"/>
        <v>theater</v>
      </c>
      <c r="R3520" t="str">
        <f t="shared" si="219"/>
        <v>plays</v>
      </c>
    </row>
    <row r="3521" spans="1:18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0">
        <f t="shared" si="216"/>
        <v>42037.265624999993</v>
      </c>
      <c r="J3521" s="10">
        <f t="shared" si="217"/>
        <v>42067.265624999993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t="str">
        <f t="shared" si="218"/>
        <v>theater</v>
      </c>
      <c r="R3521" t="str">
        <f t="shared" si="219"/>
        <v>plays</v>
      </c>
    </row>
    <row r="3522" spans="1:18" ht="28.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0">
        <f t="shared" si="216"/>
        <v>42227.490879629629</v>
      </c>
      <c r="J3522" s="10">
        <f t="shared" si="217"/>
        <v>42253.240972222215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t="str">
        <f t="shared" si="218"/>
        <v>theater</v>
      </c>
      <c r="R3522" t="str">
        <f t="shared" si="219"/>
        <v>plays</v>
      </c>
    </row>
    <row r="3523" spans="1:18" ht="43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0">
        <f t="shared" ref="I3523:I3586" si="220">(((L3523/60)/60)/24) + DATE(1970,1,1)+(-8/24)</f>
        <v>41881.028009259258</v>
      </c>
      <c r="J3523" s="10">
        <f t="shared" ref="J3523:J3586" si="221">(((K3523/60)/60)/24) + DATE(1970,1,1)+(-8/24)</f>
        <v>41911.028009259258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t="str">
        <f t="shared" ref="Q3523:Q3586" si="222">LEFT(P3523, SEARCH("/",P3523,1) - 1)</f>
        <v>theater</v>
      </c>
      <c r="R3523" t="str">
        <f t="shared" ref="R3523:R3586" si="223">RIGHT(P3523,LEN(P3523) - SEARCH("/",P3523,1))</f>
        <v>plays</v>
      </c>
    </row>
    <row r="3524" spans="1:18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0">
        <f t="shared" si="220"/>
        <v>42234.456550925919</v>
      </c>
      <c r="J3524" s="10">
        <f t="shared" si="221"/>
        <v>42262.087500000001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t="str">
        <f t="shared" si="222"/>
        <v>theater</v>
      </c>
      <c r="R3524" t="str">
        <f t="shared" si="223"/>
        <v>plays</v>
      </c>
    </row>
    <row r="3525" spans="1:18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0">
        <f t="shared" si="220"/>
        <v>42581.064212962963</v>
      </c>
      <c r="J3525" s="10">
        <f t="shared" si="221"/>
        <v>42638.624999999993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t="str">
        <f t="shared" si="222"/>
        <v>theater</v>
      </c>
      <c r="R3525" t="str">
        <f t="shared" si="223"/>
        <v>plays</v>
      </c>
    </row>
    <row r="3526" spans="1:18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0">
        <f t="shared" si="220"/>
        <v>41880.430243055554</v>
      </c>
      <c r="J3526" s="10">
        <f t="shared" si="221"/>
        <v>41894.833333333328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t="str">
        <f t="shared" si="222"/>
        <v>theater</v>
      </c>
      <c r="R3526" t="str">
        <f t="shared" si="223"/>
        <v>plays</v>
      </c>
    </row>
    <row r="3527" spans="1:18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0">
        <f t="shared" si="220"/>
        <v>42214.362337962964</v>
      </c>
      <c r="J3527" s="10">
        <f t="shared" si="221"/>
        <v>42225.333333333336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t="str">
        <f t="shared" si="222"/>
        <v>theater</v>
      </c>
      <c r="R3527" t="str">
        <f t="shared" si="223"/>
        <v>plays</v>
      </c>
    </row>
    <row r="3528" spans="1:18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0">
        <f t="shared" si="220"/>
        <v>42460.001979166664</v>
      </c>
      <c r="J3528" s="10">
        <f t="shared" si="221"/>
        <v>42487.915972222218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t="str">
        <f t="shared" si="222"/>
        <v>theater</v>
      </c>
      <c r="R3528" t="str">
        <f t="shared" si="223"/>
        <v>plays</v>
      </c>
    </row>
    <row r="3529" spans="1:18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0">
        <f t="shared" si="220"/>
        <v>42166.689872685187</v>
      </c>
      <c r="J3529" s="10">
        <f t="shared" si="221"/>
        <v>42195.832638888889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t="str">
        <f t="shared" si="222"/>
        <v>theater</v>
      </c>
      <c r="R3529" t="str">
        <f t="shared" si="223"/>
        <v>plays</v>
      </c>
    </row>
    <row r="3530" spans="1:18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0">
        <f t="shared" si="220"/>
        <v>42733.168032407404</v>
      </c>
      <c r="J3530" s="10">
        <f t="shared" si="221"/>
        <v>42753.168032407404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t="str">
        <f t="shared" si="222"/>
        <v>theater</v>
      </c>
      <c r="R3530" t="str">
        <f t="shared" si="223"/>
        <v>plays</v>
      </c>
    </row>
    <row r="3531" spans="1:18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0">
        <f t="shared" si="220"/>
        <v>42177.428449074076</v>
      </c>
      <c r="J3531" s="10">
        <f t="shared" si="221"/>
        <v>42197.708333333336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t="str">
        <f t="shared" si="222"/>
        <v>theater</v>
      </c>
      <c r="R3531" t="str">
        <f t="shared" si="223"/>
        <v>plays</v>
      </c>
    </row>
    <row r="3532" spans="1:18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0">
        <f t="shared" si="220"/>
        <v>42442.29001157407</v>
      </c>
      <c r="J3532" s="10">
        <f t="shared" si="221"/>
        <v>42470.499999999993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t="str">
        <f t="shared" si="222"/>
        <v>theater</v>
      </c>
      <c r="R3532" t="str">
        <f t="shared" si="223"/>
        <v>plays</v>
      </c>
    </row>
    <row r="3533" spans="1:1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0">
        <f t="shared" si="220"/>
        <v>42521.32099537037</v>
      </c>
      <c r="J3533" s="10">
        <f t="shared" si="221"/>
        <v>42551.32099537037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t="str">
        <f t="shared" si="222"/>
        <v>theater</v>
      </c>
      <c r="R3533" t="str">
        <f t="shared" si="223"/>
        <v>plays</v>
      </c>
    </row>
    <row r="3534" spans="1:18" ht="43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0">
        <f t="shared" si="220"/>
        <v>41884.266516203701</v>
      </c>
      <c r="J3534" s="10">
        <f t="shared" si="221"/>
        <v>41899.832638888889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t="str">
        <f t="shared" si="222"/>
        <v>theater</v>
      </c>
      <c r="R3534" t="str">
        <f t="shared" si="223"/>
        <v>plays</v>
      </c>
    </row>
    <row r="3535" spans="1:18" ht="43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0">
        <f t="shared" si="220"/>
        <v>42289.427858796298</v>
      </c>
      <c r="J3535" s="10">
        <f t="shared" si="221"/>
        <v>42319.469525462955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t="str">
        <f t="shared" si="222"/>
        <v>theater</v>
      </c>
      <c r="R3535" t="str">
        <f t="shared" si="223"/>
        <v>plays</v>
      </c>
    </row>
    <row r="3536" spans="1:18" ht="28.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0">
        <f t="shared" si="220"/>
        <v>42243.291932870365</v>
      </c>
      <c r="J3536" s="10">
        <f t="shared" si="221"/>
        <v>42278.291932870365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t="str">
        <f t="shared" si="222"/>
        <v>theater</v>
      </c>
      <c r="R3536" t="str">
        <f t="shared" si="223"/>
        <v>plays</v>
      </c>
    </row>
    <row r="3537" spans="1:18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0">
        <f t="shared" si="220"/>
        <v>42248.306828703695</v>
      </c>
      <c r="J3537" s="10">
        <f t="shared" si="221"/>
        <v>42279.416666666664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t="str">
        <f t="shared" si="222"/>
        <v>theater</v>
      </c>
      <c r="R3537" t="str">
        <f t="shared" si="223"/>
        <v>plays</v>
      </c>
    </row>
    <row r="3538" spans="1:18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0">
        <f t="shared" si="220"/>
        <v>42328.393807870372</v>
      </c>
      <c r="J3538" s="10">
        <f t="shared" si="221"/>
        <v>42358.165972222218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t="str">
        <f t="shared" si="222"/>
        <v>theater</v>
      </c>
      <c r="R3538" t="str">
        <f t="shared" si="223"/>
        <v>plays</v>
      </c>
    </row>
    <row r="3539" spans="1:18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0">
        <f t="shared" si="220"/>
        <v>41923.021018518513</v>
      </c>
      <c r="J3539" s="10">
        <f t="shared" si="221"/>
        <v>41959.999305555553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t="str">
        <f t="shared" si="222"/>
        <v>theater</v>
      </c>
      <c r="R3539" t="str">
        <f t="shared" si="223"/>
        <v>plays</v>
      </c>
    </row>
    <row r="3540" spans="1:18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0">
        <f t="shared" si="220"/>
        <v>42571.087268518517</v>
      </c>
      <c r="J3540" s="10">
        <f t="shared" si="221"/>
        <v>42599.087268518517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t="str">
        <f t="shared" si="222"/>
        <v>theater</v>
      </c>
      <c r="R3540" t="str">
        <f t="shared" si="223"/>
        <v>plays</v>
      </c>
    </row>
    <row r="3541" spans="1:18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0">
        <f t="shared" si="220"/>
        <v>42600.422708333332</v>
      </c>
      <c r="J3541" s="10">
        <f t="shared" si="221"/>
        <v>42621.422708333332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t="str">
        <f t="shared" si="222"/>
        <v>theater</v>
      </c>
      <c r="R3541" t="str">
        <f t="shared" si="223"/>
        <v>plays</v>
      </c>
    </row>
    <row r="3542" spans="1:18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0">
        <f t="shared" si="220"/>
        <v>42516.670034722221</v>
      </c>
      <c r="J3542" s="10">
        <f t="shared" si="221"/>
        <v>42546.670034722221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t="str">
        <f t="shared" si="222"/>
        <v>theater</v>
      </c>
      <c r="R3542" t="str">
        <f t="shared" si="223"/>
        <v>plays</v>
      </c>
    </row>
    <row r="3543" spans="1:18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0">
        <f t="shared" si="220"/>
        <v>42222.396701388883</v>
      </c>
      <c r="J3543" s="10">
        <f t="shared" si="221"/>
        <v>42247.396701388883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t="str">
        <f t="shared" si="222"/>
        <v>theater</v>
      </c>
      <c r="R3543" t="str">
        <f t="shared" si="223"/>
        <v>plays</v>
      </c>
    </row>
    <row r="3544" spans="1:18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0">
        <f t="shared" si="220"/>
        <v>41829.266458333332</v>
      </c>
      <c r="J3544" s="10">
        <f t="shared" si="221"/>
        <v>41889.266458333332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t="str">
        <f t="shared" si="222"/>
        <v>theater</v>
      </c>
      <c r="R3544" t="str">
        <f t="shared" si="223"/>
        <v>plays</v>
      </c>
    </row>
    <row r="3545" spans="1:18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0">
        <f t="shared" si="220"/>
        <v>42150.421979166662</v>
      </c>
      <c r="J3545" s="10">
        <f t="shared" si="221"/>
        <v>42180.421979166662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t="str">
        <f t="shared" si="222"/>
        <v>theater</v>
      </c>
      <c r="R3545" t="str">
        <f t="shared" si="223"/>
        <v>plays</v>
      </c>
    </row>
    <row r="3546" spans="1:18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0">
        <f t="shared" si="220"/>
        <v>42040.498344907406</v>
      </c>
      <c r="J3546" s="10">
        <f t="shared" si="221"/>
        <v>42070.498344907406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t="str">
        <f t="shared" si="222"/>
        <v>theater</v>
      </c>
      <c r="R3546" t="str">
        <f t="shared" si="223"/>
        <v>plays</v>
      </c>
    </row>
    <row r="3547" spans="1:18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0">
        <f t="shared" si="220"/>
        <v>42075.474062499998</v>
      </c>
      <c r="J3547" s="10">
        <f t="shared" si="221"/>
        <v>42105.474062499998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t="str">
        <f t="shared" si="222"/>
        <v>theater</v>
      </c>
      <c r="R3547" t="str">
        <f t="shared" si="223"/>
        <v>plays</v>
      </c>
    </row>
    <row r="3548" spans="1:18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0">
        <f t="shared" si="220"/>
        <v>42073.327361111107</v>
      </c>
      <c r="J3548" s="10">
        <f t="shared" si="221"/>
        <v>42094.832638888889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t="str">
        <f t="shared" si="222"/>
        <v>theater</v>
      </c>
      <c r="R3548" t="str">
        <f t="shared" si="223"/>
        <v>plays</v>
      </c>
    </row>
    <row r="3549" spans="1:18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0">
        <f t="shared" si="220"/>
        <v>42479.745381944442</v>
      </c>
      <c r="J3549" s="10">
        <f t="shared" si="221"/>
        <v>42503.832638888889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t="str">
        <f t="shared" si="222"/>
        <v>theater</v>
      </c>
      <c r="R3549" t="str">
        <f t="shared" si="223"/>
        <v>plays</v>
      </c>
    </row>
    <row r="3550" spans="1:18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0">
        <f t="shared" si="220"/>
        <v>42411.608958333331</v>
      </c>
      <c r="J3550" s="10">
        <f t="shared" si="221"/>
        <v>42433.708333333336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t="str">
        <f t="shared" si="222"/>
        <v>theater</v>
      </c>
      <c r="R3550" t="str">
        <f t="shared" si="223"/>
        <v>plays</v>
      </c>
    </row>
    <row r="3551" spans="1:18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0">
        <f t="shared" si="220"/>
        <v>42223.061030092591</v>
      </c>
      <c r="J3551" s="10">
        <f t="shared" si="221"/>
        <v>42251.061030092591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t="str">
        <f t="shared" si="222"/>
        <v>theater</v>
      </c>
      <c r="R3551" t="str">
        <f t="shared" si="223"/>
        <v>plays</v>
      </c>
    </row>
    <row r="3552" spans="1:18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0">
        <f t="shared" si="220"/>
        <v>42462.560162037036</v>
      </c>
      <c r="J3552" s="10">
        <f t="shared" si="221"/>
        <v>42492.560162037036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t="str">
        <f t="shared" si="222"/>
        <v>theater</v>
      </c>
      <c r="R3552" t="str">
        <f t="shared" si="223"/>
        <v>plays</v>
      </c>
    </row>
    <row r="3553" spans="1:18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0">
        <f t="shared" si="220"/>
        <v>41753.182523148142</v>
      </c>
      <c r="J3553" s="10">
        <f t="shared" si="221"/>
        <v>41781.588194444441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t="str">
        <f t="shared" si="222"/>
        <v>theater</v>
      </c>
      <c r="R3553" t="str">
        <f t="shared" si="223"/>
        <v>plays</v>
      </c>
    </row>
    <row r="3554" spans="1:18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0">
        <f t="shared" si="220"/>
        <v>41788.253749999996</v>
      </c>
      <c r="J3554" s="10">
        <f t="shared" si="221"/>
        <v>41818.253749999996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t="str">
        <f t="shared" si="222"/>
        <v>theater</v>
      </c>
      <c r="R3554" t="str">
        <f t="shared" si="223"/>
        <v>plays</v>
      </c>
    </row>
    <row r="3555" spans="1:18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0">
        <f t="shared" si="220"/>
        <v>42195.695370370369</v>
      </c>
      <c r="J3555" s="10">
        <f t="shared" si="221"/>
        <v>42227.666666666664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t="str">
        <f t="shared" si="222"/>
        <v>theater</v>
      </c>
      <c r="R3555" t="str">
        <f t="shared" si="223"/>
        <v>plays</v>
      </c>
    </row>
    <row r="3556" spans="1:18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0">
        <f t="shared" si="220"/>
        <v>42015.717118055552</v>
      </c>
      <c r="J3556" s="10">
        <f t="shared" si="221"/>
        <v>42046.374999999993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t="str">
        <f t="shared" si="222"/>
        <v>theater</v>
      </c>
      <c r="R3556" t="str">
        <f t="shared" si="223"/>
        <v>plays</v>
      </c>
    </row>
    <row r="3557" spans="1:18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0">
        <f t="shared" si="220"/>
        <v>42661.108726851853</v>
      </c>
      <c r="J3557" s="10">
        <f t="shared" si="221"/>
        <v>42691.15039351851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t="str">
        <f t="shared" si="222"/>
        <v>theater</v>
      </c>
      <c r="R3557" t="str">
        <f t="shared" si="223"/>
        <v>plays</v>
      </c>
    </row>
    <row r="3558" spans="1:18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0">
        <f t="shared" si="220"/>
        <v>41808.316249999996</v>
      </c>
      <c r="J3558" s="10">
        <f t="shared" si="221"/>
        <v>41868.316249999996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t="str">
        <f t="shared" si="222"/>
        <v>theater</v>
      </c>
      <c r="R3558" t="str">
        <f t="shared" si="223"/>
        <v>plays</v>
      </c>
    </row>
    <row r="3559" spans="1:18" ht="43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0">
        <f t="shared" si="220"/>
        <v>41729.943414351852</v>
      </c>
      <c r="J3559" s="10">
        <f t="shared" si="221"/>
        <v>41763.943414351852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t="str">
        <f t="shared" si="222"/>
        <v>theater</v>
      </c>
      <c r="R3559" t="str">
        <f t="shared" si="223"/>
        <v>plays</v>
      </c>
    </row>
    <row r="3560" spans="1:18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0">
        <f t="shared" si="220"/>
        <v>42139.483506944445</v>
      </c>
      <c r="J3560" s="10">
        <f t="shared" si="221"/>
        <v>42181.541666666664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t="str">
        <f t="shared" si="222"/>
        <v>theater</v>
      </c>
      <c r="R3560" t="str">
        <f t="shared" si="223"/>
        <v>plays</v>
      </c>
    </row>
    <row r="3561" spans="1:18" ht="43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0">
        <f t="shared" si="220"/>
        <v>42193.762824074067</v>
      </c>
      <c r="J3561" s="10">
        <f t="shared" si="221"/>
        <v>42216.040277777771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t="str">
        <f t="shared" si="222"/>
        <v>theater</v>
      </c>
      <c r="R3561" t="str">
        <f t="shared" si="223"/>
        <v>plays</v>
      </c>
    </row>
    <row r="3562" spans="1:18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0">
        <f t="shared" si="220"/>
        <v>42115.556319444448</v>
      </c>
      <c r="J3562" s="10">
        <f t="shared" si="221"/>
        <v>42150.781249999993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t="str">
        <f t="shared" si="222"/>
        <v>theater</v>
      </c>
      <c r="R3562" t="str">
        <f t="shared" si="223"/>
        <v>plays</v>
      </c>
    </row>
    <row r="3563" spans="1:18" ht="100.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0">
        <f t="shared" si="220"/>
        <v>42203.346967592595</v>
      </c>
      <c r="J3563" s="10">
        <f t="shared" si="221"/>
        <v>42221.441666666658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t="str">
        <f t="shared" si="222"/>
        <v>theater</v>
      </c>
      <c r="R3563" t="str">
        <f t="shared" si="223"/>
        <v>plays</v>
      </c>
    </row>
    <row r="3564" spans="1:18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0">
        <f t="shared" si="220"/>
        <v>42433.428553240738</v>
      </c>
      <c r="J3564" s="10">
        <f t="shared" si="221"/>
        <v>42442.583333333336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t="str">
        <f t="shared" si="222"/>
        <v>theater</v>
      </c>
      <c r="R3564" t="str">
        <f t="shared" si="223"/>
        <v>plays</v>
      </c>
    </row>
    <row r="3565" spans="1:18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0">
        <f t="shared" si="220"/>
        <v>42555.33861111111</v>
      </c>
      <c r="J3565" s="10">
        <f t="shared" si="221"/>
        <v>42583.458333333336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t="str">
        <f t="shared" si="222"/>
        <v>theater</v>
      </c>
      <c r="R3565" t="str">
        <f t="shared" si="223"/>
        <v>plays</v>
      </c>
    </row>
    <row r="3566" spans="1:18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0">
        <f t="shared" si="220"/>
        <v>42236.289918981485</v>
      </c>
      <c r="J3566" s="10">
        <f t="shared" si="221"/>
        <v>42282.333333333336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t="str">
        <f t="shared" si="222"/>
        <v>theater</v>
      </c>
      <c r="R3566" t="str">
        <f t="shared" si="223"/>
        <v>plays</v>
      </c>
    </row>
    <row r="3567" spans="1:18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0">
        <f t="shared" si="220"/>
        <v>41974.409814814811</v>
      </c>
      <c r="J3567" s="10">
        <f t="shared" si="221"/>
        <v>42004.409814814811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t="str">
        <f t="shared" si="222"/>
        <v>theater</v>
      </c>
      <c r="R3567" t="str">
        <f t="shared" si="223"/>
        <v>plays</v>
      </c>
    </row>
    <row r="3568" spans="1:18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0">
        <f t="shared" si="220"/>
        <v>41997.174571759257</v>
      </c>
      <c r="J3568" s="10">
        <f t="shared" si="221"/>
        <v>42027.174571759257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t="str">
        <f t="shared" si="222"/>
        <v>theater</v>
      </c>
      <c r="R3568" t="str">
        <f t="shared" si="223"/>
        <v>plays</v>
      </c>
    </row>
    <row r="3569" spans="1:18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0">
        <f t="shared" si="220"/>
        <v>42135.477361111109</v>
      </c>
      <c r="J3569" s="10">
        <f t="shared" si="221"/>
        <v>42165.477361111109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t="str">
        <f t="shared" si="222"/>
        <v>theater</v>
      </c>
      <c r="R3569" t="str">
        <f t="shared" si="223"/>
        <v>plays</v>
      </c>
    </row>
    <row r="3570" spans="1:18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0">
        <f t="shared" si="220"/>
        <v>41869.407337962963</v>
      </c>
      <c r="J3570" s="10">
        <f t="shared" si="221"/>
        <v>41899.407337962963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t="str">
        <f t="shared" si="222"/>
        <v>theater</v>
      </c>
      <c r="R3570" t="str">
        <f t="shared" si="223"/>
        <v>plays</v>
      </c>
    </row>
    <row r="3571" spans="1:18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0">
        <f t="shared" si="220"/>
        <v>41982.355277777773</v>
      </c>
      <c r="J3571" s="10">
        <f t="shared" si="221"/>
        <v>42012.355277777773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t="str">
        <f t="shared" si="222"/>
        <v>theater</v>
      </c>
      <c r="R3571" t="str">
        <f t="shared" si="223"/>
        <v>plays</v>
      </c>
    </row>
    <row r="3572" spans="1:18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0">
        <f t="shared" si="220"/>
        <v>41975.998645833337</v>
      </c>
      <c r="J3572" s="10">
        <f t="shared" si="221"/>
        <v>42003.958333333336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t="str">
        <f t="shared" si="222"/>
        <v>theater</v>
      </c>
      <c r="R3572" t="str">
        <f t="shared" si="223"/>
        <v>plays</v>
      </c>
    </row>
    <row r="3573" spans="1:18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0">
        <f t="shared" si="220"/>
        <v>41912.525613425925</v>
      </c>
      <c r="J3573" s="10">
        <f t="shared" si="221"/>
        <v>41942.525613425925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t="str">
        <f t="shared" si="222"/>
        <v>theater</v>
      </c>
      <c r="R3573" t="str">
        <f t="shared" si="223"/>
        <v>plays</v>
      </c>
    </row>
    <row r="3574" spans="1:18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0">
        <f t="shared" si="220"/>
        <v>42146.23706018518</v>
      </c>
      <c r="J3574" s="10">
        <f t="shared" si="221"/>
        <v>42176.23706018518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t="str">
        <f t="shared" si="222"/>
        <v>theater</v>
      </c>
      <c r="R3574" t="str">
        <f t="shared" si="223"/>
        <v>plays</v>
      </c>
    </row>
    <row r="3575" spans="1:18" ht="28.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0">
        <f t="shared" si="220"/>
        <v>41921.042199074072</v>
      </c>
      <c r="J3575" s="10">
        <f t="shared" si="221"/>
        <v>41951.083865740737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t="str">
        <f t="shared" si="222"/>
        <v>theater</v>
      </c>
      <c r="R3575" t="str">
        <f t="shared" si="223"/>
        <v>plays</v>
      </c>
    </row>
    <row r="3576" spans="1:18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0">
        <f t="shared" si="220"/>
        <v>41926.609351851846</v>
      </c>
      <c r="J3576" s="10">
        <f t="shared" si="221"/>
        <v>41956.651018518511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t="str">
        <f t="shared" si="222"/>
        <v>theater</v>
      </c>
      <c r="R3576" t="str">
        <f t="shared" si="223"/>
        <v>plays</v>
      </c>
    </row>
    <row r="3577" spans="1:18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0">
        <f t="shared" si="220"/>
        <v>42561.450543981475</v>
      </c>
      <c r="J3577" s="10">
        <f t="shared" si="221"/>
        <v>42592.832638888889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t="str">
        <f t="shared" si="222"/>
        <v>theater</v>
      </c>
      <c r="R3577" t="str">
        <f t="shared" si="223"/>
        <v>plays</v>
      </c>
    </row>
    <row r="3578" spans="1:18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0">
        <f t="shared" si="220"/>
        <v>42649.215902777774</v>
      </c>
      <c r="J3578" s="10">
        <f t="shared" si="221"/>
        <v>42709.257569444446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t="str">
        <f t="shared" si="222"/>
        <v>theater</v>
      </c>
      <c r="R3578" t="str">
        <f t="shared" si="223"/>
        <v>plays</v>
      </c>
    </row>
    <row r="3579" spans="1:18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0">
        <f t="shared" si="220"/>
        <v>42093.453506944446</v>
      </c>
      <c r="J3579" s="10">
        <f t="shared" si="221"/>
        <v>42119.936111111114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t="str">
        <f t="shared" si="222"/>
        <v>theater</v>
      </c>
      <c r="R3579" t="str">
        <f t="shared" si="223"/>
        <v>plays</v>
      </c>
    </row>
    <row r="3580" spans="1:18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0">
        <f t="shared" si="220"/>
        <v>42460.400196759256</v>
      </c>
      <c r="J3580" s="10">
        <f t="shared" si="221"/>
        <v>42490.400196759256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t="str">
        <f t="shared" si="222"/>
        <v>theater</v>
      </c>
      <c r="R3580" t="str">
        <f t="shared" si="223"/>
        <v>plays</v>
      </c>
    </row>
    <row r="3581" spans="1:18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0">
        <f t="shared" si="220"/>
        <v>42430.428888888891</v>
      </c>
      <c r="J3581" s="10">
        <f t="shared" si="221"/>
        <v>42460.38722222222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t="str">
        <f t="shared" si="222"/>
        <v>theater</v>
      </c>
      <c r="R3581" t="str">
        <f t="shared" si="223"/>
        <v>plays</v>
      </c>
    </row>
    <row r="3582" spans="1:18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0">
        <f t="shared" si="220"/>
        <v>42025.842847222222</v>
      </c>
      <c r="J3582" s="10">
        <f t="shared" si="221"/>
        <v>42063.874305555553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t="str">
        <f t="shared" si="222"/>
        <v>theater</v>
      </c>
      <c r="R3582" t="str">
        <f t="shared" si="223"/>
        <v>plays</v>
      </c>
    </row>
    <row r="3583" spans="1:18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0">
        <f t="shared" si="220"/>
        <v>41836.13784722222</v>
      </c>
      <c r="J3583" s="10">
        <f t="shared" si="221"/>
        <v>41850.13784722222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t="str">
        <f t="shared" si="222"/>
        <v>theater</v>
      </c>
      <c r="R3583" t="str">
        <f t="shared" si="223"/>
        <v>plays</v>
      </c>
    </row>
    <row r="3584" spans="1:18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0">
        <f t="shared" si="220"/>
        <v>42450.762523148143</v>
      </c>
      <c r="J3584" s="10">
        <f t="shared" si="221"/>
        <v>42464.762523148143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t="str">
        <f t="shared" si="222"/>
        <v>theater</v>
      </c>
      <c r="R3584" t="str">
        <f t="shared" si="223"/>
        <v>plays</v>
      </c>
    </row>
    <row r="3585" spans="1:18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0">
        <f t="shared" si="220"/>
        <v>42418.092650462961</v>
      </c>
      <c r="J3585" s="10">
        <f t="shared" si="221"/>
        <v>42478.050983796296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t="str">
        <f t="shared" si="222"/>
        <v>theater</v>
      </c>
      <c r="R3585" t="str">
        <f t="shared" si="223"/>
        <v>plays</v>
      </c>
    </row>
    <row r="3586" spans="1:18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0">
        <f t="shared" si="220"/>
        <v>42167.983148148145</v>
      </c>
      <c r="J3586" s="10">
        <f t="shared" si="221"/>
        <v>42197.983148148145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t="str">
        <f t="shared" si="222"/>
        <v>theater</v>
      </c>
      <c r="R3586" t="str">
        <f t="shared" si="223"/>
        <v>plays</v>
      </c>
    </row>
    <row r="3587" spans="1:18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0">
        <f t="shared" ref="I3587:I3650" si="224">(((L3587/60)/60)/24) + DATE(1970,1,1)+(-8/24)</f>
        <v>41964.382986111108</v>
      </c>
      <c r="J3587" s="10">
        <f t="shared" ref="J3587:J3650" si="225">(((K3587/60)/60)/24) + DATE(1970,1,1)+(-8/24)</f>
        <v>41994.382986111108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t="str">
        <f t="shared" ref="Q3587:Q3650" si="226">LEFT(P3587, SEARCH("/",P3587,1) - 1)</f>
        <v>theater</v>
      </c>
      <c r="R3587" t="str">
        <f t="shared" ref="R3587:R3650" si="227">RIGHT(P3587,LEN(P3587) - SEARCH("/",P3587,1))</f>
        <v>plays</v>
      </c>
    </row>
    <row r="3588" spans="1:1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0">
        <f t="shared" si="224"/>
        <v>42576.364236111105</v>
      </c>
      <c r="J3588" s="10">
        <f t="shared" si="225"/>
        <v>42636.364236111105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t="str">
        <f t="shared" si="226"/>
        <v>theater</v>
      </c>
      <c r="R3588" t="str">
        <f t="shared" si="227"/>
        <v>plays</v>
      </c>
    </row>
    <row r="3589" spans="1:18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0">
        <f t="shared" si="224"/>
        <v>42503.206643518519</v>
      </c>
      <c r="J3589" s="10">
        <f t="shared" si="225"/>
        <v>42548.458333333336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t="str">
        <f t="shared" si="226"/>
        <v>theater</v>
      </c>
      <c r="R3589" t="str">
        <f t="shared" si="227"/>
        <v>plays</v>
      </c>
    </row>
    <row r="3590" spans="1:18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0">
        <f t="shared" si="224"/>
        <v>42101.495486111111</v>
      </c>
      <c r="J3590" s="10">
        <f t="shared" si="225"/>
        <v>42123.624999999993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t="str">
        <f t="shared" si="226"/>
        <v>theater</v>
      </c>
      <c r="R3590" t="str">
        <f t="shared" si="227"/>
        <v>plays</v>
      </c>
    </row>
    <row r="3591" spans="1:18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0">
        <f t="shared" si="224"/>
        <v>42125.314201388886</v>
      </c>
      <c r="J3591" s="10">
        <f t="shared" si="225"/>
        <v>42150.314201388886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t="str">
        <f t="shared" si="226"/>
        <v>theater</v>
      </c>
      <c r="R3591" t="str">
        <f t="shared" si="227"/>
        <v>plays</v>
      </c>
    </row>
    <row r="3592" spans="1:18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0">
        <f t="shared" si="224"/>
        <v>41902.000393518516</v>
      </c>
      <c r="J3592" s="10">
        <f t="shared" si="225"/>
        <v>41932.000393518516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t="str">
        <f t="shared" si="226"/>
        <v>theater</v>
      </c>
      <c r="R3592" t="str">
        <f t="shared" si="227"/>
        <v>plays</v>
      </c>
    </row>
    <row r="3593" spans="1:18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0">
        <f t="shared" si="224"/>
        <v>42003.61509259259</v>
      </c>
      <c r="J3593" s="10">
        <f t="shared" si="225"/>
        <v>42027.874305555553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t="str">
        <f t="shared" si="226"/>
        <v>theater</v>
      </c>
      <c r="R3593" t="str">
        <f t="shared" si="227"/>
        <v>plays</v>
      </c>
    </row>
    <row r="3594" spans="1:18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0">
        <f t="shared" si="224"/>
        <v>41988.496608796289</v>
      </c>
      <c r="J3594" s="10">
        <f t="shared" si="225"/>
        <v>42045.874305555553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t="str">
        <f t="shared" si="226"/>
        <v>theater</v>
      </c>
      <c r="R3594" t="str">
        <f t="shared" si="227"/>
        <v>plays</v>
      </c>
    </row>
    <row r="3595" spans="1:18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0">
        <f t="shared" si="224"/>
        <v>41974.565266203703</v>
      </c>
      <c r="J3595" s="10">
        <f t="shared" si="225"/>
        <v>42009.518055555549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t="str">
        <f t="shared" si="226"/>
        <v>theater</v>
      </c>
      <c r="R3595" t="str">
        <f t="shared" si="227"/>
        <v>plays</v>
      </c>
    </row>
    <row r="3596" spans="1:18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0">
        <f t="shared" si="224"/>
        <v>42591.733587962961</v>
      </c>
      <c r="J3596" s="10">
        <f t="shared" si="225"/>
        <v>42616.733587962961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t="str">
        <f t="shared" si="226"/>
        <v>theater</v>
      </c>
      <c r="R3596" t="str">
        <f t="shared" si="227"/>
        <v>plays</v>
      </c>
    </row>
    <row r="3597" spans="1:18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0">
        <f t="shared" si="224"/>
        <v>42049.675034722219</v>
      </c>
      <c r="J3597" s="10">
        <f t="shared" si="225"/>
        <v>42075.957638888889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t="str">
        <f t="shared" si="226"/>
        <v>theater</v>
      </c>
      <c r="R3597" t="str">
        <f t="shared" si="227"/>
        <v>plays</v>
      </c>
    </row>
    <row r="3598" spans="1:18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0">
        <f t="shared" si="224"/>
        <v>41856.381736111107</v>
      </c>
      <c r="J3598" s="10">
        <f t="shared" si="225"/>
        <v>41877.381736111107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t="str">
        <f t="shared" si="226"/>
        <v>theater</v>
      </c>
      <c r="R3598" t="str">
        <f t="shared" si="227"/>
        <v>plays</v>
      </c>
    </row>
    <row r="3599" spans="1:18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0">
        <f t="shared" si="224"/>
        <v>42417.252199074072</v>
      </c>
      <c r="J3599" s="10">
        <f t="shared" si="225"/>
        <v>42431.915972222218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t="str">
        <f t="shared" si="226"/>
        <v>theater</v>
      </c>
      <c r="R3599" t="str">
        <f t="shared" si="227"/>
        <v>plays</v>
      </c>
    </row>
    <row r="3600" spans="1:18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0">
        <f t="shared" si="224"/>
        <v>41866.465532407405</v>
      </c>
      <c r="J3600" s="10">
        <f t="shared" si="225"/>
        <v>41884.874305555553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t="str">
        <f t="shared" si="226"/>
        <v>theater</v>
      </c>
      <c r="R3600" t="str">
        <f t="shared" si="227"/>
        <v>plays</v>
      </c>
    </row>
    <row r="3601" spans="1:18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0">
        <f t="shared" si="224"/>
        <v>42220.461539351854</v>
      </c>
      <c r="J3601" s="10">
        <f t="shared" si="225"/>
        <v>42245.666666666664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t="str">
        <f t="shared" si="226"/>
        <v>theater</v>
      </c>
      <c r="R3601" t="str">
        <f t="shared" si="227"/>
        <v>plays</v>
      </c>
    </row>
    <row r="3602" spans="1:18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0">
        <f t="shared" si="224"/>
        <v>42628.515787037039</v>
      </c>
      <c r="J3602" s="10">
        <f t="shared" si="225"/>
        <v>42656.515787037039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t="str">
        <f t="shared" si="226"/>
        <v>theater</v>
      </c>
      <c r="R3602" t="str">
        <f t="shared" si="227"/>
        <v>plays</v>
      </c>
    </row>
    <row r="3603" spans="1:18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0">
        <f t="shared" si="224"/>
        <v>41990.665300925924</v>
      </c>
      <c r="J3603" s="10">
        <f t="shared" si="225"/>
        <v>42020.665300925924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t="str">
        <f t="shared" si="226"/>
        <v>theater</v>
      </c>
      <c r="R3603" t="str">
        <f t="shared" si="227"/>
        <v>plays</v>
      </c>
    </row>
    <row r="3604" spans="1:18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0">
        <f t="shared" si="224"/>
        <v>42447.56109953703</v>
      </c>
      <c r="J3604" s="10">
        <f t="shared" si="225"/>
        <v>42507.56109953703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t="str">
        <f t="shared" si="226"/>
        <v>theater</v>
      </c>
      <c r="R3604" t="str">
        <f t="shared" si="227"/>
        <v>plays</v>
      </c>
    </row>
    <row r="3605" spans="1:18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0">
        <f t="shared" si="224"/>
        <v>42283.531018518515</v>
      </c>
      <c r="J3605" s="10">
        <f t="shared" si="225"/>
        <v>42313.572685185187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t="str">
        <f t="shared" si="226"/>
        <v>theater</v>
      </c>
      <c r="R3605" t="str">
        <f t="shared" si="227"/>
        <v>plays</v>
      </c>
    </row>
    <row r="3606" spans="1:18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0">
        <f t="shared" si="224"/>
        <v>42482.68236111111</v>
      </c>
      <c r="J3606" s="10">
        <f t="shared" si="225"/>
        <v>42488.957638888889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t="str">
        <f t="shared" si="226"/>
        <v>theater</v>
      </c>
      <c r="R3606" t="str">
        <f t="shared" si="227"/>
        <v>plays</v>
      </c>
    </row>
    <row r="3607" spans="1:18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0">
        <f t="shared" si="224"/>
        <v>42383.459791666661</v>
      </c>
      <c r="J3607" s="10">
        <f t="shared" si="225"/>
        <v>42413.459791666661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t="str">
        <f t="shared" si="226"/>
        <v>theater</v>
      </c>
      <c r="R3607" t="str">
        <f t="shared" si="227"/>
        <v>plays</v>
      </c>
    </row>
    <row r="3608" spans="1:18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0">
        <f t="shared" si="224"/>
        <v>42566.271493055552</v>
      </c>
      <c r="J3608" s="10">
        <f t="shared" si="225"/>
        <v>42596.271493055552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t="str">
        <f t="shared" si="226"/>
        <v>theater</v>
      </c>
      <c r="R3608" t="str">
        <f t="shared" si="227"/>
        <v>plays</v>
      </c>
    </row>
    <row r="3609" spans="1:18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0">
        <f t="shared" si="224"/>
        <v>42338.630578703705</v>
      </c>
      <c r="J3609" s="10">
        <f t="shared" si="225"/>
        <v>42352.666666666664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t="str">
        <f t="shared" si="226"/>
        <v>theater</v>
      </c>
      <c r="R3609" t="str">
        <f t="shared" si="227"/>
        <v>plays</v>
      </c>
    </row>
    <row r="3610" spans="1:18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0">
        <f t="shared" si="224"/>
        <v>42506.37604166667</v>
      </c>
      <c r="J3610" s="10">
        <f t="shared" si="225"/>
        <v>42538.249999999993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t="str">
        <f t="shared" si="226"/>
        <v>theater</v>
      </c>
      <c r="R3610" t="str">
        <f t="shared" si="227"/>
        <v>plays</v>
      </c>
    </row>
    <row r="3611" spans="1:18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0">
        <f t="shared" si="224"/>
        <v>42429.658391203695</v>
      </c>
      <c r="J3611" s="10">
        <f t="shared" si="225"/>
        <v>42459.616724537038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t="str">
        <f t="shared" si="226"/>
        <v>theater</v>
      </c>
      <c r="R3611" t="str">
        <f t="shared" si="227"/>
        <v>plays</v>
      </c>
    </row>
    <row r="3612" spans="1:18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0">
        <f t="shared" si="224"/>
        <v>42203.09879629629</v>
      </c>
      <c r="J3612" s="10">
        <f t="shared" si="225"/>
        <v>42233.09879629629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t="str">
        <f t="shared" si="226"/>
        <v>theater</v>
      </c>
      <c r="R3612" t="str">
        <f t="shared" si="227"/>
        <v>plays</v>
      </c>
    </row>
    <row r="3613" spans="1:18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0">
        <f t="shared" si="224"/>
        <v>42072.037048611113</v>
      </c>
      <c r="J3613" s="10">
        <f t="shared" si="225"/>
        <v>42102.037048611113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t="str">
        <f t="shared" si="226"/>
        <v>theater</v>
      </c>
      <c r="R3613" t="str">
        <f t="shared" si="227"/>
        <v>plays</v>
      </c>
    </row>
    <row r="3614" spans="1:18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0">
        <f t="shared" si="224"/>
        <v>41789.393645833334</v>
      </c>
      <c r="J3614" s="10">
        <f t="shared" si="225"/>
        <v>41799.393645833334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t="str">
        <f t="shared" si="226"/>
        <v>theater</v>
      </c>
      <c r="R3614" t="str">
        <f t="shared" si="227"/>
        <v>plays</v>
      </c>
    </row>
    <row r="3615" spans="1:18" ht="28.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0">
        <f t="shared" si="224"/>
        <v>41788.256643518514</v>
      </c>
      <c r="J3615" s="10">
        <f t="shared" si="225"/>
        <v>41818.256643518514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t="str">
        <f t="shared" si="226"/>
        <v>theater</v>
      </c>
      <c r="R3615" t="str">
        <f t="shared" si="227"/>
        <v>plays</v>
      </c>
    </row>
    <row r="3616" spans="1:18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0">
        <f t="shared" si="224"/>
        <v>42143.708518518521</v>
      </c>
      <c r="J3616" s="10">
        <f t="shared" si="225"/>
        <v>42173.708518518521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t="str">
        <f t="shared" si="226"/>
        <v>theater</v>
      </c>
      <c r="R3616" t="str">
        <f t="shared" si="227"/>
        <v>plays</v>
      </c>
    </row>
    <row r="3617" spans="1:18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0">
        <f t="shared" si="224"/>
        <v>42318.260370370372</v>
      </c>
      <c r="J3617" s="10">
        <f t="shared" si="225"/>
        <v>42348.260370370372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t="str">
        <f t="shared" si="226"/>
        <v>theater</v>
      </c>
      <c r="R3617" t="str">
        <f t="shared" si="227"/>
        <v>plays</v>
      </c>
    </row>
    <row r="3618" spans="1:18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0">
        <f t="shared" si="224"/>
        <v>42052.616481481477</v>
      </c>
      <c r="J3618" s="10">
        <f t="shared" si="225"/>
        <v>42082.574814814812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t="str">
        <f t="shared" si="226"/>
        <v>theater</v>
      </c>
      <c r="R3618" t="str">
        <f t="shared" si="227"/>
        <v>plays</v>
      </c>
    </row>
    <row r="3619" spans="1:18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0">
        <f t="shared" si="224"/>
        <v>42779.276956018519</v>
      </c>
      <c r="J3619" s="10">
        <f t="shared" si="225"/>
        <v>42793.666666666664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t="str">
        <f t="shared" si="226"/>
        <v>theater</v>
      </c>
      <c r="R3619" t="str">
        <f t="shared" si="227"/>
        <v>plays</v>
      </c>
    </row>
    <row r="3620" spans="1:18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0">
        <f t="shared" si="224"/>
        <v>42128.294560185182</v>
      </c>
      <c r="J3620" s="10">
        <f t="shared" si="225"/>
        <v>42158.294560185182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t="str">
        <f t="shared" si="226"/>
        <v>theater</v>
      </c>
      <c r="R3620" t="str">
        <f t="shared" si="227"/>
        <v>plays</v>
      </c>
    </row>
    <row r="3621" spans="1:18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0">
        <f t="shared" si="224"/>
        <v>42660.79891203704</v>
      </c>
      <c r="J3621" s="10">
        <f t="shared" si="225"/>
        <v>42693.583333333336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t="str">
        <f t="shared" si="226"/>
        <v>theater</v>
      </c>
      <c r="R3621" t="str">
        <f t="shared" si="227"/>
        <v>plays</v>
      </c>
    </row>
    <row r="3622" spans="1:18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0">
        <f t="shared" si="224"/>
        <v>42037.60487268518</v>
      </c>
      <c r="J3622" s="10">
        <f t="shared" si="225"/>
        <v>42067.833333333336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t="str">
        <f t="shared" si="226"/>
        <v>theater</v>
      </c>
      <c r="R3622" t="str">
        <f t="shared" si="227"/>
        <v>plays</v>
      </c>
    </row>
    <row r="3623" spans="1:18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0">
        <f t="shared" si="224"/>
        <v>42619.602361111109</v>
      </c>
      <c r="J3623" s="10">
        <f t="shared" si="225"/>
        <v>42643.541666666664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t="str">
        <f t="shared" si="226"/>
        <v>theater</v>
      </c>
      <c r="R3623" t="str">
        <f t="shared" si="227"/>
        <v>plays</v>
      </c>
    </row>
    <row r="3624" spans="1:18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0">
        <f t="shared" si="224"/>
        <v>41876.888553240737</v>
      </c>
      <c r="J3624" s="10">
        <f t="shared" si="225"/>
        <v>41909.807638888888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t="str">
        <f t="shared" si="226"/>
        <v>theater</v>
      </c>
      <c r="R3624" t="str">
        <f t="shared" si="227"/>
        <v>plays</v>
      </c>
    </row>
    <row r="3625" spans="1:18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0">
        <f t="shared" si="224"/>
        <v>41828.403587962959</v>
      </c>
      <c r="J3625" s="10">
        <f t="shared" si="225"/>
        <v>41845.958333333328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t="str">
        <f t="shared" si="226"/>
        <v>theater</v>
      </c>
      <c r="R3625" t="str">
        <f t="shared" si="227"/>
        <v>plays</v>
      </c>
    </row>
    <row r="3626" spans="1:18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0">
        <f t="shared" si="224"/>
        <v>42545.440856481473</v>
      </c>
      <c r="J3626" s="10">
        <f t="shared" si="225"/>
        <v>42605.440856481473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t="str">
        <f t="shared" si="226"/>
        <v>theater</v>
      </c>
      <c r="R3626" t="str">
        <f t="shared" si="227"/>
        <v>plays</v>
      </c>
    </row>
    <row r="3627" spans="1:18" ht="43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0">
        <f t="shared" si="224"/>
        <v>42157.319178240738</v>
      </c>
      <c r="J3627" s="10">
        <f t="shared" si="225"/>
        <v>42187.319178240738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t="str">
        <f t="shared" si="226"/>
        <v>theater</v>
      </c>
      <c r="R3627" t="str">
        <f t="shared" si="227"/>
        <v>plays</v>
      </c>
    </row>
    <row r="3628" spans="1:18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0">
        <f t="shared" si="224"/>
        <v>41846.333993055552</v>
      </c>
      <c r="J3628" s="10">
        <f t="shared" si="225"/>
        <v>41867.333993055552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t="str">
        <f t="shared" si="226"/>
        <v>theater</v>
      </c>
      <c r="R3628" t="str">
        <f t="shared" si="227"/>
        <v>plays</v>
      </c>
    </row>
    <row r="3629" spans="1:18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0">
        <f t="shared" si="224"/>
        <v>42460.408414351848</v>
      </c>
      <c r="J3629" s="10">
        <f t="shared" si="225"/>
        <v>42510.832638888889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t="str">
        <f t="shared" si="226"/>
        <v>theater</v>
      </c>
      <c r="R3629" t="str">
        <f t="shared" si="227"/>
        <v>plays</v>
      </c>
    </row>
    <row r="3630" spans="1:18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0">
        <f t="shared" si="224"/>
        <v>42291.4999537037</v>
      </c>
      <c r="J3630" s="10">
        <f t="shared" si="225"/>
        <v>42351.541620370372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t="str">
        <f t="shared" si="226"/>
        <v>theater</v>
      </c>
      <c r="R3630" t="str">
        <f t="shared" si="227"/>
        <v>musical</v>
      </c>
    </row>
    <row r="3631" spans="1:18" ht="43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0">
        <f t="shared" si="224"/>
        <v>42436.761157407404</v>
      </c>
      <c r="J3631" s="10">
        <f t="shared" si="225"/>
        <v>42495.374999999993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t="str">
        <f t="shared" si="226"/>
        <v>theater</v>
      </c>
      <c r="R3631" t="str">
        <f t="shared" si="227"/>
        <v>musical</v>
      </c>
    </row>
    <row r="3632" spans="1:18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0">
        <f t="shared" si="224"/>
        <v>41942.513773148145</v>
      </c>
      <c r="J3632" s="10">
        <f t="shared" si="225"/>
        <v>41972.555439814816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t="str">
        <f t="shared" si="226"/>
        <v>theater</v>
      </c>
      <c r="R3632" t="str">
        <f t="shared" si="227"/>
        <v>musical</v>
      </c>
    </row>
    <row r="3633" spans="1:18" ht="43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0">
        <f t="shared" si="224"/>
        <v>41880.42010416666</v>
      </c>
      <c r="J3633" s="10">
        <f t="shared" si="225"/>
        <v>41904.832638888889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t="str">
        <f t="shared" si="226"/>
        <v>theater</v>
      </c>
      <c r="R3633" t="str">
        <f t="shared" si="227"/>
        <v>musical</v>
      </c>
    </row>
    <row r="3634" spans="1:18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0">
        <f t="shared" si="224"/>
        <v>41946.603576388887</v>
      </c>
      <c r="J3634" s="10">
        <f t="shared" si="225"/>
        <v>41966.603576388887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t="str">
        <f t="shared" si="226"/>
        <v>theater</v>
      </c>
      <c r="R3634" t="str">
        <f t="shared" si="227"/>
        <v>musical</v>
      </c>
    </row>
    <row r="3635" spans="1:18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0">
        <f t="shared" si="224"/>
        <v>42649.290127314809</v>
      </c>
      <c r="J3635" s="10">
        <f t="shared" si="225"/>
        <v>42692.708333333336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t="str">
        <f t="shared" si="226"/>
        <v>theater</v>
      </c>
      <c r="R3635" t="str">
        <f t="shared" si="227"/>
        <v>musical</v>
      </c>
    </row>
    <row r="3636" spans="1:18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0">
        <f t="shared" si="224"/>
        <v>42700.833032407405</v>
      </c>
      <c r="J3636" s="10">
        <f t="shared" si="225"/>
        <v>42748.832638888889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t="str">
        <f t="shared" si="226"/>
        <v>theater</v>
      </c>
      <c r="R3636" t="str">
        <f t="shared" si="227"/>
        <v>musical</v>
      </c>
    </row>
    <row r="3637" spans="1:18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0">
        <f t="shared" si="224"/>
        <v>42450.549490740734</v>
      </c>
      <c r="J3637" s="10">
        <f t="shared" si="225"/>
        <v>42480.549490740734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t="str">
        <f t="shared" si="226"/>
        <v>theater</v>
      </c>
      <c r="R3637" t="str">
        <f t="shared" si="227"/>
        <v>musical</v>
      </c>
    </row>
    <row r="3638" spans="1:18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0">
        <f t="shared" si="224"/>
        <v>42226.361446759263</v>
      </c>
      <c r="J3638" s="10">
        <f t="shared" si="225"/>
        <v>42261.361446759263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t="str">
        <f t="shared" si="226"/>
        <v>theater</v>
      </c>
      <c r="R3638" t="str">
        <f t="shared" si="227"/>
        <v>musical</v>
      </c>
    </row>
    <row r="3639" spans="1:18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0">
        <f t="shared" si="224"/>
        <v>41975.367303240739</v>
      </c>
      <c r="J3639" s="10">
        <f t="shared" si="225"/>
        <v>42005.367303240739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t="str">
        <f t="shared" si="226"/>
        <v>theater</v>
      </c>
      <c r="R3639" t="str">
        <f t="shared" si="227"/>
        <v>musical</v>
      </c>
    </row>
    <row r="3640" spans="1:18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0">
        <f t="shared" si="224"/>
        <v>42053.339490740742</v>
      </c>
      <c r="J3640" s="10">
        <f t="shared" si="225"/>
        <v>42113.29782407407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t="str">
        <f t="shared" si="226"/>
        <v>theater</v>
      </c>
      <c r="R3640" t="str">
        <f t="shared" si="227"/>
        <v>musical</v>
      </c>
    </row>
    <row r="3641" spans="1:18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0">
        <f t="shared" si="224"/>
        <v>42590.343819444439</v>
      </c>
      <c r="J3641" s="10">
        <f t="shared" si="225"/>
        <v>42650.299305555549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t="str">
        <f t="shared" si="226"/>
        <v>theater</v>
      </c>
      <c r="R3641" t="str">
        <f t="shared" si="227"/>
        <v>musical</v>
      </c>
    </row>
    <row r="3642" spans="1:18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0">
        <f t="shared" si="224"/>
        <v>42104.448263888888</v>
      </c>
      <c r="J3642" s="10">
        <f t="shared" si="225"/>
        <v>42134.448263888888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t="str">
        <f t="shared" si="226"/>
        <v>theater</v>
      </c>
      <c r="R3642" t="str">
        <f t="shared" si="227"/>
        <v>musical</v>
      </c>
    </row>
    <row r="3643" spans="1:18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0">
        <f t="shared" si="224"/>
        <v>41899.293738425928</v>
      </c>
      <c r="J3643" s="10">
        <f t="shared" si="225"/>
        <v>41916.875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t="str">
        <f t="shared" si="226"/>
        <v>theater</v>
      </c>
      <c r="R3643" t="str">
        <f t="shared" si="227"/>
        <v>musical</v>
      </c>
    </row>
    <row r="3644" spans="1:18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0">
        <f t="shared" si="224"/>
        <v>42297.482951388891</v>
      </c>
      <c r="J3644" s="10">
        <f t="shared" si="225"/>
        <v>42338.374999999993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t="str">
        <f t="shared" si="226"/>
        <v>theater</v>
      </c>
      <c r="R3644" t="str">
        <f t="shared" si="227"/>
        <v>musical</v>
      </c>
    </row>
    <row r="3645" spans="1:18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0">
        <f t="shared" si="224"/>
        <v>42284.810636574075</v>
      </c>
      <c r="J3645" s="10">
        <f t="shared" si="225"/>
        <v>42324.852303240739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t="str">
        <f t="shared" si="226"/>
        <v>theater</v>
      </c>
      <c r="R3645" t="str">
        <f t="shared" si="227"/>
        <v>musical</v>
      </c>
    </row>
    <row r="3646" spans="1:18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0">
        <f t="shared" si="224"/>
        <v>42408.908414351848</v>
      </c>
      <c r="J3646" s="10">
        <f t="shared" si="225"/>
        <v>42436.874305555553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t="str">
        <f t="shared" si="226"/>
        <v>theater</v>
      </c>
      <c r="R3646" t="str">
        <f t="shared" si="227"/>
        <v>musical</v>
      </c>
    </row>
    <row r="3647" spans="1:18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0">
        <f t="shared" si="224"/>
        <v>42665.637013888881</v>
      </c>
      <c r="J3647" s="10">
        <f t="shared" si="225"/>
        <v>42695.678680555553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t="str">
        <f t="shared" si="226"/>
        <v>theater</v>
      </c>
      <c r="R3647" t="str">
        <f t="shared" si="227"/>
        <v>musical</v>
      </c>
    </row>
    <row r="3648" spans="1:18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0">
        <f t="shared" si="224"/>
        <v>42140.08798611111</v>
      </c>
      <c r="J3648" s="10">
        <f t="shared" si="225"/>
        <v>42171.645833333336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t="str">
        <f t="shared" si="226"/>
        <v>theater</v>
      </c>
      <c r="R3648" t="str">
        <f t="shared" si="227"/>
        <v>musical</v>
      </c>
    </row>
    <row r="3649" spans="1:18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0">
        <f t="shared" si="224"/>
        <v>42598.415821759256</v>
      </c>
      <c r="J3649" s="10">
        <f t="shared" si="225"/>
        <v>42643.415821759256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t="str">
        <f t="shared" si="226"/>
        <v>theater</v>
      </c>
      <c r="R3649" t="str">
        <f t="shared" si="227"/>
        <v>musical</v>
      </c>
    </row>
    <row r="3650" spans="1:18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0">
        <f t="shared" si="224"/>
        <v>41886.958854166667</v>
      </c>
      <c r="J3650" s="10">
        <f t="shared" si="225"/>
        <v>41916.958854166667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t="str">
        <f t="shared" si="226"/>
        <v>theater</v>
      </c>
      <c r="R3650" t="str">
        <f t="shared" si="227"/>
        <v>plays</v>
      </c>
    </row>
    <row r="3651" spans="1:18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0">
        <f t="shared" ref="I3651:I3714" si="228">(((L3651/60)/60)/24) + DATE(1970,1,1)+(-8/24)</f>
        <v>41780.379560185182</v>
      </c>
      <c r="J3651" s="10">
        <f t="shared" ref="J3651:J3714" si="229">(((K3651/60)/60)/24) + DATE(1970,1,1)+(-8/24)</f>
        <v>41806.379560185182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t="str">
        <f t="shared" ref="Q3651:Q3714" si="230">LEFT(P3651, SEARCH("/",P3651,1) - 1)</f>
        <v>theater</v>
      </c>
      <c r="R3651" t="str">
        <f t="shared" ref="R3651:R3714" si="231">RIGHT(P3651,LEN(P3651) - SEARCH("/",P3651,1))</f>
        <v>plays</v>
      </c>
    </row>
    <row r="3652" spans="1:18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0">
        <f t="shared" si="228"/>
        <v>42381.145648148151</v>
      </c>
      <c r="J3652" s="10">
        <f t="shared" si="229"/>
        <v>42402.145648148151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t="str">
        <f t="shared" si="230"/>
        <v>theater</v>
      </c>
      <c r="R3652" t="str">
        <f t="shared" si="231"/>
        <v>plays</v>
      </c>
    </row>
    <row r="3653" spans="1:18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0">
        <f t="shared" si="228"/>
        <v>41828.312986111108</v>
      </c>
      <c r="J3653" s="10">
        <f t="shared" si="229"/>
        <v>41861.332638888889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t="str">
        <f t="shared" si="230"/>
        <v>theater</v>
      </c>
      <c r="R3653" t="str">
        <f t="shared" si="231"/>
        <v>plays</v>
      </c>
    </row>
    <row r="3654" spans="1:18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0">
        <f t="shared" si="228"/>
        <v>42596.311365740738</v>
      </c>
      <c r="J3654" s="10">
        <f t="shared" si="229"/>
        <v>42606.832638888889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t="str">
        <f t="shared" si="230"/>
        <v>theater</v>
      </c>
      <c r="R3654" t="str">
        <f t="shared" si="231"/>
        <v>plays</v>
      </c>
    </row>
    <row r="3655" spans="1:18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0">
        <f t="shared" si="228"/>
        <v>42191.030173611107</v>
      </c>
      <c r="J3655" s="10">
        <f t="shared" si="229"/>
        <v>42221.030173611107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t="str">
        <f t="shared" si="230"/>
        <v>theater</v>
      </c>
      <c r="R3655" t="str">
        <f t="shared" si="231"/>
        <v>plays</v>
      </c>
    </row>
    <row r="3656" spans="1:18" ht="43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0">
        <f t="shared" si="228"/>
        <v>42440.08317129629</v>
      </c>
      <c r="J3656" s="10">
        <f t="shared" si="229"/>
        <v>42463.374999999993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t="str">
        <f t="shared" si="230"/>
        <v>theater</v>
      </c>
      <c r="R3656" t="str">
        <f t="shared" si="231"/>
        <v>plays</v>
      </c>
    </row>
    <row r="3657" spans="1:18" ht="43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0">
        <f t="shared" si="228"/>
        <v>42173.469884259255</v>
      </c>
      <c r="J3657" s="10">
        <f t="shared" si="229"/>
        <v>42202.957638888889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t="str">
        <f t="shared" si="230"/>
        <v>theater</v>
      </c>
      <c r="R3657" t="str">
        <f t="shared" si="231"/>
        <v>plays</v>
      </c>
    </row>
    <row r="3658" spans="1:18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0">
        <f t="shared" si="228"/>
        <v>42737.57680555556</v>
      </c>
      <c r="J3658" s="10">
        <f t="shared" si="229"/>
        <v>42767.624305555553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t="str">
        <f t="shared" si="230"/>
        <v>theater</v>
      </c>
      <c r="R3658" t="str">
        <f t="shared" si="231"/>
        <v>plays</v>
      </c>
    </row>
    <row r="3659" spans="1:18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0">
        <f t="shared" si="228"/>
        <v>42499.296516203707</v>
      </c>
      <c r="J3659" s="10">
        <f t="shared" si="229"/>
        <v>42522.570833333331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t="str">
        <f t="shared" si="230"/>
        <v>theater</v>
      </c>
      <c r="R3659" t="str">
        <f t="shared" si="231"/>
        <v>plays</v>
      </c>
    </row>
    <row r="3660" spans="1:18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0">
        <f t="shared" si="228"/>
        <v>41775.525231481479</v>
      </c>
      <c r="J3660" s="10">
        <f t="shared" si="229"/>
        <v>41821.832638888889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t="str">
        <f t="shared" si="230"/>
        <v>theater</v>
      </c>
      <c r="R3660" t="str">
        <f t="shared" si="231"/>
        <v>plays</v>
      </c>
    </row>
    <row r="3661" spans="1:18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0">
        <f t="shared" si="228"/>
        <v>42054.943865740737</v>
      </c>
      <c r="J3661" s="10">
        <f t="shared" si="229"/>
        <v>42082.277083333327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t="str">
        <f t="shared" si="230"/>
        <v>theater</v>
      </c>
      <c r="R3661" t="str">
        <f t="shared" si="231"/>
        <v>plays</v>
      </c>
    </row>
    <row r="3662" spans="1:18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0">
        <f t="shared" si="228"/>
        <v>41971.547743055555</v>
      </c>
      <c r="J3662" s="10">
        <f t="shared" si="229"/>
        <v>41996.547743055555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t="str">
        <f t="shared" si="230"/>
        <v>theater</v>
      </c>
      <c r="R3662" t="str">
        <f t="shared" si="231"/>
        <v>plays</v>
      </c>
    </row>
    <row r="3663" spans="1:18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0">
        <f t="shared" si="228"/>
        <v>42447.563333333332</v>
      </c>
      <c r="J3663" s="10">
        <f t="shared" si="229"/>
        <v>42469.833333333336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t="str">
        <f t="shared" si="230"/>
        <v>theater</v>
      </c>
      <c r="R3663" t="str">
        <f t="shared" si="231"/>
        <v>plays</v>
      </c>
    </row>
    <row r="3664" spans="1:18" ht="43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0">
        <f t="shared" si="228"/>
        <v>42063.886736111112</v>
      </c>
      <c r="J3664" s="10">
        <f t="shared" si="229"/>
        <v>42093.84506944444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t="str">
        <f t="shared" si="230"/>
        <v>theater</v>
      </c>
      <c r="R3664" t="str">
        <f t="shared" si="231"/>
        <v>plays</v>
      </c>
    </row>
    <row r="3665" spans="1:18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0">
        <f t="shared" si="228"/>
        <v>42665.118402777771</v>
      </c>
      <c r="J3665" s="10">
        <f t="shared" si="229"/>
        <v>42725.160069444442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t="str">
        <f t="shared" si="230"/>
        <v>theater</v>
      </c>
      <c r="R3665" t="str">
        <f t="shared" si="231"/>
        <v>plays</v>
      </c>
    </row>
    <row r="3666" spans="1:18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0">
        <f t="shared" si="228"/>
        <v>42522.91538194444</v>
      </c>
      <c r="J3666" s="10">
        <f t="shared" si="229"/>
        <v>42536.91538194444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t="str">
        <f t="shared" si="230"/>
        <v>theater</v>
      </c>
      <c r="R3666" t="str">
        <f t="shared" si="231"/>
        <v>plays</v>
      </c>
    </row>
    <row r="3667" spans="1:18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0">
        <f t="shared" si="228"/>
        <v>42294.47479166666</v>
      </c>
      <c r="J3667" s="10">
        <f t="shared" si="229"/>
        <v>42305.495833333327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t="str">
        <f t="shared" si="230"/>
        <v>theater</v>
      </c>
      <c r="R3667" t="str">
        <f t="shared" si="231"/>
        <v>plays</v>
      </c>
    </row>
    <row r="3668" spans="1:1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0">
        <f t="shared" si="228"/>
        <v>41822.571550925924</v>
      </c>
      <c r="J3668" s="10">
        <f t="shared" si="229"/>
        <v>41843.958333333328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t="str">
        <f t="shared" si="230"/>
        <v>theater</v>
      </c>
      <c r="R3668" t="str">
        <f t="shared" si="231"/>
        <v>plays</v>
      </c>
    </row>
    <row r="3669" spans="1:18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0">
        <f t="shared" si="228"/>
        <v>42173.636793981481</v>
      </c>
      <c r="J3669" s="10">
        <f t="shared" si="229"/>
        <v>42203.636793981481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t="str">
        <f t="shared" si="230"/>
        <v>theater</v>
      </c>
      <c r="R3669" t="str">
        <f t="shared" si="231"/>
        <v>plays</v>
      </c>
    </row>
    <row r="3670" spans="1:18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0">
        <f t="shared" si="228"/>
        <v>42185.222824074073</v>
      </c>
      <c r="J3670" s="10">
        <f t="shared" si="229"/>
        <v>42208.439583333333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t="str">
        <f t="shared" si="230"/>
        <v>theater</v>
      </c>
      <c r="R3670" t="str">
        <f t="shared" si="231"/>
        <v>plays</v>
      </c>
    </row>
    <row r="3671" spans="1:18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0">
        <f t="shared" si="228"/>
        <v>42136.341863425921</v>
      </c>
      <c r="J3671" s="10">
        <f t="shared" si="229"/>
        <v>42166.341863425921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t="str">
        <f t="shared" si="230"/>
        <v>theater</v>
      </c>
      <c r="R3671" t="str">
        <f t="shared" si="231"/>
        <v>plays</v>
      </c>
    </row>
    <row r="3672" spans="1:18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0">
        <f t="shared" si="228"/>
        <v>42142.180682870363</v>
      </c>
      <c r="J3672" s="10">
        <f t="shared" si="229"/>
        <v>42155.624999999993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t="str">
        <f t="shared" si="230"/>
        <v>theater</v>
      </c>
      <c r="R3672" t="str">
        <f t="shared" si="231"/>
        <v>plays</v>
      </c>
    </row>
    <row r="3673" spans="1:18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0">
        <f t="shared" si="228"/>
        <v>41820.294756944444</v>
      </c>
      <c r="J3673" s="10">
        <f t="shared" si="229"/>
        <v>41840.832638888889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t="str">
        <f t="shared" si="230"/>
        <v>theater</v>
      </c>
      <c r="R3673" t="str">
        <f t="shared" si="231"/>
        <v>plays</v>
      </c>
    </row>
    <row r="3674" spans="1:18" ht="43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0">
        <f t="shared" si="228"/>
        <v>41878.613240740735</v>
      </c>
      <c r="J3674" s="10">
        <f t="shared" si="229"/>
        <v>41908.613240740735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t="str">
        <f t="shared" si="230"/>
        <v>theater</v>
      </c>
      <c r="R3674" t="str">
        <f t="shared" si="231"/>
        <v>plays</v>
      </c>
    </row>
    <row r="3675" spans="1:18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0">
        <f t="shared" si="228"/>
        <v>41913.961770833332</v>
      </c>
      <c r="J3675" s="10">
        <f t="shared" si="229"/>
        <v>41948.202777777777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t="str">
        <f t="shared" si="230"/>
        <v>theater</v>
      </c>
      <c r="R3675" t="str">
        <f t="shared" si="231"/>
        <v>plays</v>
      </c>
    </row>
    <row r="3676" spans="1:18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0">
        <f t="shared" si="228"/>
        <v>42556.539687499993</v>
      </c>
      <c r="J3676" s="10">
        <f t="shared" si="229"/>
        <v>42616.539687499993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t="str">
        <f t="shared" si="230"/>
        <v>theater</v>
      </c>
      <c r="R3676" t="str">
        <f t="shared" si="231"/>
        <v>plays</v>
      </c>
    </row>
    <row r="3677" spans="1:18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0">
        <f t="shared" si="228"/>
        <v>42493.263680555552</v>
      </c>
      <c r="J3677" s="10">
        <f t="shared" si="229"/>
        <v>42505.624999999993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t="str">
        <f t="shared" si="230"/>
        <v>theater</v>
      </c>
      <c r="R3677" t="str">
        <f t="shared" si="231"/>
        <v>plays</v>
      </c>
    </row>
    <row r="3678" spans="1:18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0">
        <f t="shared" si="228"/>
        <v>41876.482453703698</v>
      </c>
      <c r="J3678" s="10">
        <f t="shared" si="229"/>
        <v>41894.482453703698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t="str">
        <f t="shared" si="230"/>
        <v>theater</v>
      </c>
      <c r="R3678" t="str">
        <f t="shared" si="231"/>
        <v>plays</v>
      </c>
    </row>
    <row r="3679" spans="1:18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0">
        <f t="shared" si="228"/>
        <v>41802.240949074068</v>
      </c>
      <c r="J3679" s="10">
        <f t="shared" si="229"/>
        <v>41822.832638888889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t="str">
        <f t="shared" si="230"/>
        <v>theater</v>
      </c>
      <c r="R3679" t="str">
        <f t="shared" si="231"/>
        <v>plays</v>
      </c>
    </row>
    <row r="3680" spans="1:18" ht="28.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0">
        <f t="shared" si="228"/>
        <v>42120.197893518511</v>
      </c>
      <c r="J3680" s="10">
        <f t="shared" si="229"/>
        <v>42155.197893518511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t="str">
        <f t="shared" si="230"/>
        <v>theater</v>
      </c>
      <c r="R3680" t="str">
        <f t="shared" si="231"/>
        <v>plays</v>
      </c>
    </row>
    <row r="3681" spans="1:18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0">
        <f t="shared" si="228"/>
        <v>41786.428020833329</v>
      </c>
      <c r="J3681" s="10">
        <f t="shared" si="229"/>
        <v>41820.874305555553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t="str">
        <f t="shared" si="230"/>
        <v>theater</v>
      </c>
      <c r="R3681" t="str">
        <f t="shared" si="231"/>
        <v>plays</v>
      </c>
    </row>
    <row r="3682" spans="1:18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0">
        <f t="shared" si="228"/>
        <v>42627.120763888881</v>
      </c>
      <c r="J3682" s="10">
        <f t="shared" si="229"/>
        <v>42648.120763888881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t="str">
        <f t="shared" si="230"/>
        <v>theater</v>
      </c>
      <c r="R3682" t="str">
        <f t="shared" si="231"/>
        <v>plays</v>
      </c>
    </row>
    <row r="3683" spans="1:18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0">
        <f t="shared" si="228"/>
        <v>42374.318171296291</v>
      </c>
      <c r="J3683" s="10">
        <f t="shared" si="229"/>
        <v>42384.318171296291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t="str">
        <f t="shared" si="230"/>
        <v>theater</v>
      </c>
      <c r="R3683" t="str">
        <f t="shared" si="231"/>
        <v>plays</v>
      </c>
    </row>
    <row r="3684" spans="1:18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0">
        <f t="shared" si="228"/>
        <v>41772.352060185185</v>
      </c>
      <c r="J3684" s="10">
        <f t="shared" si="229"/>
        <v>41805.957638888889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t="str">
        <f t="shared" si="230"/>
        <v>theater</v>
      </c>
      <c r="R3684" t="str">
        <f t="shared" si="231"/>
        <v>plays</v>
      </c>
    </row>
    <row r="3685" spans="1:18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0">
        <f t="shared" si="228"/>
        <v>42632.783518518518</v>
      </c>
      <c r="J3685" s="10">
        <f t="shared" si="229"/>
        <v>42662.783518518518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t="str">
        <f t="shared" si="230"/>
        <v>theater</v>
      </c>
      <c r="R3685" t="str">
        <f t="shared" si="231"/>
        <v>plays</v>
      </c>
    </row>
    <row r="3686" spans="1:18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0">
        <f t="shared" si="228"/>
        <v>42218.84706018518</v>
      </c>
      <c r="J3686" s="10">
        <f t="shared" si="229"/>
        <v>42248.84706018518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t="str">
        <f t="shared" si="230"/>
        <v>theater</v>
      </c>
      <c r="R3686" t="str">
        <f t="shared" si="231"/>
        <v>plays</v>
      </c>
    </row>
    <row r="3687" spans="1:18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0">
        <f t="shared" si="228"/>
        <v>41753.259942129625</v>
      </c>
      <c r="J3687" s="10">
        <f t="shared" si="229"/>
        <v>41778.541666666664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t="str">
        <f t="shared" si="230"/>
        <v>theater</v>
      </c>
      <c r="R3687" t="str">
        <f t="shared" si="231"/>
        <v>plays</v>
      </c>
    </row>
    <row r="3688" spans="1:18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0">
        <f t="shared" si="228"/>
        <v>42230.329398148147</v>
      </c>
      <c r="J3688" s="10">
        <f t="shared" si="229"/>
        <v>42244.832638888889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t="str">
        <f t="shared" si="230"/>
        <v>theater</v>
      </c>
      <c r="R3688" t="str">
        <f t="shared" si="231"/>
        <v>plays</v>
      </c>
    </row>
    <row r="3689" spans="1:18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0">
        <f t="shared" si="228"/>
        <v>41786.884895833333</v>
      </c>
      <c r="J3689" s="10">
        <f t="shared" si="229"/>
        <v>41816.884895833333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t="str">
        <f t="shared" si="230"/>
        <v>theater</v>
      </c>
      <c r="R3689" t="str">
        <f t="shared" si="231"/>
        <v>plays</v>
      </c>
    </row>
    <row r="3690" spans="1:18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0">
        <f t="shared" si="228"/>
        <v>41829.453749999993</v>
      </c>
      <c r="J3690" s="10">
        <f t="shared" si="229"/>
        <v>41859.453749999993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t="str">
        <f t="shared" si="230"/>
        <v>theater</v>
      </c>
      <c r="R3690" t="str">
        <f t="shared" si="231"/>
        <v>plays</v>
      </c>
    </row>
    <row r="3691" spans="1:18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0">
        <f t="shared" si="228"/>
        <v>42147.49350694444</v>
      </c>
      <c r="J3691" s="10">
        <f t="shared" si="229"/>
        <v>42176.600694444445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t="str">
        <f t="shared" si="230"/>
        <v>theater</v>
      </c>
      <c r="R3691" t="str">
        <f t="shared" si="231"/>
        <v>plays</v>
      </c>
    </row>
    <row r="3692" spans="1:18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0">
        <f t="shared" si="228"/>
        <v>41940.264849537038</v>
      </c>
      <c r="J3692" s="10">
        <f t="shared" si="229"/>
        <v>41970.306516203702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t="str">
        <f t="shared" si="230"/>
        <v>theater</v>
      </c>
      <c r="R3692" t="str">
        <f t="shared" si="231"/>
        <v>plays</v>
      </c>
    </row>
    <row r="3693" spans="1:18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0">
        <f t="shared" si="228"/>
        <v>42020.367233796293</v>
      </c>
      <c r="J3693" s="10">
        <f t="shared" si="229"/>
        <v>42064.874305555553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t="str">
        <f t="shared" si="230"/>
        <v>theater</v>
      </c>
      <c r="R3693" t="str">
        <f t="shared" si="231"/>
        <v>plays</v>
      </c>
    </row>
    <row r="3694" spans="1:18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0">
        <f t="shared" si="228"/>
        <v>41891.631701388884</v>
      </c>
      <c r="J3694" s="10">
        <f t="shared" si="229"/>
        <v>41900.666666666664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t="str">
        <f t="shared" si="230"/>
        <v>theater</v>
      </c>
      <c r="R3694" t="str">
        <f t="shared" si="231"/>
        <v>plays</v>
      </c>
    </row>
    <row r="3695" spans="1:18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0">
        <f t="shared" si="228"/>
        <v>42308.85797453703</v>
      </c>
      <c r="J3695" s="10">
        <f t="shared" si="229"/>
        <v>42338.604166666664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t="str">
        <f t="shared" si="230"/>
        <v>theater</v>
      </c>
      <c r="R3695" t="str">
        <f t="shared" si="231"/>
        <v>plays</v>
      </c>
    </row>
    <row r="3696" spans="1:18" ht="43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0">
        <f t="shared" si="228"/>
        <v>42489.800543981481</v>
      </c>
      <c r="J3696" s="10">
        <f t="shared" si="229"/>
        <v>42526.749999999993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t="str">
        <f t="shared" si="230"/>
        <v>theater</v>
      </c>
      <c r="R3696" t="str">
        <f t="shared" si="231"/>
        <v>plays</v>
      </c>
    </row>
    <row r="3697" spans="1:18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0">
        <f t="shared" si="228"/>
        <v>41995.537152777775</v>
      </c>
      <c r="J3697" s="10">
        <f t="shared" si="229"/>
        <v>42015.537152777775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t="str">
        <f t="shared" si="230"/>
        <v>theater</v>
      </c>
      <c r="R3697" t="str">
        <f t="shared" si="231"/>
        <v>plays</v>
      </c>
    </row>
    <row r="3698" spans="1:18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0">
        <f t="shared" si="228"/>
        <v>41988.283749999995</v>
      </c>
      <c r="J3698" s="10">
        <f t="shared" si="229"/>
        <v>42048.283749999995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t="str">
        <f t="shared" si="230"/>
        <v>theater</v>
      </c>
      <c r="R3698" t="str">
        <f t="shared" si="231"/>
        <v>plays</v>
      </c>
    </row>
    <row r="3699" spans="1:18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0">
        <f t="shared" si="228"/>
        <v>42479.1325</v>
      </c>
      <c r="J3699" s="10">
        <f t="shared" si="229"/>
        <v>42500.1325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t="str">
        <f t="shared" si="230"/>
        <v>theater</v>
      </c>
      <c r="R3699" t="str">
        <f t="shared" si="231"/>
        <v>plays</v>
      </c>
    </row>
    <row r="3700" spans="1:18" ht="28.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0">
        <f t="shared" si="228"/>
        <v>42401.473229166666</v>
      </c>
      <c r="J3700" s="10">
        <f t="shared" si="229"/>
        <v>42431.473229166666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t="str">
        <f t="shared" si="230"/>
        <v>theater</v>
      </c>
      <c r="R3700" t="str">
        <f t="shared" si="231"/>
        <v>plays</v>
      </c>
    </row>
    <row r="3701" spans="1:18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0">
        <f t="shared" si="228"/>
        <v>41897.268703703703</v>
      </c>
      <c r="J3701" s="10">
        <f t="shared" si="229"/>
        <v>41927.268703703703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t="str">
        <f t="shared" si="230"/>
        <v>theater</v>
      </c>
      <c r="R3701" t="str">
        <f t="shared" si="231"/>
        <v>plays</v>
      </c>
    </row>
    <row r="3702" spans="1:18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0">
        <f t="shared" si="228"/>
        <v>41882.25231481481</v>
      </c>
      <c r="J3702" s="10">
        <f t="shared" si="229"/>
        <v>41912.333333333328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t="str">
        <f t="shared" si="230"/>
        <v>theater</v>
      </c>
      <c r="R3702" t="str">
        <f t="shared" si="231"/>
        <v>plays</v>
      </c>
    </row>
    <row r="3703" spans="1:18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0">
        <f t="shared" si="228"/>
        <v>42129.208252314813</v>
      </c>
      <c r="J3703" s="10">
        <f t="shared" si="229"/>
        <v>42159.208252314813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t="str">
        <f t="shared" si="230"/>
        <v>theater</v>
      </c>
      <c r="R3703" t="str">
        <f t="shared" si="231"/>
        <v>plays</v>
      </c>
    </row>
    <row r="3704" spans="1:18" ht="43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0">
        <f t="shared" si="228"/>
        <v>42524.204675925925</v>
      </c>
      <c r="J3704" s="10">
        <f t="shared" si="229"/>
        <v>42561.624305555553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t="str">
        <f t="shared" si="230"/>
        <v>theater</v>
      </c>
      <c r="R3704" t="str">
        <f t="shared" si="231"/>
        <v>plays</v>
      </c>
    </row>
    <row r="3705" spans="1:18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0">
        <f t="shared" si="228"/>
        <v>42556.171157407407</v>
      </c>
      <c r="J3705" s="10">
        <f t="shared" si="229"/>
        <v>42594.957638888889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t="str">
        <f t="shared" si="230"/>
        <v>theater</v>
      </c>
      <c r="R3705" t="str">
        <f t="shared" si="231"/>
        <v>plays</v>
      </c>
    </row>
    <row r="3706" spans="1:18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0">
        <f t="shared" si="228"/>
        <v>42461.356412037036</v>
      </c>
      <c r="J3706" s="10">
        <f t="shared" si="229"/>
        <v>42521.356412037036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t="str">
        <f t="shared" si="230"/>
        <v>theater</v>
      </c>
      <c r="R3706" t="str">
        <f t="shared" si="231"/>
        <v>plays</v>
      </c>
    </row>
    <row r="3707" spans="1:18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0">
        <f t="shared" si="228"/>
        <v>41792.209652777776</v>
      </c>
      <c r="J3707" s="10">
        <f t="shared" si="229"/>
        <v>41813.416666666664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t="str">
        <f t="shared" si="230"/>
        <v>theater</v>
      </c>
      <c r="R3707" t="str">
        <f t="shared" si="231"/>
        <v>plays</v>
      </c>
    </row>
    <row r="3708" spans="1:18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0">
        <f t="shared" si="228"/>
        <v>41879.580428240741</v>
      </c>
      <c r="J3708" s="10">
        <f t="shared" si="229"/>
        <v>41894.580428240741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t="str">
        <f t="shared" si="230"/>
        <v>theater</v>
      </c>
      <c r="R3708" t="str">
        <f t="shared" si="231"/>
        <v>plays</v>
      </c>
    </row>
    <row r="3709" spans="1:18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0">
        <f t="shared" si="228"/>
        <v>42551.715023148143</v>
      </c>
      <c r="J3709" s="10">
        <f t="shared" si="229"/>
        <v>42572.893055555549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t="str">
        <f t="shared" si="230"/>
        <v>theater</v>
      </c>
      <c r="R3709" t="str">
        <f t="shared" si="231"/>
        <v>plays</v>
      </c>
    </row>
    <row r="3710" spans="1:18" ht="43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0">
        <f t="shared" si="228"/>
        <v>41809.808865740735</v>
      </c>
      <c r="J3710" s="10">
        <f t="shared" si="229"/>
        <v>41823.808865740735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t="str">
        <f t="shared" si="230"/>
        <v>theater</v>
      </c>
      <c r="R3710" t="str">
        <f t="shared" si="231"/>
        <v>plays</v>
      </c>
    </row>
    <row r="3711" spans="1:18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0">
        <f t="shared" si="228"/>
        <v>41785.374374999999</v>
      </c>
      <c r="J3711" s="10">
        <f t="shared" si="229"/>
        <v>41815.374374999999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t="str">
        <f t="shared" si="230"/>
        <v>theater</v>
      </c>
      <c r="R3711" t="str">
        <f t="shared" si="231"/>
        <v>plays</v>
      </c>
    </row>
    <row r="3712" spans="1:18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0">
        <f t="shared" si="228"/>
        <v>42072.242916666662</v>
      </c>
      <c r="J3712" s="10">
        <f t="shared" si="229"/>
        <v>42097.242916666662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t="str">
        <f t="shared" si="230"/>
        <v>theater</v>
      </c>
      <c r="R3712" t="str">
        <f t="shared" si="231"/>
        <v>plays</v>
      </c>
    </row>
    <row r="3713" spans="1:18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0">
        <f t="shared" si="228"/>
        <v>41779.3908912037</v>
      </c>
      <c r="J3713" s="10">
        <f t="shared" si="229"/>
        <v>41805.333333333328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t="str">
        <f t="shared" si="230"/>
        <v>theater</v>
      </c>
      <c r="R3713" t="str">
        <f t="shared" si="231"/>
        <v>plays</v>
      </c>
    </row>
    <row r="3714" spans="1:18" ht="43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0">
        <f t="shared" si="228"/>
        <v>42133.838738425926</v>
      </c>
      <c r="J3714" s="10">
        <f t="shared" si="229"/>
        <v>42154.957638888889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t="str">
        <f t="shared" si="230"/>
        <v>theater</v>
      </c>
      <c r="R3714" t="str">
        <f t="shared" si="231"/>
        <v>plays</v>
      </c>
    </row>
    <row r="3715" spans="1:18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0">
        <f t="shared" ref="I3715:I3778" si="232">(((L3715/60)/60)/24) + DATE(1970,1,1)+(-8/24)</f>
        <v>42505.404699074068</v>
      </c>
      <c r="J3715" s="10">
        <f t="shared" ref="J3715:J3778" si="233">(((K3715/60)/60)/24) + DATE(1970,1,1)+(-8/24)</f>
        <v>42525.404699074068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t="str">
        <f t="shared" ref="Q3715:Q3778" si="234">LEFT(P3715, SEARCH("/",P3715,1) - 1)</f>
        <v>theater</v>
      </c>
      <c r="R3715" t="str">
        <f t="shared" ref="R3715:R3778" si="235">RIGHT(P3715,LEN(P3715) - SEARCH("/",P3715,1))</f>
        <v>plays</v>
      </c>
    </row>
    <row r="3716" spans="1:18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0">
        <f t="shared" si="232"/>
        <v>42118.222997685189</v>
      </c>
      <c r="J3716" s="10">
        <f t="shared" si="233"/>
        <v>42149.832638888889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t="str">
        <f t="shared" si="234"/>
        <v>theater</v>
      </c>
      <c r="R3716" t="str">
        <f t="shared" si="235"/>
        <v>plays</v>
      </c>
    </row>
    <row r="3717" spans="1:18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0">
        <f t="shared" si="232"/>
        <v>42036.662256944437</v>
      </c>
      <c r="J3717" s="10">
        <f t="shared" si="233"/>
        <v>42094.202777777777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t="str">
        <f t="shared" si="234"/>
        <v>theater</v>
      </c>
      <c r="R3717" t="str">
        <f t="shared" si="235"/>
        <v>plays</v>
      </c>
    </row>
    <row r="3718" spans="1:18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0">
        <f t="shared" si="232"/>
        <v>42360.554502314808</v>
      </c>
      <c r="J3718" s="10">
        <f t="shared" si="233"/>
        <v>42390.554502314808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t="str">
        <f t="shared" si="234"/>
        <v>theater</v>
      </c>
      <c r="R3718" t="str">
        <f t="shared" si="235"/>
        <v>plays</v>
      </c>
    </row>
    <row r="3719" spans="1:18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0">
        <f t="shared" si="232"/>
        <v>42102.532974537033</v>
      </c>
      <c r="J3719" s="10">
        <f t="shared" si="233"/>
        <v>42133.532974537033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t="str">
        <f t="shared" si="234"/>
        <v>theater</v>
      </c>
      <c r="R3719" t="str">
        <f t="shared" si="235"/>
        <v>plays</v>
      </c>
    </row>
    <row r="3720" spans="1:18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0">
        <f t="shared" si="232"/>
        <v>42032.382812499993</v>
      </c>
      <c r="J3720" s="10">
        <f t="shared" si="233"/>
        <v>42062.382812499993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t="str">
        <f t="shared" si="234"/>
        <v>theater</v>
      </c>
      <c r="R3720" t="str">
        <f t="shared" si="235"/>
        <v>plays</v>
      </c>
    </row>
    <row r="3721" spans="1:18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0">
        <f t="shared" si="232"/>
        <v>42147.396597222221</v>
      </c>
      <c r="J3721" s="10">
        <f t="shared" si="233"/>
        <v>42177.396597222221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t="str">
        <f t="shared" si="234"/>
        <v>theater</v>
      </c>
      <c r="R3721" t="str">
        <f t="shared" si="235"/>
        <v>plays</v>
      </c>
    </row>
    <row r="3722" spans="1:18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0">
        <f t="shared" si="232"/>
        <v>42165.659791666665</v>
      </c>
      <c r="J3722" s="10">
        <f t="shared" si="233"/>
        <v>42187.659791666665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t="str">
        <f t="shared" si="234"/>
        <v>theater</v>
      </c>
      <c r="R3722" t="str">
        <f t="shared" si="235"/>
        <v>plays</v>
      </c>
    </row>
    <row r="3723" spans="1:18" ht="43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0">
        <f t="shared" si="232"/>
        <v>41927.602824074071</v>
      </c>
      <c r="J3723" s="10">
        <f t="shared" si="233"/>
        <v>41948.644490740735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t="str">
        <f t="shared" si="234"/>
        <v>theater</v>
      </c>
      <c r="R3723" t="str">
        <f t="shared" si="235"/>
        <v>plays</v>
      </c>
    </row>
    <row r="3724" spans="1:18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0">
        <f t="shared" si="232"/>
        <v>42381.338506944441</v>
      </c>
      <c r="J3724" s="10">
        <f t="shared" si="233"/>
        <v>42411.624305555553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t="str">
        <f t="shared" si="234"/>
        <v>theater</v>
      </c>
      <c r="R3724" t="str">
        <f t="shared" si="235"/>
        <v>plays</v>
      </c>
    </row>
    <row r="3725" spans="1:18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0">
        <f t="shared" si="232"/>
        <v>41943.419699074075</v>
      </c>
      <c r="J3725" s="10">
        <f t="shared" si="233"/>
        <v>41973.461365740739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t="str">
        <f t="shared" si="234"/>
        <v>theater</v>
      </c>
      <c r="R3725" t="str">
        <f t="shared" si="235"/>
        <v>plays</v>
      </c>
    </row>
    <row r="3726" spans="1:18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0">
        <f t="shared" si="232"/>
        <v>42465.158101851855</v>
      </c>
      <c r="J3726" s="10">
        <f t="shared" si="233"/>
        <v>42494.624999999993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t="str">
        <f t="shared" si="234"/>
        <v>theater</v>
      </c>
      <c r="R3726" t="str">
        <f t="shared" si="235"/>
        <v>plays</v>
      </c>
    </row>
    <row r="3727" spans="1:18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0">
        <f t="shared" si="232"/>
        <v>42401.611886574072</v>
      </c>
      <c r="J3727" s="10">
        <f t="shared" si="233"/>
        <v>42418.562499999993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t="str">
        <f t="shared" si="234"/>
        <v>theater</v>
      </c>
      <c r="R3727" t="str">
        <f t="shared" si="235"/>
        <v>plays</v>
      </c>
    </row>
    <row r="3728" spans="1:18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0">
        <f t="shared" si="232"/>
        <v>42461.807534722226</v>
      </c>
      <c r="J3728" s="10">
        <f t="shared" si="233"/>
        <v>42489.541666666664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t="str">
        <f t="shared" si="234"/>
        <v>theater</v>
      </c>
      <c r="R3728" t="str">
        <f t="shared" si="235"/>
        <v>plays</v>
      </c>
    </row>
    <row r="3729" spans="1:18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0">
        <f t="shared" si="232"/>
        <v>42632.014976851853</v>
      </c>
      <c r="J3729" s="10">
        <f t="shared" si="233"/>
        <v>42662.871527777774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t="str">
        <f t="shared" si="234"/>
        <v>theater</v>
      </c>
      <c r="R3729" t="str">
        <f t="shared" si="235"/>
        <v>plays</v>
      </c>
    </row>
    <row r="3730" spans="1:18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0">
        <f t="shared" si="232"/>
        <v>42204.837685185186</v>
      </c>
      <c r="J3730" s="10">
        <f t="shared" si="233"/>
        <v>42234.837685185186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t="str">
        <f t="shared" si="234"/>
        <v>theater</v>
      </c>
      <c r="R3730" t="str">
        <f t="shared" si="235"/>
        <v>plays</v>
      </c>
    </row>
    <row r="3731" spans="1:18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0">
        <f t="shared" si="232"/>
        <v>42040.871666666666</v>
      </c>
      <c r="J3731" s="10">
        <f t="shared" si="233"/>
        <v>42085.829999999994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t="str">
        <f t="shared" si="234"/>
        <v>theater</v>
      </c>
      <c r="R3731" t="str">
        <f t="shared" si="235"/>
        <v>plays</v>
      </c>
    </row>
    <row r="3732" spans="1:18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0">
        <f t="shared" si="232"/>
        <v>42203.34443287037</v>
      </c>
      <c r="J3732" s="10">
        <f t="shared" si="233"/>
        <v>42233.34443287037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t="str">
        <f t="shared" si="234"/>
        <v>theater</v>
      </c>
      <c r="R3732" t="str">
        <f t="shared" si="235"/>
        <v>plays</v>
      </c>
    </row>
    <row r="3733" spans="1:18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0">
        <f t="shared" si="232"/>
        <v>41983.419513888883</v>
      </c>
      <c r="J3733" s="10">
        <f t="shared" si="233"/>
        <v>42013.807638888888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t="str">
        <f t="shared" si="234"/>
        <v>theater</v>
      </c>
      <c r="R3733" t="str">
        <f t="shared" si="235"/>
        <v>plays</v>
      </c>
    </row>
    <row r="3734" spans="1:18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0">
        <f t="shared" si="232"/>
        <v>41968.344131944446</v>
      </c>
      <c r="J3734" s="10">
        <f t="shared" si="233"/>
        <v>42028.166666666664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t="str">
        <f t="shared" si="234"/>
        <v>theater</v>
      </c>
      <c r="R3734" t="str">
        <f t="shared" si="235"/>
        <v>plays</v>
      </c>
    </row>
    <row r="3735" spans="1:18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0">
        <f t="shared" si="232"/>
        <v>42102.691064814811</v>
      </c>
      <c r="J3735" s="10">
        <f t="shared" si="233"/>
        <v>42112.604166666664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t="str">
        <f t="shared" si="234"/>
        <v>theater</v>
      </c>
      <c r="R3735" t="str">
        <f t="shared" si="235"/>
        <v>plays</v>
      </c>
    </row>
    <row r="3736" spans="1:18" ht="43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0">
        <f t="shared" si="232"/>
        <v>42089.568240740737</v>
      </c>
      <c r="J3736" s="10">
        <f t="shared" si="233"/>
        <v>42149.568240740737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t="str">
        <f t="shared" si="234"/>
        <v>theater</v>
      </c>
      <c r="R3736" t="str">
        <f t="shared" si="235"/>
        <v>plays</v>
      </c>
    </row>
    <row r="3737" spans="1:18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0">
        <f t="shared" si="232"/>
        <v>42122.359826388885</v>
      </c>
      <c r="J3737" s="10">
        <f t="shared" si="233"/>
        <v>42152.359826388885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t="str">
        <f t="shared" si="234"/>
        <v>theater</v>
      </c>
      <c r="R3737" t="str">
        <f t="shared" si="235"/>
        <v>plays</v>
      </c>
    </row>
    <row r="3738" spans="1:18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0">
        <f t="shared" si="232"/>
        <v>42048.378391203696</v>
      </c>
      <c r="J3738" s="10">
        <f t="shared" si="233"/>
        <v>42086.416666666664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t="str">
        <f t="shared" si="234"/>
        <v>theater</v>
      </c>
      <c r="R3738" t="str">
        <f t="shared" si="235"/>
        <v>plays</v>
      </c>
    </row>
    <row r="3739" spans="1:18" ht="28.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0">
        <f t="shared" si="232"/>
        <v>42297.357673611106</v>
      </c>
      <c r="J3739" s="10">
        <f t="shared" si="233"/>
        <v>42319.957638888889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t="str">
        <f t="shared" si="234"/>
        <v>theater</v>
      </c>
      <c r="R3739" t="str">
        <f t="shared" si="235"/>
        <v>plays</v>
      </c>
    </row>
    <row r="3740" spans="1:18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0">
        <f t="shared" si="232"/>
        <v>41813.605381944442</v>
      </c>
      <c r="J3740" s="10">
        <f t="shared" si="233"/>
        <v>41835.583333333328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t="str">
        <f t="shared" si="234"/>
        <v>theater</v>
      </c>
      <c r="R3740" t="str">
        <f t="shared" si="235"/>
        <v>plays</v>
      </c>
    </row>
    <row r="3741" spans="1:18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0">
        <f t="shared" si="232"/>
        <v>42548.116527777776</v>
      </c>
      <c r="J3741" s="10">
        <f t="shared" si="233"/>
        <v>42568.116527777776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t="str">
        <f t="shared" si="234"/>
        <v>theater</v>
      </c>
      <c r="R3741" t="str">
        <f t="shared" si="235"/>
        <v>plays</v>
      </c>
    </row>
    <row r="3742" spans="1:18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0">
        <f t="shared" si="232"/>
        <v>41832.756423611107</v>
      </c>
      <c r="J3742" s="10">
        <f t="shared" si="233"/>
        <v>41862.745810185181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t="str">
        <f t="shared" si="234"/>
        <v>theater</v>
      </c>
      <c r="R3742" t="str">
        <f t="shared" si="235"/>
        <v>plays</v>
      </c>
    </row>
    <row r="3743" spans="1:18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0">
        <f t="shared" si="232"/>
        <v>42325.587384259255</v>
      </c>
      <c r="J3743" s="10">
        <f t="shared" si="233"/>
        <v>42355.587384259255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t="str">
        <f t="shared" si="234"/>
        <v>theater</v>
      </c>
      <c r="R3743" t="str">
        <f t="shared" si="235"/>
        <v>plays</v>
      </c>
    </row>
    <row r="3744" spans="1:18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0">
        <f t="shared" si="232"/>
        <v>41857.881296296291</v>
      </c>
      <c r="J3744" s="10">
        <f t="shared" si="233"/>
        <v>41887.881296296291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t="str">
        <f t="shared" si="234"/>
        <v>theater</v>
      </c>
      <c r="R3744" t="str">
        <f t="shared" si="235"/>
        <v>plays</v>
      </c>
    </row>
    <row r="3745" spans="1:18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0">
        <f t="shared" si="232"/>
        <v>41793.376898148148</v>
      </c>
      <c r="J3745" s="10">
        <f t="shared" si="233"/>
        <v>41823.376898148148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t="str">
        <f t="shared" si="234"/>
        <v>theater</v>
      </c>
      <c r="R3745" t="str">
        <f t="shared" si="235"/>
        <v>plays</v>
      </c>
    </row>
    <row r="3746" spans="1:18" ht="43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0">
        <f t="shared" si="232"/>
        <v>41793.480925925927</v>
      </c>
      <c r="J3746" s="10">
        <f t="shared" si="233"/>
        <v>41824.832638888889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t="str">
        <f t="shared" si="234"/>
        <v>theater</v>
      </c>
      <c r="R3746" t="str">
        <f t="shared" si="235"/>
        <v>plays</v>
      </c>
    </row>
    <row r="3747" spans="1:18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0">
        <f t="shared" si="232"/>
        <v>41831.364606481482</v>
      </c>
      <c r="J3747" s="10">
        <f t="shared" si="233"/>
        <v>41861.364606481482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t="str">
        <f t="shared" si="234"/>
        <v>theater</v>
      </c>
      <c r="R3747" t="str">
        <f t="shared" si="235"/>
        <v>plays</v>
      </c>
    </row>
    <row r="3748" spans="1:1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0">
        <f t="shared" si="232"/>
        <v>42621.05600694444</v>
      </c>
      <c r="J3748" s="10">
        <f t="shared" si="233"/>
        <v>42651.05600694444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t="str">
        <f t="shared" si="234"/>
        <v>theater</v>
      </c>
      <c r="R3748" t="str">
        <f t="shared" si="235"/>
        <v>plays</v>
      </c>
    </row>
    <row r="3749" spans="1:18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0">
        <f t="shared" si="232"/>
        <v>42163.966388888883</v>
      </c>
      <c r="J3749" s="10">
        <f t="shared" si="233"/>
        <v>42190.624305555553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t="str">
        <f t="shared" si="234"/>
        <v>theater</v>
      </c>
      <c r="R3749" t="str">
        <f t="shared" si="235"/>
        <v>plays</v>
      </c>
    </row>
    <row r="3750" spans="1:18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0">
        <f t="shared" si="232"/>
        <v>42395.373101851852</v>
      </c>
      <c r="J3750" s="10">
        <f t="shared" si="233"/>
        <v>42415.915972222218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t="str">
        <f t="shared" si="234"/>
        <v>theater</v>
      </c>
      <c r="R3750" t="str">
        <f t="shared" si="235"/>
        <v>musical</v>
      </c>
    </row>
    <row r="3751" spans="1:18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0">
        <f t="shared" si="232"/>
        <v>42457.793842592589</v>
      </c>
      <c r="J3751" s="10">
        <f t="shared" si="233"/>
        <v>42488.832638888889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t="str">
        <f t="shared" si="234"/>
        <v>theater</v>
      </c>
      <c r="R3751" t="str">
        <f t="shared" si="235"/>
        <v>musical</v>
      </c>
    </row>
    <row r="3752" spans="1:18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0">
        <f t="shared" si="232"/>
        <v>42016.648240740738</v>
      </c>
      <c r="J3752" s="10">
        <f t="shared" si="233"/>
        <v>42044.999305555553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t="str">
        <f t="shared" si="234"/>
        <v>theater</v>
      </c>
      <c r="R3752" t="str">
        <f t="shared" si="235"/>
        <v>musical</v>
      </c>
    </row>
    <row r="3753" spans="1:18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0">
        <f t="shared" si="232"/>
        <v>42402.702233796292</v>
      </c>
      <c r="J3753" s="10">
        <f t="shared" si="233"/>
        <v>42462.66056712962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t="str">
        <f t="shared" si="234"/>
        <v>theater</v>
      </c>
      <c r="R3753" t="str">
        <f t="shared" si="235"/>
        <v>musical</v>
      </c>
    </row>
    <row r="3754" spans="1:18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0">
        <f t="shared" si="232"/>
        <v>42619.469155092585</v>
      </c>
      <c r="J3754" s="10">
        <f t="shared" si="233"/>
        <v>42659.541666666664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t="str">
        <f t="shared" si="234"/>
        <v>theater</v>
      </c>
      <c r="R3754" t="str">
        <f t="shared" si="235"/>
        <v>musical</v>
      </c>
    </row>
    <row r="3755" spans="1:18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0">
        <f t="shared" si="232"/>
        <v>42128.490740740737</v>
      </c>
      <c r="J3755" s="10">
        <f t="shared" si="233"/>
        <v>42157.666666666664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t="str">
        <f t="shared" si="234"/>
        <v>theater</v>
      </c>
      <c r="R3755" t="str">
        <f t="shared" si="235"/>
        <v>musical</v>
      </c>
    </row>
    <row r="3756" spans="1:18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0">
        <f t="shared" si="232"/>
        <v>41808.54788194444</v>
      </c>
      <c r="J3756" s="10">
        <f t="shared" si="233"/>
        <v>41845.874305555553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t="str">
        <f t="shared" si="234"/>
        <v>theater</v>
      </c>
      <c r="R3756" t="str">
        <f t="shared" si="235"/>
        <v>musical</v>
      </c>
    </row>
    <row r="3757" spans="1:18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0">
        <f t="shared" si="232"/>
        <v>42445.533645833326</v>
      </c>
      <c r="J3757" s="10">
        <f t="shared" si="233"/>
        <v>42475.533645833326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t="str">
        <f t="shared" si="234"/>
        <v>theater</v>
      </c>
      <c r="R3757" t="str">
        <f t="shared" si="235"/>
        <v>musical</v>
      </c>
    </row>
    <row r="3758" spans="1:18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0">
        <f t="shared" si="232"/>
        <v>41771.481458333328</v>
      </c>
      <c r="J3758" s="10">
        <f t="shared" si="233"/>
        <v>41801.481458333328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t="str">
        <f t="shared" si="234"/>
        <v>theater</v>
      </c>
      <c r="R3758" t="str">
        <f t="shared" si="235"/>
        <v>musical</v>
      </c>
    </row>
    <row r="3759" spans="1:18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0">
        <f t="shared" si="232"/>
        <v>41954.517534722218</v>
      </c>
      <c r="J3759" s="10">
        <f t="shared" si="233"/>
        <v>41974.517534722218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t="str">
        <f t="shared" si="234"/>
        <v>theater</v>
      </c>
      <c r="R3759" t="str">
        <f t="shared" si="235"/>
        <v>musical</v>
      </c>
    </row>
    <row r="3760" spans="1:18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0">
        <f t="shared" si="232"/>
        <v>41747.13817129629</v>
      </c>
      <c r="J3760" s="10">
        <f t="shared" si="233"/>
        <v>41777.875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t="str">
        <f t="shared" si="234"/>
        <v>theater</v>
      </c>
      <c r="R3760" t="str">
        <f t="shared" si="235"/>
        <v>musical</v>
      </c>
    </row>
    <row r="3761" spans="1:18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0">
        <f t="shared" si="232"/>
        <v>42181.774918981479</v>
      </c>
      <c r="J3761" s="10">
        <f t="shared" si="233"/>
        <v>42241.774918981479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t="str">
        <f t="shared" si="234"/>
        <v>theater</v>
      </c>
      <c r="R3761" t="str">
        <f t="shared" si="235"/>
        <v>musical</v>
      </c>
    </row>
    <row r="3762" spans="1:18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0">
        <f t="shared" si="232"/>
        <v>41739.191967592589</v>
      </c>
      <c r="J3762" s="10">
        <f t="shared" si="233"/>
        <v>41764.191967592589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t="str">
        <f t="shared" si="234"/>
        <v>theater</v>
      </c>
      <c r="R3762" t="str">
        <f t="shared" si="235"/>
        <v>musical</v>
      </c>
    </row>
    <row r="3763" spans="1:18" ht="43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0">
        <f t="shared" si="232"/>
        <v>42173.133530092593</v>
      </c>
      <c r="J3763" s="10">
        <f t="shared" si="233"/>
        <v>42226.624999999993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t="str">
        <f t="shared" si="234"/>
        <v>theater</v>
      </c>
      <c r="R3763" t="str">
        <f t="shared" si="235"/>
        <v>musical</v>
      </c>
    </row>
    <row r="3764" spans="1:18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0">
        <f t="shared" si="232"/>
        <v>42193.480196759258</v>
      </c>
      <c r="J3764" s="10">
        <f t="shared" si="233"/>
        <v>42218.480196759258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t="str">
        <f t="shared" si="234"/>
        <v>theater</v>
      </c>
      <c r="R3764" t="str">
        <f t="shared" si="235"/>
        <v>musical</v>
      </c>
    </row>
    <row r="3765" spans="1:18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0">
        <f t="shared" si="232"/>
        <v>42065.416967592588</v>
      </c>
      <c r="J3765" s="10">
        <f t="shared" si="233"/>
        <v>42095.375300925924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t="str">
        <f t="shared" si="234"/>
        <v>theater</v>
      </c>
      <c r="R3765" t="str">
        <f t="shared" si="235"/>
        <v>musical</v>
      </c>
    </row>
    <row r="3766" spans="1:18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0">
        <f t="shared" si="232"/>
        <v>42499.509629629632</v>
      </c>
      <c r="J3766" s="10">
        <f t="shared" si="233"/>
        <v>42518.691666666658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t="str">
        <f t="shared" si="234"/>
        <v>theater</v>
      </c>
      <c r="R3766" t="str">
        <f t="shared" si="235"/>
        <v>musical</v>
      </c>
    </row>
    <row r="3767" spans="1:18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0">
        <f t="shared" si="232"/>
        <v>41820.443078703705</v>
      </c>
      <c r="J3767" s="10">
        <f t="shared" si="233"/>
        <v>41850.443078703705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t="str">
        <f t="shared" si="234"/>
        <v>theater</v>
      </c>
      <c r="R3767" t="str">
        <f t="shared" si="235"/>
        <v>musical</v>
      </c>
    </row>
    <row r="3768" spans="1:18" ht="28.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0">
        <f t="shared" si="232"/>
        <v>41787.833854166667</v>
      </c>
      <c r="J3768" s="10">
        <f t="shared" si="233"/>
        <v>41822.833854166667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t="str">
        <f t="shared" si="234"/>
        <v>theater</v>
      </c>
      <c r="R3768" t="str">
        <f t="shared" si="235"/>
        <v>musical</v>
      </c>
    </row>
    <row r="3769" spans="1:18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0">
        <f t="shared" si="232"/>
        <v>42049.686307870368</v>
      </c>
      <c r="J3769" s="10">
        <f t="shared" si="233"/>
        <v>42063.874305555553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t="str">
        <f t="shared" si="234"/>
        <v>theater</v>
      </c>
      <c r="R3769" t="str">
        <f t="shared" si="235"/>
        <v>musical</v>
      </c>
    </row>
    <row r="3770" spans="1:18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0">
        <f t="shared" si="232"/>
        <v>41772.394560185181</v>
      </c>
      <c r="J3770" s="10">
        <f t="shared" si="233"/>
        <v>41802.394560185181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t="str">
        <f t="shared" si="234"/>
        <v>theater</v>
      </c>
      <c r="R3770" t="str">
        <f t="shared" si="235"/>
        <v>musical</v>
      </c>
    </row>
    <row r="3771" spans="1:18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0">
        <f t="shared" si="232"/>
        <v>42445.264803240738</v>
      </c>
      <c r="J3771" s="10">
        <f t="shared" si="233"/>
        <v>42475.264803240738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t="str">
        <f t="shared" si="234"/>
        <v>theater</v>
      </c>
      <c r="R3771" t="str">
        <f t="shared" si="235"/>
        <v>musical</v>
      </c>
    </row>
    <row r="3772" spans="1:18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0">
        <f t="shared" si="232"/>
        <v>42138.597337962965</v>
      </c>
      <c r="J3772" s="10">
        <f t="shared" si="233"/>
        <v>42168.597337962965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t="str">
        <f t="shared" si="234"/>
        <v>theater</v>
      </c>
      <c r="R3772" t="str">
        <f t="shared" si="235"/>
        <v>musical</v>
      </c>
    </row>
    <row r="3773" spans="1:18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0">
        <f t="shared" si="232"/>
        <v>42493.52375</v>
      </c>
      <c r="J3773" s="10">
        <f t="shared" si="233"/>
        <v>42507.666666666664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t="str">
        <f t="shared" si="234"/>
        <v>theater</v>
      </c>
      <c r="R3773" t="str">
        <f t="shared" si="235"/>
        <v>musical</v>
      </c>
    </row>
    <row r="3774" spans="1:18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0">
        <f t="shared" si="232"/>
        <v>42682.283634259256</v>
      </c>
      <c r="J3774" s="10">
        <f t="shared" si="233"/>
        <v>42702.916666666664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t="str">
        <f t="shared" si="234"/>
        <v>theater</v>
      </c>
      <c r="R3774" t="str">
        <f t="shared" si="235"/>
        <v>musical</v>
      </c>
    </row>
    <row r="3775" spans="1:18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0">
        <f t="shared" si="232"/>
        <v>42655.67184027777</v>
      </c>
      <c r="J3775" s="10">
        <f t="shared" si="233"/>
        <v>42688.755555555552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t="str">
        <f t="shared" si="234"/>
        <v>theater</v>
      </c>
      <c r="R3775" t="str">
        <f t="shared" si="235"/>
        <v>musical</v>
      </c>
    </row>
    <row r="3776" spans="1:18" ht="43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0">
        <f t="shared" si="232"/>
        <v>42087.458969907406</v>
      </c>
      <c r="J3776" s="10">
        <f t="shared" si="233"/>
        <v>42103.458969907406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t="str">
        <f t="shared" si="234"/>
        <v>theater</v>
      </c>
      <c r="R3776" t="str">
        <f t="shared" si="235"/>
        <v>musical</v>
      </c>
    </row>
    <row r="3777" spans="1:18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0">
        <f t="shared" si="232"/>
        <v>42075.609293981477</v>
      </c>
      <c r="J3777" s="10">
        <f t="shared" si="233"/>
        <v>42102.833333333336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t="str">
        <f t="shared" si="234"/>
        <v>theater</v>
      </c>
      <c r="R3777" t="str">
        <f t="shared" si="235"/>
        <v>musical</v>
      </c>
    </row>
    <row r="3778" spans="1:18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0">
        <f t="shared" si="232"/>
        <v>41814.034467592588</v>
      </c>
      <c r="J3778" s="10">
        <f t="shared" si="233"/>
        <v>41851.708333333328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t="str">
        <f t="shared" si="234"/>
        <v>theater</v>
      </c>
      <c r="R3778" t="str">
        <f t="shared" si="235"/>
        <v>musical</v>
      </c>
    </row>
    <row r="3779" spans="1:18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0">
        <f t="shared" ref="I3779:I3842" si="236">(((L3779/60)/60)/24) + DATE(1970,1,1)+(-8/24)</f>
        <v>41886.778020833335</v>
      </c>
      <c r="J3779" s="10">
        <f t="shared" ref="J3779:J3842" si="237">(((K3779/60)/60)/24) + DATE(1970,1,1)+(-8/24)</f>
        <v>41908.833333333328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t="str">
        <f t="shared" ref="Q3779:Q3842" si="238">LEFT(P3779, SEARCH("/",P3779,1) - 1)</f>
        <v>theater</v>
      </c>
      <c r="R3779" t="str">
        <f t="shared" ref="R3779:R3842" si="239">RIGHT(P3779,LEN(P3779) - SEARCH("/",P3779,1))</f>
        <v>musical</v>
      </c>
    </row>
    <row r="3780" spans="1:18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0">
        <f t="shared" si="236"/>
        <v>41989.485879629625</v>
      </c>
      <c r="J3780" s="10">
        <f t="shared" si="237"/>
        <v>42049.485879629625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t="str">
        <f t="shared" si="238"/>
        <v>theater</v>
      </c>
      <c r="R3780" t="str">
        <f t="shared" si="239"/>
        <v>musical</v>
      </c>
    </row>
    <row r="3781" spans="1:18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0">
        <f t="shared" si="236"/>
        <v>42425.402083333327</v>
      </c>
      <c r="J3781" s="10">
        <f t="shared" si="237"/>
        <v>42455.36041666667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t="str">
        <f t="shared" si="238"/>
        <v>theater</v>
      </c>
      <c r="R3781" t="str">
        <f t="shared" si="239"/>
        <v>musical</v>
      </c>
    </row>
    <row r="3782" spans="1:18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0">
        <f t="shared" si="236"/>
        <v>42165.886400462965</v>
      </c>
      <c r="J3782" s="10">
        <f t="shared" si="237"/>
        <v>42198.504166666658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t="str">
        <f t="shared" si="238"/>
        <v>theater</v>
      </c>
      <c r="R3782" t="str">
        <f t="shared" si="239"/>
        <v>musical</v>
      </c>
    </row>
    <row r="3783" spans="1:18" ht="43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0">
        <f t="shared" si="236"/>
        <v>41865.549594907403</v>
      </c>
      <c r="J3783" s="10">
        <f t="shared" si="237"/>
        <v>41890.549594907403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t="str">
        <f t="shared" si="238"/>
        <v>theater</v>
      </c>
      <c r="R3783" t="str">
        <f t="shared" si="239"/>
        <v>musical</v>
      </c>
    </row>
    <row r="3784" spans="1:18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0">
        <f t="shared" si="236"/>
        <v>42546.528900462967</v>
      </c>
      <c r="J3784" s="10">
        <f t="shared" si="237"/>
        <v>42575.624999999993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t="str">
        <f t="shared" si="238"/>
        <v>theater</v>
      </c>
      <c r="R3784" t="str">
        <f t="shared" si="239"/>
        <v>musical</v>
      </c>
    </row>
    <row r="3785" spans="1:18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0">
        <f t="shared" si="236"/>
        <v>42419.806944444441</v>
      </c>
      <c r="J3785" s="10">
        <f t="shared" si="237"/>
        <v>42444.333333333336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t="str">
        <f t="shared" si="238"/>
        <v>theater</v>
      </c>
      <c r="R3785" t="str">
        <f t="shared" si="239"/>
        <v>musical</v>
      </c>
    </row>
    <row r="3786" spans="1:18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0">
        <f t="shared" si="236"/>
        <v>42531.647361111107</v>
      </c>
      <c r="J3786" s="10">
        <f t="shared" si="237"/>
        <v>42561.647361111107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t="str">
        <f t="shared" si="238"/>
        <v>theater</v>
      </c>
      <c r="R3786" t="str">
        <f t="shared" si="239"/>
        <v>musical</v>
      </c>
    </row>
    <row r="3787" spans="1:18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0">
        <f t="shared" si="236"/>
        <v>42548.305196759255</v>
      </c>
      <c r="J3787" s="10">
        <f t="shared" si="237"/>
        <v>42584.085416666661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t="str">
        <f t="shared" si="238"/>
        <v>theater</v>
      </c>
      <c r="R3787" t="str">
        <f t="shared" si="239"/>
        <v>musical</v>
      </c>
    </row>
    <row r="3788" spans="1:18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0">
        <f t="shared" si="236"/>
        <v>42486.704571759255</v>
      </c>
      <c r="J3788" s="10">
        <f t="shared" si="237"/>
        <v>42516.704571759255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t="str">
        <f t="shared" si="238"/>
        <v>theater</v>
      </c>
      <c r="R3788" t="str">
        <f t="shared" si="239"/>
        <v>musical</v>
      </c>
    </row>
    <row r="3789" spans="1:18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0">
        <f t="shared" si="236"/>
        <v>42167.201458333329</v>
      </c>
      <c r="J3789" s="10">
        <f t="shared" si="237"/>
        <v>42195.832638888889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t="str">
        <f t="shared" si="238"/>
        <v>theater</v>
      </c>
      <c r="R3789" t="str">
        <f t="shared" si="239"/>
        <v>musical</v>
      </c>
    </row>
    <row r="3790" spans="1:18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0">
        <f t="shared" si="236"/>
        <v>42333.362488425926</v>
      </c>
      <c r="J3790" s="10">
        <f t="shared" si="237"/>
        <v>42361.345833333333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t="str">
        <f t="shared" si="238"/>
        <v>theater</v>
      </c>
      <c r="R3790" t="str">
        <f t="shared" si="239"/>
        <v>musical</v>
      </c>
    </row>
    <row r="3791" spans="1:18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0">
        <f t="shared" si="236"/>
        <v>42138.465486111112</v>
      </c>
      <c r="J3791" s="10">
        <f t="shared" si="237"/>
        <v>42170.465486111112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t="str">
        <f t="shared" si="238"/>
        <v>theater</v>
      </c>
      <c r="R3791" t="str">
        <f t="shared" si="239"/>
        <v>musical</v>
      </c>
    </row>
    <row r="3792" spans="1:18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0">
        <f t="shared" si="236"/>
        <v>42666.333599537036</v>
      </c>
      <c r="J3792" s="10">
        <f t="shared" si="237"/>
        <v>42696.3752662037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t="str">
        <f t="shared" si="238"/>
        <v>theater</v>
      </c>
      <c r="R3792" t="str">
        <f t="shared" si="239"/>
        <v>musical</v>
      </c>
    </row>
    <row r="3793" spans="1:18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0">
        <f t="shared" si="236"/>
        <v>41766.3587037037</v>
      </c>
      <c r="J3793" s="10">
        <f t="shared" si="237"/>
        <v>41826.3587037037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t="str">
        <f t="shared" si="238"/>
        <v>theater</v>
      </c>
      <c r="R3793" t="str">
        <f t="shared" si="239"/>
        <v>musical</v>
      </c>
    </row>
    <row r="3794" spans="1:18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0">
        <f t="shared" si="236"/>
        <v>42170.113680555551</v>
      </c>
      <c r="J3794" s="10">
        <f t="shared" si="237"/>
        <v>42200.113680555551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t="str">
        <f t="shared" si="238"/>
        <v>theater</v>
      </c>
      <c r="R3794" t="str">
        <f t="shared" si="239"/>
        <v>musical</v>
      </c>
    </row>
    <row r="3795" spans="1:18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0">
        <f t="shared" si="236"/>
        <v>41968.60565972222</v>
      </c>
      <c r="J3795" s="10">
        <f t="shared" si="237"/>
        <v>41989.60565972222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t="str">
        <f t="shared" si="238"/>
        <v>theater</v>
      </c>
      <c r="R3795" t="str">
        <f t="shared" si="239"/>
        <v>musical</v>
      </c>
    </row>
    <row r="3796" spans="1:18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0">
        <f t="shared" si="236"/>
        <v>42132.247152777774</v>
      </c>
      <c r="J3796" s="10">
        <f t="shared" si="237"/>
        <v>42162.247152777774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t="str">
        <f t="shared" si="238"/>
        <v>theater</v>
      </c>
      <c r="R3796" t="str">
        <f t="shared" si="239"/>
        <v>musical</v>
      </c>
    </row>
    <row r="3797" spans="1:18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0">
        <f t="shared" si="236"/>
        <v>42201.102893518517</v>
      </c>
      <c r="J3797" s="10">
        <f t="shared" si="237"/>
        <v>42244.604166666664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t="str">
        <f t="shared" si="238"/>
        <v>theater</v>
      </c>
      <c r="R3797" t="str">
        <f t="shared" si="239"/>
        <v>musical</v>
      </c>
    </row>
    <row r="3798" spans="1:18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0">
        <f t="shared" si="236"/>
        <v>42688.696250000001</v>
      </c>
      <c r="J3798" s="10">
        <f t="shared" si="237"/>
        <v>42748.696250000001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t="str">
        <f t="shared" si="238"/>
        <v>theater</v>
      </c>
      <c r="R3798" t="str">
        <f t="shared" si="239"/>
        <v>musical</v>
      </c>
    </row>
    <row r="3799" spans="1:18" ht="43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0">
        <f t="shared" si="236"/>
        <v>42084.548206018517</v>
      </c>
      <c r="J3799" s="10">
        <f t="shared" si="237"/>
        <v>42114.548206018517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t="str">
        <f t="shared" si="238"/>
        <v>theater</v>
      </c>
      <c r="R3799" t="str">
        <f t="shared" si="239"/>
        <v>musical</v>
      </c>
    </row>
    <row r="3800" spans="1:18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0">
        <f t="shared" si="236"/>
        <v>41831.389444444445</v>
      </c>
      <c r="J3800" s="10">
        <f t="shared" si="237"/>
        <v>41861.389444444445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t="str">
        <f t="shared" si="238"/>
        <v>theater</v>
      </c>
      <c r="R3800" t="str">
        <f t="shared" si="239"/>
        <v>musical</v>
      </c>
    </row>
    <row r="3801" spans="1:18" ht="28.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0">
        <f t="shared" si="236"/>
        <v>42410.597719907404</v>
      </c>
      <c r="J3801" s="10">
        <f t="shared" si="237"/>
        <v>42440.597719907404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t="str">
        <f t="shared" si="238"/>
        <v>theater</v>
      </c>
      <c r="R3801" t="str">
        <f t="shared" si="239"/>
        <v>musical</v>
      </c>
    </row>
    <row r="3802" spans="1:18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0">
        <f t="shared" si="236"/>
        <v>41982.403738425921</v>
      </c>
      <c r="J3802" s="10">
        <f t="shared" si="237"/>
        <v>42014.874305555553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t="str">
        <f t="shared" si="238"/>
        <v>theater</v>
      </c>
      <c r="R3802" t="str">
        <f t="shared" si="239"/>
        <v>musical</v>
      </c>
    </row>
    <row r="3803" spans="1:18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0">
        <f t="shared" si="236"/>
        <v>41975.342777777776</v>
      </c>
      <c r="J3803" s="10">
        <f t="shared" si="237"/>
        <v>42006.342777777776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t="str">
        <f t="shared" si="238"/>
        <v>theater</v>
      </c>
      <c r="R3803" t="str">
        <f t="shared" si="239"/>
        <v>musical</v>
      </c>
    </row>
    <row r="3804" spans="1:18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0">
        <f t="shared" si="236"/>
        <v>42268.792893518512</v>
      </c>
      <c r="J3804" s="10">
        <f t="shared" si="237"/>
        <v>42298.792893518512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t="str">
        <f t="shared" si="238"/>
        <v>theater</v>
      </c>
      <c r="R3804" t="str">
        <f t="shared" si="239"/>
        <v>musical</v>
      </c>
    </row>
    <row r="3805" spans="1:18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0">
        <f t="shared" si="236"/>
        <v>42403.638518518514</v>
      </c>
      <c r="J3805" s="10">
        <f t="shared" si="237"/>
        <v>42433.638518518514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t="str">
        <f t="shared" si="238"/>
        <v>theater</v>
      </c>
      <c r="R3805" t="str">
        <f t="shared" si="239"/>
        <v>musical</v>
      </c>
    </row>
    <row r="3806" spans="1:18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0">
        <f t="shared" si="236"/>
        <v>42526.676203703704</v>
      </c>
      <c r="J3806" s="10">
        <f t="shared" si="237"/>
        <v>42581.958333333336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t="str">
        <f t="shared" si="238"/>
        <v>theater</v>
      </c>
      <c r="R3806" t="str">
        <f t="shared" si="239"/>
        <v>musical</v>
      </c>
    </row>
    <row r="3807" spans="1:18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0">
        <f t="shared" si="236"/>
        <v>41849.553703703699</v>
      </c>
      <c r="J3807" s="10">
        <f t="shared" si="237"/>
        <v>41909.553703703699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t="str">
        <f t="shared" si="238"/>
        <v>theater</v>
      </c>
      <c r="R3807" t="str">
        <f t="shared" si="239"/>
        <v>musical</v>
      </c>
    </row>
    <row r="3808" spans="1:18" ht="43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0">
        <f t="shared" si="236"/>
        <v>41798.925706018512</v>
      </c>
      <c r="J3808" s="10">
        <f t="shared" si="237"/>
        <v>41818.925706018512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t="str">
        <f t="shared" si="238"/>
        <v>theater</v>
      </c>
      <c r="R3808" t="str">
        <f t="shared" si="239"/>
        <v>musical</v>
      </c>
    </row>
    <row r="3809" spans="1:18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0">
        <f t="shared" si="236"/>
        <v>42090.575682870367</v>
      </c>
      <c r="J3809" s="10">
        <f t="shared" si="237"/>
        <v>42097.575682870367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t="str">
        <f t="shared" si="238"/>
        <v>theater</v>
      </c>
      <c r="R3809" t="str">
        <f t="shared" si="239"/>
        <v>musical</v>
      </c>
    </row>
    <row r="3810" spans="1:18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0">
        <f t="shared" si="236"/>
        <v>42059.12059027778</v>
      </c>
      <c r="J3810" s="10">
        <f t="shared" si="237"/>
        <v>42119.078923611109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t="str">
        <f t="shared" si="238"/>
        <v>theater</v>
      </c>
      <c r="R3810" t="str">
        <f t="shared" si="239"/>
        <v>plays</v>
      </c>
    </row>
    <row r="3811" spans="1:18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0">
        <f t="shared" si="236"/>
        <v>41800.193368055552</v>
      </c>
      <c r="J3811" s="10">
        <f t="shared" si="237"/>
        <v>41850.625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t="str">
        <f t="shared" si="238"/>
        <v>theater</v>
      </c>
      <c r="R3811" t="str">
        <f t="shared" si="239"/>
        <v>plays</v>
      </c>
    </row>
    <row r="3812" spans="1:18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0">
        <f t="shared" si="236"/>
        <v>42054.515717592592</v>
      </c>
      <c r="J3812" s="10">
        <f t="shared" si="237"/>
        <v>42084.474050925921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t="str">
        <f t="shared" si="238"/>
        <v>theater</v>
      </c>
      <c r="R3812" t="str">
        <f t="shared" si="239"/>
        <v>plays</v>
      </c>
    </row>
    <row r="3813" spans="1:18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0">
        <f t="shared" si="236"/>
        <v>42487.293668981474</v>
      </c>
      <c r="J3813" s="10">
        <f t="shared" si="237"/>
        <v>42521.124999999993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t="str">
        <f t="shared" si="238"/>
        <v>theater</v>
      </c>
      <c r="R3813" t="str">
        <f t="shared" si="239"/>
        <v>plays</v>
      </c>
    </row>
    <row r="3814" spans="1:18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0">
        <f t="shared" si="236"/>
        <v>42109.417916666665</v>
      </c>
      <c r="J3814" s="10">
        <f t="shared" si="237"/>
        <v>42155.832638888889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t="str">
        <f t="shared" si="238"/>
        <v>theater</v>
      </c>
      <c r="R3814" t="str">
        <f t="shared" si="239"/>
        <v>plays</v>
      </c>
    </row>
    <row r="3815" spans="1:18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0">
        <f t="shared" si="236"/>
        <v>42496.942372685182</v>
      </c>
      <c r="J3815" s="10">
        <f t="shared" si="237"/>
        <v>42535.571527777771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t="str">
        <f t="shared" si="238"/>
        <v>theater</v>
      </c>
      <c r="R3815" t="str">
        <f t="shared" si="239"/>
        <v>plays</v>
      </c>
    </row>
    <row r="3816" spans="1:18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0">
        <f t="shared" si="236"/>
        <v>42058.570740740739</v>
      </c>
      <c r="J3816" s="10">
        <f t="shared" si="237"/>
        <v>42094.832638888889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t="str">
        <f t="shared" si="238"/>
        <v>theater</v>
      </c>
      <c r="R3816" t="str">
        <f t="shared" si="239"/>
        <v>plays</v>
      </c>
    </row>
    <row r="3817" spans="1:18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0">
        <f t="shared" si="236"/>
        <v>42206.926585648143</v>
      </c>
      <c r="J3817" s="10">
        <f t="shared" si="237"/>
        <v>42236.624999999993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t="str">
        <f t="shared" si="238"/>
        <v>theater</v>
      </c>
      <c r="R3817" t="str">
        <f t="shared" si="239"/>
        <v>plays</v>
      </c>
    </row>
    <row r="3818" spans="1:18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0">
        <f t="shared" si="236"/>
        <v>41807.356747685182</v>
      </c>
      <c r="J3818" s="10">
        <f t="shared" si="237"/>
        <v>41837.356747685182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t="str">
        <f t="shared" si="238"/>
        <v>theater</v>
      </c>
      <c r="R3818" t="str">
        <f t="shared" si="239"/>
        <v>plays</v>
      </c>
    </row>
    <row r="3819" spans="1:18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0">
        <f t="shared" si="236"/>
        <v>42284.363611111105</v>
      </c>
      <c r="J3819" s="10">
        <f t="shared" si="237"/>
        <v>42300.832638888889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t="str">
        <f t="shared" si="238"/>
        <v>theater</v>
      </c>
      <c r="R3819" t="str">
        <f t="shared" si="239"/>
        <v>plays</v>
      </c>
    </row>
    <row r="3820" spans="1:18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0">
        <f t="shared" si="236"/>
        <v>42045.509050925924</v>
      </c>
      <c r="J3820" s="10">
        <f t="shared" si="237"/>
        <v>42075.467384259253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t="str">
        <f t="shared" si="238"/>
        <v>theater</v>
      </c>
      <c r="R3820" t="str">
        <f t="shared" si="239"/>
        <v>plays</v>
      </c>
    </row>
    <row r="3821" spans="1:18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0">
        <f t="shared" si="236"/>
        <v>42183.876203703701</v>
      </c>
      <c r="J3821" s="10">
        <f t="shared" si="237"/>
        <v>42202.543055555558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t="str">
        <f t="shared" si="238"/>
        <v>theater</v>
      </c>
      <c r="R3821" t="str">
        <f t="shared" si="239"/>
        <v>plays</v>
      </c>
    </row>
    <row r="3822" spans="1:18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0">
        <f t="shared" si="236"/>
        <v>42160.318483796298</v>
      </c>
      <c r="J3822" s="10">
        <f t="shared" si="237"/>
        <v>42190.318483796298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t="str">
        <f t="shared" si="238"/>
        <v>theater</v>
      </c>
      <c r="R3822" t="str">
        <f t="shared" si="239"/>
        <v>plays</v>
      </c>
    </row>
    <row r="3823" spans="1:18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0">
        <f t="shared" si="236"/>
        <v>42340.847303240742</v>
      </c>
      <c r="J3823" s="10">
        <f t="shared" si="237"/>
        <v>42372.847303240742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t="str">
        <f t="shared" si="238"/>
        <v>theater</v>
      </c>
      <c r="R3823" t="str">
        <f t="shared" si="239"/>
        <v>plays</v>
      </c>
    </row>
    <row r="3824" spans="1:18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0">
        <f t="shared" si="236"/>
        <v>42329.504826388882</v>
      </c>
      <c r="J3824" s="10">
        <f t="shared" si="237"/>
        <v>42388.624305555553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t="str">
        <f t="shared" si="238"/>
        <v>theater</v>
      </c>
      <c r="R3824" t="str">
        <f t="shared" si="239"/>
        <v>plays</v>
      </c>
    </row>
    <row r="3825" spans="1:18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0">
        <f t="shared" si="236"/>
        <v>42170.576898148145</v>
      </c>
      <c r="J3825" s="10">
        <f t="shared" si="237"/>
        <v>42204.832638888889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t="str">
        <f t="shared" si="238"/>
        <v>theater</v>
      </c>
      <c r="R3825" t="str">
        <f t="shared" si="239"/>
        <v>plays</v>
      </c>
    </row>
    <row r="3826" spans="1:18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0">
        <f t="shared" si="236"/>
        <v>42571.292858796289</v>
      </c>
      <c r="J3826" s="10">
        <f t="shared" si="237"/>
        <v>42583.236805555549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t="str">
        <f t="shared" si="238"/>
        <v>theater</v>
      </c>
      <c r="R3826" t="str">
        <f t="shared" si="239"/>
        <v>plays</v>
      </c>
    </row>
    <row r="3827" spans="1:18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0">
        <f t="shared" si="236"/>
        <v>42150.736273148148</v>
      </c>
      <c r="J3827" s="10">
        <f t="shared" si="237"/>
        <v>42171.736273148148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t="str">
        <f t="shared" si="238"/>
        <v>theater</v>
      </c>
      <c r="R3827" t="str">
        <f t="shared" si="239"/>
        <v>plays</v>
      </c>
    </row>
    <row r="3828" spans="1:18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0">
        <f t="shared" si="236"/>
        <v>42101.090208333328</v>
      </c>
      <c r="J3828" s="10">
        <f t="shared" si="237"/>
        <v>42131.090208333328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t="str">
        <f t="shared" si="238"/>
        <v>theater</v>
      </c>
      <c r="R3828" t="str">
        <f t="shared" si="239"/>
        <v>plays</v>
      </c>
    </row>
    <row r="3829" spans="1:18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0">
        <f t="shared" si="236"/>
        <v>42034.594918981478</v>
      </c>
      <c r="J3829" s="10">
        <f t="shared" si="237"/>
        <v>42089.666666666664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t="str">
        <f t="shared" si="238"/>
        <v>theater</v>
      </c>
      <c r="R3829" t="str">
        <f t="shared" si="239"/>
        <v>plays</v>
      </c>
    </row>
    <row r="3830" spans="1:18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0">
        <f t="shared" si="236"/>
        <v>41944.194293981483</v>
      </c>
      <c r="J3830" s="10">
        <f t="shared" si="237"/>
        <v>42004.235960648148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t="str">
        <f t="shared" si="238"/>
        <v>theater</v>
      </c>
      <c r="R3830" t="str">
        <f t="shared" si="239"/>
        <v>plays</v>
      </c>
    </row>
    <row r="3831" spans="1:18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0">
        <f t="shared" si="236"/>
        <v>42593.532071759262</v>
      </c>
      <c r="J3831" s="10">
        <f t="shared" si="237"/>
        <v>42613.532071759262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t="str">
        <f t="shared" si="238"/>
        <v>theater</v>
      </c>
      <c r="R3831" t="str">
        <f t="shared" si="239"/>
        <v>plays</v>
      </c>
    </row>
    <row r="3832" spans="1:18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0">
        <f t="shared" si="236"/>
        <v>42503.407534722217</v>
      </c>
      <c r="J3832" s="10">
        <f t="shared" si="237"/>
        <v>42517.407534722217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t="str">
        <f t="shared" si="238"/>
        <v>theater</v>
      </c>
      <c r="R3832" t="str">
        <f t="shared" si="239"/>
        <v>plays</v>
      </c>
    </row>
    <row r="3833" spans="1:18" ht="43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0">
        <f t="shared" si="236"/>
        <v>41927.515567129631</v>
      </c>
      <c r="J3833" s="10">
        <f t="shared" si="237"/>
        <v>41948.557233796295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t="str">
        <f t="shared" si="238"/>
        <v>theater</v>
      </c>
      <c r="R3833" t="str">
        <f t="shared" si="239"/>
        <v>plays</v>
      </c>
    </row>
    <row r="3834" spans="1:18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0">
        <f t="shared" si="236"/>
        <v>42374.781655092585</v>
      </c>
      <c r="J3834" s="10">
        <f t="shared" si="237"/>
        <v>42419.781655092585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t="str">
        <f t="shared" si="238"/>
        <v>theater</v>
      </c>
      <c r="R3834" t="str">
        <f t="shared" si="239"/>
        <v>plays</v>
      </c>
    </row>
    <row r="3835" spans="1:18" ht="43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0">
        <f t="shared" si="236"/>
        <v>41963.53902777777</v>
      </c>
      <c r="J3835" s="10">
        <f t="shared" si="237"/>
        <v>41974.464583333327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t="str">
        <f t="shared" si="238"/>
        <v>theater</v>
      </c>
      <c r="R3835" t="str">
        <f t="shared" si="239"/>
        <v>plays</v>
      </c>
    </row>
    <row r="3836" spans="1:18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0">
        <f t="shared" si="236"/>
        <v>42143.111886574072</v>
      </c>
      <c r="J3836" s="10">
        <f t="shared" si="237"/>
        <v>42173.111886574072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t="str">
        <f t="shared" si="238"/>
        <v>theater</v>
      </c>
      <c r="R3836" t="str">
        <f t="shared" si="239"/>
        <v>plays</v>
      </c>
    </row>
    <row r="3837" spans="1:18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0">
        <f t="shared" si="236"/>
        <v>42460.608888888884</v>
      </c>
      <c r="J3837" s="10">
        <f t="shared" si="237"/>
        <v>42481.608888888884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t="str">
        <f t="shared" si="238"/>
        <v>theater</v>
      </c>
      <c r="R3837" t="str">
        <f t="shared" si="239"/>
        <v>plays</v>
      </c>
    </row>
    <row r="3838" spans="1:18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0">
        <f t="shared" si="236"/>
        <v>42553.593194444438</v>
      </c>
      <c r="J3838" s="10">
        <f t="shared" si="237"/>
        <v>42584.839583333327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t="str">
        <f t="shared" si="238"/>
        <v>theater</v>
      </c>
      <c r="R3838" t="str">
        <f t="shared" si="239"/>
        <v>plays</v>
      </c>
    </row>
    <row r="3839" spans="1:18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0">
        <f t="shared" si="236"/>
        <v>42152.432384259257</v>
      </c>
      <c r="J3839" s="10">
        <f t="shared" si="237"/>
        <v>42188.432384259257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t="str">
        <f t="shared" si="238"/>
        <v>theater</v>
      </c>
      <c r="R3839" t="str">
        <f t="shared" si="239"/>
        <v>plays</v>
      </c>
    </row>
    <row r="3840" spans="1:18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0">
        <f t="shared" si="236"/>
        <v>42116.377418981479</v>
      </c>
      <c r="J3840" s="10">
        <f t="shared" si="237"/>
        <v>42146.377418981479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t="str">
        <f t="shared" si="238"/>
        <v>theater</v>
      </c>
      <c r="R3840" t="str">
        <f t="shared" si="239"/>
        <v>plays</v>
      </c>
    </row>
    <row r="3841" spans="1:18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0">
        <f t="shared" si="236"/>
        <v>42154.809305555551</v>
      </c>
      <c r="J3841" s="10">
        <f t="shared" si="237"/>
        <v>42214.809305555551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t="str">
        <f t="shared" si="238"/>
        <v>theater</v>
      </c>
      <c r="R3841" t="str">
        <f t="shared" si="239"/>
        <v>plays</v>
      </c>
    </row>
    <row r="3842" spans="1:18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0">
        <f t="shared" si="236"/>
        <v>42432.368391203701</v>
      </c>
      <c r="J3842" s="10">
        <f t="shared" si="237"/>
        <v>42457.32672453703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t="str">
        <f t="shared" si="238"/>
        <v>theater</v>
      </c>
      <c r="R3842" t="str">
        <f t="shared" si="239"/>
        <v>plays</v>
      </c>
    </row>
    <row r="3843" spans="1:18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0">
        <f t="shared" ref="I3843:I3906" si="240">(((L3843/60)/60)/24) + DATE(1970,1,1)+(-8/24)</f>
        <v>41780.45239583333</v>
      </c>
      <c r="J3843" s="10">
        <f t="shared" ref="J3843:J3906" si="241">(((K3843/60)/60)/24) + DATE(1970,1,1)+(-8/24)</f>
        <v>41840.45239583333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t="str">
        <f t="shared" ref="Q3843:Q3906" si="242">LEFT(P3843, SEARCH("/",P3843,1) - 1)</f>
        <v>theater</v>
      </c>
      <c r="R3843" t="str">
        <f t="shared" ref="R3843:R3906" si="243">RIGHT(P3843,LEN(P3843) - SEARCH("/",P3843,1))</f>
        <v>plays</v>
      </c>
    </row>
    <row r="3844" spans="1:18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0">
        <f t="shared" si="240"/>
        <v>41740.160324074073</v>
      </c>
      <c r="J3844" s="10">
        <f t="shared" si="241"/>
        <v>41770.160324074073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t="str">
        <f t="shared" si="242"/>
        <v>theater</v>
      </c>
      <c r="R3844" t="str">
        <f t="shared" si="243"/>
        <v>plays</v>
      </c>
    </row>
    <row r="3845" spans="1:18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0">
        <f t="shared" si="240"/>
        <v>41765.739166666666</v>
      </c>
      <c r="J3845" s="10">
        <f t="shared" si="241"/>
        <v>41790.739166666666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t="str">
        <f t="shared" si="242"/>
        <v>theater</v>
      </c>
      <c r="R3845" t="str">
        <f t="shared" si="243"/>
        <v>plays</v>
      </c>
    </row>
    <row r="3846" spans="1:18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0">
        <f t="shared" si="240"/>
        <v>41766.283958333333</v>
      </c>
      <c r="J3846" s="10">
        <f t="shared" si="241"/>
        <v>41792.957638888889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t="str">
        <f t="shared" si="242"/>
        <v>theater</v>
      </c>
      <c r="R3846" t="str">
        <f t="shared" si="243"/>
        <v>plays</v>
      </c>
    </row>
    <row r="3847" spans="1:18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0">
        <f t="shared" si="240"/>
        <v>42248.293680555551</v>
      </c>
      <c r="J3847" s="10">
        <f t="shared" si="241"/>
        <v>42278.293680555551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t="str">
        <f t="shared" si="242"/>
        <v>theater</v>
      </c>
      <c r="R3847" t="str">
        <f t="shared" si="243"/>
        <v>plays</v>
      </c>
    </row>
    <row r="3848" spans="1:18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0">
        <f t="shared" si="240"/>
        <v>41884.88821759259</v>
      </c>
      <c r="J3848" s="10">
        <f t="shared" si="241"/>
        <v>41915.957638888889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t="str">
        <f t="shared" si="242"/>
        <v>theater</v>
      </c>
      <c r="R3848" t="str">
        <f t="shared" si="243"/>
        <v>plays</v>
      </c>
    </row>
    <row r="3849" spans="1:18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0">
        <f t="shared" si="240"/>
        <v>42158.891099537032</v>
      </c>
      <c r="J3849" s="10">
        <f t="shared" si="241"/>
        <v>42203.891099537032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t="str">
        <f t="shared" si="242"/>
        <v>theater</v>
      </c>
      <c r="R3849" t="str">
        <f t="shared" si="243"/>
        <v>plays</v>
      </c>
    </row>
    <row r="3850" spans="1:18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0">
        <f t="shared" si="240"/>
        <v>42265.483668981477</v>
      </c>
      <c r="J3850" s="10">
        <f t="shared" si="241"/>
        <v>42295.483668981477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t="str">
        <f t="shared" si="242"/>
        <v>theater</v>
      </c>
      <c r="R3850" t="str">
        <f t="shared" si="243"/>
        <v>plays</v>
      </c>
    </row>
    <row r="3851" spans="1:18" ht="43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0">
        <f t="shared" si="240"/>
        <v>42136.433842592589</v>
      </c>
      <c r="J3851" s="10">
        <f t="shared" si="241"/>
        <v>42166.433842592589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t="str">
        <f t="shared" si="242"/>
        <v>theater</v>
      </c>
      <c r="R3851" t="str">
        <f t="shared" si="243"/>
        <v>plays</v>
      </c>
    </row>
    <row r="3852" spans="1:18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0">
        <f t="shared" si="240"/>
        <v>41974.791006944441</v>
      </c>
      <c r="J3852" s="10">
        <f t="shared" si="241"/>
        <v>42004.791006944441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t="str">
        <f t="shared" si="242"/>
        <v>theater</v>
      </c>
      <c r="R3852" t="str">
        <f t="shared" si="243"/>
        <v>plays</v>
      </c>
    </row>
    <row r="3853" spans="1:18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0">
        <f t="shared" si="240"/>
        <v>42172.10623842592</v>
      </c>
      <c r="J3853" s="10">
        <f t="shared" si="241"/>
        <v>42202.10623842592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t="str">
        <f t="shared" si="242"/>
        <v>theater</v>
      </c>
      <c r="R3853" t="str">
        <f t="shared" si="243"/>
        <v>plays</v>
      </c>
    </row>
    <row r="3854" spans="1:18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0">
        <f t="shared" si="240"/>
        <v>42064.857361111113</v>
      </c>
      <c r="J3854" s="10">
        <f t="shared" si="241"/>
        <v>42089.815694444442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t="str">
        <f t="shared" si="242"/>
        <v>theater</v>
      </c>
      <c r="R3854" t="str">
        <f t="shared" si="243"/>
        <v>plays</v>
      </c>
    </row>
    <row r="3855" spans="1:18" ht="28.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0">
        <f t="shared" si="240"/>
        <v>41848.506689814814</v>
      </c>
      <c r="J3855" s="10">
        <f t="shared" si="241"/>
        <v>41883.506689814814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t="str">
        <f t="shared" si="242"/>
        <v>theater</v>
      </c>
      <c r="R3855" t="str">
        <f t="shared" si="243"/>
        <v>plays</v>
      </c>
    </row>
    <row r="3856" spans="1:18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0">
        <f t="shared" si="240"/>
        <v>42103.55159722222</v>
      </c>
      <c r="J3856" s="10">
        <f t="shared" si="241"/>
        <v>42133.55159722222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t="str">
        <f t="shared" si="242"/>
        <v>theater</v>
      </c>
      <c r="R3856" t="str">
        <f t="shared" si="243"/>
        <v>plays</v>
      </c>
    </row>
    <row r="3857" spans="1:18" ht="43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0">
        <f t="shared" si="240"/>
        <v>42059.637395833335</v>
      </c>
      <c r="J3857" s="10">
        <f t="shared" si="241"/>
        <v>42089.595729166664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t="str">
        <f t="shared" si="242"/>
        <v>theater</v>
      </c>
      <c r="R3857" t="str">
        <f t="shared" si="243"/>
        <v>plays</v>
      </c>
    </row>
    <row r="3858" spans="1:18" ht="43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0">
        <f t="shared" si="240"/>
        <v>42041.409756944442</v>
      </c>
      <c r="J3858" s="10">
        <f t="shared" si="241"/>
        <v>42071.368090277778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t="str">
        <f t="shared" si="242"/>
        <v>theater</v>
      </c>
      <c r="R3858" t="str">
        <f t="shared" si="243"/>
        <v>plays</v>
      </c>
    </row>
    <row r="3859" spans="1:18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0">
        <f t="shared" si="240"/>
        <v>41829.403819444444</v>
      </c>
      <c r="J3859" s="10">
        <f t="shared" si="241"/>
        <v>41852.383333333331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t="str">
        <f t="shared" si="242"/>
        <v>theater</v>
      </c>
      <c r="R3859" t="str">
        <f t="shared" si="243"/>
        <v>plays</v>
      </c>
    </row>
    <row r="3860" spans="1:18" ht="43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0">
        <f t="shared" si="240"/>
        <v>42128.097731481481</v>
      </c>
      <c r="J3860" s="10">
        <f t="shared" si="241"/>
        <v>42146.541666666664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t="str">
        <f t="shared" si="242"/>
        <v>theater</v>
      </c>
      <c r="R3860" t="str">
        <f t="shared" si="243"/>
        <v>plays</v>
      </c>
    </row>
    <row r="3861" spans="1:18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0">
        <f t="shared" si="240"/>
        <v>41789.560266203705</v>
      </c>
      <c r="J3861" s="10">
        <f t="shared" si="241"/>
        <v>41815.541666666664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t="str">
        <f t="shared" si="242"/>
        <v>theater</v>
      </c>
      <c r="R3861" t="str">
        <f t="shared" si="243"/>
        <v>plays</v>
      </c>
    </row>
    <row r="3862" spans="1:18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0">
        <f t="shared" si="240"/>
        <v>41833.327662037031</v>
      </c>
      <c r="J3862" s="10">
        <f t="shared" si="241"/>
        <v>41863.327662037031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t="str">
        <f t="shared" si="242"/>
        <v>theater</v>
      </c>
      <c r="R3862" t="str">
        <f t="shared" si="243"/>
        <v>plays</v>
      </c>
    </row>
    <row r="3863" spans="1:1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0">
        <f t="shared" si="240"/>
        <v>41914.256678240738</v>
      </c>
      <c r="J3863" s="10">
        <f t="shared" si="241"/>
        <v>41955.574305555558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t="str">
        <f t="shared" si="242"/>
        <v>theater</v>
      </c>
      <c r="R3863" t="str">
        <f t="shared" si="243"/>
        <v>plays</v>
      </c>
    </row>
    <row r="3864" spans="1:18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0">
        <f t="shared" si="240"/>
        <v>42610.927731481475</v>
      </c>
      <c r="J3864" s="10">
        <f t="shared" si="241"/>
        <v>42625.374305555553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t="str">
        <f t="shared" si="242"/>
        <v>theater</v>
      </c>
      <c r="R3864" t="str">
        <f t="shared" si="243"/>
        <v>plays</v>
      </c>
    </row>
    <row r="3865" spans="1:18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0">
        <f t="shared" si="240"/>
        <v>42253.299826388888</v>
      </c>
      <c r="J3865" s="10">
        <f t="shared" si="241"/>
        <v>42313.341493055552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t="str">
        <f t="shared" si="242"/>
        <v>theater</v>
      </c>
      <c r="R3865" t="str">
        <f t="shared" si="243"/>
        <v>plays</v>
      </c>
    </row>
    <row r="3866" spans="1:18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0">
        <f t="shared" si="240"/>
        <v>42295.558495370373</v>
      </c>
      <c r="J3866" s="10">
        <f t="shared" si="241"/>
        <v>42325.60016203703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t="str">
        <f t="shared" si="242"/>
        <v>theater</v>
      </c>
      <c r="R3866" t="str">
        <f t="shared" si="243"/>
        <v>plays</v>
      </c>
    </row>
    <row r="3867" spans="1:18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0">
        <f t="shared" si="240"/>
        <v>41841.31826388889</v>
      </c>
      <c r="J3867" s="10">
        <f t="shared" si="241"/>
        <v>41880.895833333328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t="str">
        <f t="shared" si="242"/>
        <v>theater</v>
      </c>
      <c r="R3867" t="str">
        <f t="shared" si="243"/>
        <v>plays</v>
      </c>
    </row>
    <row r="3868" spans="1:18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0">
        <f t="shared" si="240"/>
        <v>42402.613668981481</v>
      </c>
      <c r="J3868" s="10">
        <f t="shared" si="241"/>
        <v>42451.811805555553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t="str">
        <f t="shared" si="242"/>
        <v>theater</v>
      </c>
      <c r="R3868" t="str">
        <f t="shared" si="243"/>
        <v>plays</v>
      </c>
    </row>
    <row r="3869" spans="1:18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0">
        <f t="shared" si="240"/>
        <v>42509.480775462966</v>
      </c>
      <c r="J3869" s="10">
        <f t="shared" si="241"/>
        <v>42539.480775462966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t="str">
        <f t="shared" si="242"/>
        <v>theater</v>
      </c>
      <c r="R3869" t="str">
        <f t="shared" si="243"/>
        <v>plays</v>
      </c>
    </row>
    <row r="3870" spans="1:1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0">
        <f t="shared" si="240"/>
        <v>41865.326446759253</v>
      </c>
      <c r="J3870" s="10">
        <f t="shared" si="241"/>
        <v>41890.326446759253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t="str">
        <f t="shared" si="242"/>
        <v>theater</v>
      </c>
      <c r="R3870" t="str">
        <f t="shared" si="243"/>
        <v>musical</v>
      </c>
    </row>
    <row r="3871" spans="1:18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0">
        <f t="shared" si="240"/>
        <v>42047.391111111108</v>
      </c>
      <c r="J3871" s="10">
        <f t="shared" si="241"/>
        <v>42076.799305555549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t="str">
        <f t="shared" si="242"/>
        <v>theater</v>
      </c>
      <c r="R3871" t="str">
        <f t="shared" si="243"/>
        <v>musical</v>
      </c>
    </row>
    <row r="3872" spans="1:18" ht="43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0">
        <f t="shared" si="240"/>
        <v>41792.838865740734</v>
      </c>
      <c r="J3872" s="10">
        <f t="shared" si="241"/>
        <v>41822.838865740734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t="str">
        <f t="shared" si="242"/>
        <v>theater</v>
      </c>
      <c r="R3872" t="str">
        <f t="shared" si="243"/>
        <v>musical</v>
      </c>
    </row>
    <row r="3873" spans="1:18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0">
        <f t="shared" si="240"/>
        <v>42763.447337962956</v>
      </c>
      <c r="J3873" s="10">
        <f t="shared" si="241"/>
        <v>42823.405671296299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t="str">
        <f t="shared" si="242"/>
        <v>theater</v>
      </c>
      <c r="R3873" t="str">
        <f t="shared" si="243"/>
        <v>musical</v>
      </c>
    </row>
    <row r="3874" spans="1:18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0">
        <f t="shared" si="240"/>
        <v>42179.8124537037</v>
      </c>
      <c r="J3874" s="10">
        <f t="shared" si="241"/>
        <v>42229.8124537037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t="str">
        <f t="shared" si="242"/>
        <v>theater</v>
      </c>
      <c r="R3874" t="str">
        <f t="shared" si="243"/>
        <v>musical</v>
      </c>
    </row>
    <row r="3875" spans="1:18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0">
        <f t="shared" si="240"/>
        <v>42255.362673611111</v>
      </c>
      <c r="J3875" s="10">
        <f t="shared" si="241"/>
        <v>42285.362673611111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t="str">
        <f t="shared" si="242"/>
        <v>theater</v>
      </c>
      <c r="R3875" t="str">
        <f t="shared" si="243"/>
        <v>musical</v>
      </c>
    </row>
    <row r="3876" spans="1:18" ht="43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0">
        <f t="shared" si="240"/>
        <v>42006.683124999996</v>
      </c>
      <c r="J3876" s="10">
        <f t="shared" si="241"/>
        <v>42027.708333333336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t="str">
        <f t="shared" si="242"/>
        <v>theater</v>
      </c>
      <c r="R3876" t="str">
        <f t="shared" si="243"/>
        <v>musical</v>
      </c>
    </row>
    <row r="3877" spans="1:18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0">
        <f t="shared" si="240"/>
        <v>42615.013483796291</v>
      </c>
      <c r="J3877" s="10">
        <f t="shared" si="241"/>
        <v>42616.083333333336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t="str">
        <f t="shared" si="242"/>
        <v>theater</v>
      </c>
      <c r="R3877" t="str">
        <f t="shared" si="243"/>
        <v>musical</v>
      </c>
    </row>
    <row r="3878" spans="1:18" ht="43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0">
        <f t="shared" si="240"/>
        <v>42372.290833333333</v>
      </c>
      <c r="J3878" s="10">
        <f t="shared" si="241"/>
        <v>42402.290833333333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t="str">
        <f t="shared" si="242"/>
        <v>theater</v>
      </c>
      <c r="R3878" t="str">
        <f t="shared" si="243"/>
        <v>musical</v>
      </c>
    </row>
    <row r="3879" spans="1:18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0">
        <f t="shared" si="240"/>
        <v>42682.344351851854</v>
      </c>
      <c r="J3879" s="10">
        <f t="shared" si="241"/>
        <v>42712.344351851854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t="str">
        <f t="shared" si="242"/>
        <v>theater</v>
      </c>
      <c r="R3879" t="str">
        <f t="shared" si="243"/>
        <v>musical</v>
      </c>
    </row>
    <row r="3880" spans="1:18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0">
        <f t="shared" si="240"/>
        <v>42154.485486111109</v>
      </c>
      <c r="J3880" s="10">
        <f t="shared" si="241"/>
        <v>42184.832638888889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t="str">
        <f t="shared" si="242"/>
        <v>theater</v>
      </c>
      <c r="R3880" t="str">
        <f t="shared" si="243"/>
        <v>musical</v>
      </c>
    </row>
    <row r="3881" spans="1:18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0">
        <f t="shared" si="240"/>
        <v>41999.527731481481</v>
      </c>
      <c r="J3881" s="10">
        <f t="shared" si="241"/>
        <v>42029.527731481481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t="str">
        <f t="shared" si="242"/>
        <v>theater</v>
      </c>
      <c r="R3881" t="str">
        <f t="shared" si="243"/>
        <v>musical</v>
      </c>
    </row>
    <row r="3882" spans="1:18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0">
        <f t="shared" si="240"/>
        <v>41815.481712962959</v>
      </c>
      <c r="J3882" s="10">
        <f t="shared" si="241"/>
        <v>41850.625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t="str">
        <f t="shared" si="242"/>
        <v>theater</v>
      </c>
      <c r="R3882" t="str">
        <f t="shared" si="243"/>
        <v>musical</v>
      </c>
    </row>
    <row r="3883" spans="1:18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0">
        <f t="shared" si="240"/>
        <v>42755.685173611106</v>
      </c>
      <c r="J3883" s="10">
        <f t="shared" si="241"/>
        <v>42785.685173611106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t="str">
        <f t="shared" si="242"/>
        <v>theater</v>
      </c>
      <c r="R3883" t="str">
        <f t="shared" si="243"/>
        <v>musical</v>
      </c>
    </row>
    <row r="3884" spans="1:18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0">
        <f t="shared" si="240"/>
        <v>42373.65011574074</v>
      </c>
      <c r="J3884" s="10">
        <f t="shared" si="241"/>
        <v>42400.627083333333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t="str">
        <f t="shared" si="242"/>
        <v>theater</v>
      </c>
      <c r="R3884" t="str">
        <f t="shared" si="243"/>
        <v>musical</v>
      </c>
    </row>
    <row r="3885" spans="1:18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0">
        <f t="shared" si="240"/>
        <v>41854.269317129627</v>
      </c>
      <c r="J3885" s="10">
        <f t="shared" si="241"/>
        <v>41884.269317129627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t="str">
        <f t="shared" si="242"/>
        <v>theater</v>
      </c>
      <c r="R3885" t="str">
        <f t="shared" si="243"/>
        <v>musical</v>
      </c>
    </row>
    <row r="3886" spans="1:18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0">
        <f t="shared" si="240"/>
        <v>42065.458240740736</v>
      </c>
      <c r="J3886" s="10">
        <f t="shared" si="241"/>
        <v>42090.416574074072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t="str">
        <f t="shared" si="242"/>
        <v>theater</v>
      </c>
      <c r="R3886" t="str">
        <f t="shared" si="243"/>
        <v>musical</v>
      </c>
    </row>
    <row r="3887" spans="1:18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0">
        <f t="shared" si="240"/>
        <v>42469.617951388886</v>
      </c>
      <c r="J3887" s="10">
        <f t="shared" si="241"/>
        <v>42499.617951388886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t="str">
        <f t="shared" si="242"/>
        <v>theater</v>
      </c>
      <c r="R3887" t="str">
        <f t="shared" si="243"/>
        <v>musical</v>
      </c>
    </row>
    <row r="3888" spans="1:1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0">
        <f t="shared" si="240"/>
        <v>41953.894699074073</v>
      </c>
      <c r="J3888" s="10">
        <f t="shared" si="241"/>
        <v>41983.894699074073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t="str">
        <f t="shared" si="242"/>
        <v>theater</v>
      </c>
      <c r="R3888" t="str">
        <f t="shared" si="243"/>
        <v>musical</v>
      </c>
    </row>
    <row r="3889" spans="1:18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0">
        <f t="shared" si="240"/>
        <v>42079.524641203701</v>
      </c>
      <c r="J3889" s="10">
        <f t="shared" si="241"/>
        <v>42125.583333333336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t="str">
        <f t="shared" si="242"/>
        <v>theater</v>
      </c>
      <c r="R3889" t="str">
        <f t="shared" si="243"/>
        <v>musical</v>
      </c>
    </row>
    <row r="3890" spans="1:18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0">
        <f t="shared" si="240"/>
        <v>42762.212476851848</v>
      </c>
      <c r="J3890" s="10">
        <f t="shared" si="241"/>
        <v>42792.212476851848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t="str">
        <f t="shared" si="242"/>
        <v>theater</v>
      </c>
      <c r="R3890" t="str">
        <f t="shared" si="243"/>
        <v>plays</v>
      </c>
    </row>
    <row r="3891" spans="1:18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0">
        <f t="shared" si="240"/>
        <v>41976.671643518515</v>
      </c>
      <c r="J3891" s="10">
        <f t="shared" si="241"/>
        <v>42008.643055555549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t="str">
        <f t="shared" si="242"/>
        <v>theater</v>
      </c>
      <c r="R3891" t="str">
        <f t="shared" si="243"/>
        <v>plays</v>
      </c>
    </row>
    <row r="3892" spans="1:18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0">
        <f t="shared" si="240"/>
        <v>42171.42527777778</v>
      </c>
      <c r="J3892" s="10">
        <f t="shared" si="241"/>
        <v>42231.42527777778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t="str">
        <f t="shared" si="242"/>
        <v>theater</v>
      </c>
      <c r="R3892" t="str">
        <f t="shared" si="243"/>
        <v>plays</v>
      </c>
    </row>
    <row r="3893" spans="1:18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0">
        <f t="shared" si="240"/>
        <v>42055.799120370364</v>
      </c>
      <c r="J3893" s="10">
        <f t="shared" si="241"/>
        <v>42085.874305555553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t="str">
        <f t="shared" si="242"/>
        <v>theater</v>
      </c>
      <c r="R3893" t="str">
        <f t="shared" si="243"/>
        <v>plays</v>
      </c>
    </row>
    <row r="3894" spans="1:18" ht="43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0">
        <f t="shared" si="240"/>
        <v>41867.31894675926</v>
      </c>
      <c r="J3894" s="10">
        <f t="shared" si="241"/>
        <v>41874.958333333328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t="str">
        <f t="shared" si="242"/>
        <v>theater</v>
      </c>
      <c r="R3894" t="str">
        <f t="shared" si="243"/>
        <v>plays</v>
      </c>
    </row>
    <row r="3895" spans="1:18" ht="43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0">
        <f t="shared" si="240"/>
        <v>41779.324537037035</v>
      </c>
      <c r="J3895" s="10">
        <f t="shared" si="241"/>
        <v>41820.916666666664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t="str">
        <f t="shared" si="242"/>
        <v>theater</v>
      </c>
      <c r="R3895" t="str">
        <f t="shared" si="243"/>
        <v>plays</v>
      </c>
    </row>
    <row r="3896" spans="1:18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0">
        <f t="shared" si="240"/>
        <v>42679.625138888885</v>
      </c>
      <c r="J3896" s="10">
        <f t="shared" si="241"/>
        <v>42709.874305555553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t="str">
        <f t="shared" si="242"/>
        <v>theater</v>
      </c>
      <c r="R3896" t="str">
        <f t="shared" si="243"/>
        <v>plays</v>
      </c>
    </row>
    <row r="3897" spans="1:18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0">
        <f t="shared" si="240"/>
        <v>42031.916875000003</v>
      </c>
      <c r="J3897" s="10">
        <f t="shared" si="241"/>
        <v>42062.916875000003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t="str">
        <f t="shared" si="242"/>
        <v>theater</v>
      </c>
      <c r="R3897" t="str">
        <f t="shared" si="243"/>
        <v>plays</v>
      </c>
    </row>
    <row r="3898" spans="1:18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0">
        <f t="shared" si="240"/>
        <v>41792.858541666668</v>
      </c>
      <c r="J3898" s="10">
        <f t="shared" si="241"/>
        <v>41806.858541666668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t="str">
        <f t="shared" si="242"/>
        <v>theater</v>
      </c>
      <c r="R3898" t="str">
        <f t="shared" si="243"/>
        <v>plays</v>
      </c>
    </row>
    <row r="3899" spans="1:18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0">
        <f t="shared" si="240"/>
        <v>41982.540312499994</v>
      </c>
      <c r="J3899" s="10">
        <f t="shared" si="241"/>
        <v>42012.540312499994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t="str">
        <f t="shared" si="242"/>
        <v>theater</v>
      </c>
      <c r="R3899" t="str">
        <f t="shared" si="243"/>
        <v>plays</v>
      </c>
    </row>
    <row r="3900" spans="1:18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0">
        <f t="shared" si="240"/>
        <v>42193.148958333331</v>
      </c>
      <c r="J3900" s="10">
        <f t="shared" si="241"/>
        <v>42233.333333333336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t="str">
        <f t="shared" si="242"/>
        <v>theater</v>
      </c>
      <c r="R3900" t="str">
        <f t="shared" si="243"/>
        <v>plays</v>
      </c>
    </row>
    <row r="3901" spans="1:18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0">
        <f t="shared" si="240"/>
        <v>41843.441678240735</v>
      </c>
      <c r="J3901" s="10">
        <f t="shared" si="241"/>
        <v>41863.441678240735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t="str">
        <f t="shared" si="242"/>
        <v>theater</v>
      </c>
      <c r="R3901" t="str">
        <f t="shared" si="243"/>
        <v>plays</v>
      </c>
    </row>
    <row r="3902" spans="1:18" ht="28.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0">
        <f t="shared" si="240"/>
        <v>42135.759155092594</v>
      </c>
      <c r="J3902" s="10">
        <f t="shared" si="241"/>
        <v>42165.759155092594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t="str">
        <f t="shared" si="242"/>
        <v>theater</v>
      </c>
      <c r="R3902" t="str">
        <f t="shared" si="243"/>
        <v>plays</v>
      </c>
    </row>
    <row r="3903" spans="1:18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0">
        <f t="shared" si="240"/>
        <v>42317.493043981485</v>
      </c>
      <c r="J3903" s="10">
        <f t="shared" si="241"/>
        <v>42357.493043981485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t="str">
        <f t="shared" si="242"/>
        <v>theater</v>
      </c>
      <c r="R3903" t="str">
        <f t="shared" si="243"/>
        <v>plays</v>
      </c>
    </row>
    <row r="3904" spans="1:18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0">
        <f t="shared" si="240"/>
        <v>42663.134745370371</v>
      </c>
      <c r="J3904" s="10">
        <f t="shared" si="241"/>
        <v>42688.176412037035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t="str">
        <f t="shared" si="242"/>
        <v>theater</v>
      </c>
      <c r="R3904" t="str">
        <f t="shared" si="243"/>
        <v>plays</v>
      </c>
    </row>
    <row r="3905" spans="1:18" ht="43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0">
        <f t="shared" si="240"/>
        <v>42185.677835648145</v>
      </c>
      <c r="J3905" s="10">
        <f t="shared" si="241"/>
        <v>42230.484722222223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t="str">
        <f t="shared" si="242"/>
        <v>theater</v>
      </c>
      <c r="R3905" t="str">
        <f t="shared" si="243"/>
        <v>plays</v>
      </c>
    </row>
    <row r="3906" spans="1:1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0">
        <f t="shared" si="240"/>
        <v>42094.895833333336</v>
      </c>
      <c r="J3906" s="10">
        <f t="shared" si="241"/>
        <v>42108.87777777778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t="str">
        <f t="shared" si="242"/>
        <v>theater</v>
      </c>
      <c r="R3906" t="str">
        <f t="shared" si="243"/>
        <v>plays</v>
      </c>
    </row>
    <row r="3907" spans="1:18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0">
        <f t="shared" ref="I3907:I3970" si="244">(((L3907/60)/60)/24) + DATE(1970,1,1)+(-8/24)</f>
        <v>42124.290543981479</v>
      </c>
      <c r="J3907" s="10">
        <f t="shared" ref="J3907:J3970" si="245">(((K3907/60)/60)/24) + DATE(1970,1,1)+(-8/24)</f>
        <v>42166.624999999993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t="str">
        <f t="shared" ref="Q3907:Q3970" si="246">LEFT(P3907, SEARCH("/",P3907,1) - 1)</f>
        <v>theater</v>
      </c>
      <c r="R3907" t="str">
        <f t="shared" ref="R3907:R3970" si="247">RIGHT(P3907,LEN(P3907) - SEARCH("/",P3907,1))</f>
        <v>plays</v>
      </c>
    </row>
    <row r="3908" spans="1:18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0">
        <f t="shared" si="244"/>
        <v>42143.584409722222</v>
      </c>
      <c r="J3908" s="10">
        <f t="shared" si="245"/>
        <v>42181.225694444445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t="str">
        <f t="shared" si="246"/>
        <v>theater</v>
      </c>
      <c r="R3908" t="str">
        <f t="shared" si="247"/>
        <v>plays</v>
      </c>
    </row>
    <row r="3909" spans="1:18" ht="28.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0">
        <f t="shared" si="244"/>
        <v>41906.486180555556</v>
      </c>
      <c r="J3909" s="10">
        <f t="shared" si="245"/>
        <v>41938.505555555552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t="str">
        <f t="shared" si="246"/>
        <v>theater</v>
      </c>
      <c r="R3909" t="str">
        <f t="shared" si="247"/>
        <v>plays</v>
      </c>
    </row>
    <row r="3910" spans="1:18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0">
        <f t="shared" si="244"/>
        <v>41833.802037037036</v>
      </c>
      <c r="J3910" s="10">
        <f t="shared" si="245"/>
        <v>41848.802037037036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t="str">
        <f t="shared" si="246"/>
        <v>theater</v>
      </c>
      <c r="R3910" t="str">
        <f t="shared" si="247"/>
        <v>plays</v>
      </c>
    </row>
    <row r="3911" spans="1:18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0">
        <f t="shared" si="244"/>
        <v>41863.025949074072</v>
      </c>
      <c r="J3911" s="10">
        <f t="shared" si="245"/>
        <v>41893.025949074072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t="str">
        <f t="shared" si="246"/>
        <v>theater</v>
      </c>
      <c r="R3911" t="str">
        <f t="shared" si="247"/>
        <v>plays</v>
      </c>
    </row>
    <row r="3912" spans="1:18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0">
        <f t="shared" si="244"/>
        <v>42224.423576388886</v>
      </c>
      <c r="J3912" s="10">
        <f t="shared" si="245"/>
        <v>42254.423576388886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t="str">
        <f t="shared" si="246"/>
        <v>theater</v>
      </c>
      <c r="R3912" t="str">
        <f t="shared" si="247"/>
        <v>plays</v>
      </c>
    </row>
    <row r="3913" spans="1:18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0">
        <f t="shared" si="244"/>
        <v>41939.478900462964</v>
      </c>
      <c r="J3913" s="10">
        <f t="shared" si="245"/>
        <v>41969.520567129628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t="str">
        <f t="shared" si="246"/>
        <v>theater</v>
      </c>
      <c r="R3913" t="str">
        <f t="shared" si="247"/>
        <v>plays</v>
      </c>
    </row>
    <row r="3914" spans="1:18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0">
        <f t="shared" si="244"/>
        <v>42058.936689814807</v>
      </c>
      <c r="J3914" s="10">
        <f t="shared" si="245"/>
        <v>42118.857638888883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t="str">
        <f t="shared" si="246"/>
        <v>theater</v>
      </c>
      <c r="R3914" t="str">
        <f t="shared" si="247"/>
        <v>plays</v>
      </c>
    </row>
    <row r="3915" spans="1:18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0">
        <f t="shared" si="244"/>
        <v>42307.877881944441</v>
      </c>
      <c r="J3915" s="10">
        <f t="shared" si="245"/>
        <v>42337.919548611106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t="str">
        <f t="shared" si="246"/>
        <v>theater</v>
      </c>
      <c r="R3915" t="str">
        <f t="shared" si="247"/>
        <v>plays</v>
      </c>
    </row>
    <row r="3916" spans="1:18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0">
        <f t="shared" si="244"/>
        <v>42114.485601851848</v>
      </c>
      <c r="J3916" s="10">
        <f t="shared" si="245"/>
        <v>42134.624305555553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t="str">
        <f t="shared" si="246"/>
        <v>theater</v>
      </c>
      <c r="R3916" t="str">
        <f t="shared" si="247"/>
        <v>plays</v>
      </c>
    </row>
    <row r="3917" spans="1:18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0">
        <f t="shared" si="244"/>
        <v>42492.651724537034</v>
      </c>
      <c r="J3917" s="10">
        <f t="shared" si="245"/>
        <v>42522.651724537034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t="str">
        <f t="shared" si="246"/>
        <v>theater</v>
      </c>
      <c r="R3917" t="str">
        <f t="shared" si="247"/>
        <v>plays</v>
      </c>
    </row>
    <row r="3918" spans="1:18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0">
        <f t="shared" si="244"/>
        <v>42494.138333333329</v>
      </c>
      <c r="J3918" s="10">
        <f t="shared" si="245"/>
        <v>42524.138333333329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t="str">
        <f t="shared" si="246"/>
        <v>theater</v>
      </c>
      <c r="R3918" t="str">
        <f t="shared" si="247"/>
        <v>plays</v>
      </c>
    </row>
    <row r="3919" spans="1:18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0">
        <f t="shared" si="244"/>
        <v>41863.193993055553</v>
      </c>
      <c r="J3919" s="10">
        <f t="shared" si="245"/>
        <v>41893.193993055553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t="str">
        <f t="shared" si="246"/>
        <v>theater</v>
      </c>
      <c r="R3919" t="str">
        <f t="shared" si="247"/>
        <v>plays</v>
      </c>
    </row>
    <row r="3920" spans="1:18" ht="43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0">
        <f t="shared" si="244"/>
        <v>41843.331284722219</v>
      </c>
      <c r="J3920" s="10">
        <f t="shared" si="245"/>
        <v>41855.333333333328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t="str">
        <f t="shared" si="246"/>
        <v>theater</v>
      </c>
      <c r="R3920" t="str">
        <f t="shared" si="247"/>
        <v>plays</v>
      </c>
    </row>
    <row r="3921" spans="1:18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0">
        <f t="shared" si="244"/>
        <v>42358.351539351854</v>
      </c>
      <c r="J3921" s="10">
        <f t="shared" si="245"/>
        <v>42386.666666666664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t="str">
        <f t="shared" si="246"/>
        <v>theater</v>
      </c>
      <c r="R3921" t="str">
        <f t="shared" si="247"/>
        <v>plays</v>
      </c>
    </row>
    <row r="3922" spans="1:18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0">
        <f t="shared" si="244"/>
        <v>42657.053935185184</v>
      </c>
      <c r="J3922" s="10">
        <f t="shared" si="245"/>
        <v>42687.095601851855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t="str">
        <f t="shared" si="246"/>
        <v>theater</v>
      </c>
      <c r="R3922" t="str">
        <f t="shared" si="247"/>
        <v>plays</v>
      </c>
    </row>
    <row r="3923" spans="1:18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0">
        <f t="shared" si="244"/>
        <v>41926.208969907406</v>
      </c>
      <c r="J3923" s="10">
        <f t="shared" si="245"/>
        <v>41938.416666666664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t="str">
        <f t="shared" si="246"/>
        <v>theater</v>
      </c>
      <c r="R3923" t="str">
        <f t="shared" si="247"/>
        <v>plays</v>
      </c>
    </row>
    <row r="3924" spans="1:18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0">
        <f t="shared" si="244"/>
        <v>42020.435300925928</v>
      </c>
      <c r="J3924" s="10">
        <f t="shared" si="245"/>
        <v>42065.624999999993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t="str">
        <f t="shared" si="246"/>
        <v>theater</v>
      </c>
      <c r="R3924" t="str">
        <f t="shared" si="247"/>
        <v>plays</v>
      </c>
    </row>
    <row r="3925" spans="1:18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0">
        <f t="shared" si="244"/>
        <v>42075.646655092591</v>
      </c>
      <c r="J3925" s="10">
        <f t="shared" si="245"/>
        <v>42103.646655092591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t="str">
        <f t="shared" si="246"/>
        <v>theater</v>
      </c>
      <c r="R3925" t="str">
        <f t="shared" si="247"/>
        <v>plays</v>
      </c>
    </row>
    <row r="3926" spans="1:18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0">
        <f t="shared" si="244"/>
        <v>41786.626412037032</v>
      </c>
      <c r="J3926" s="10">
        <f t="shared" si="245"/>
        <v>41816.626412037032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t="str">
        <f t="shared" si="246"/>
        <v>theater</v>
      </c>
      <c r="R3926" t="str">
        <f t="shared" si="247"/>
        <v>plays</v>
      </c>
    </row>
    <row r="3927" spans="1:18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0">
        <f t="shared" si="244"/>
        <v>41820.537488425922</v>
      </c>
      <c r="J3927" s="10">
        <f t="shared" si="245"/>
        <v>41850.537488425922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t="str">
        <f t="shared" si="246"/>
        <v>theater</v>
      </c>
      <c r="R3927" t="str">
        <f t="shared" si="247"/>
        <v>plays</v>
      </c>
    </row>
    <row r="3928" spans="1:18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0">
        <f t="shared" si="244"/>
        <v>41969.751712962963</v>
      </c>
      <c r="J3928" s="10">
        <f t="shared" si="245"/>
        <v>41999.751712962963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t="str">
        <f t="shared" si="246"/>
        <v>theater</v>
      </c>
      <c r="R3928" t="str">
        <f t="shared" si="247"/>
        <v>plays</v>
      </c>
    </row>
    <row r="3929" spans="1:18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0">
        <f t="shared" si="244"/>
        <v>41829.934074074074</v>
      </c>
      <c r="J3929" s="10">
        <f t="shared" si="245"/>
        <v>41859.934074074074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t="str">
        <f t="shared" si="246"/>
        <v>theater</v>
      </c>
      <c r="R3929" t="str">
        <f t="shared" si="247"/>
        <v>plays</v>
      </c>
    </row>
    <row r="3930" spans="1:18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0">
        <f t="shared" si="244"/>
        <v>42265.349849537037</v>
      </c>
      <c r="J3930" s="10">
        <f t="shared" si="245"/>
        <v>42292.874305555553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t="str">
        <f t="shared" si="246"/>
        <v>theater</v>
      </c>
      <c r="R3930" t="str">
        <f t="shared" si="247"/>
        <v>plays</v>
      </c>
    </row>
    <row r="3931" spans="1:18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0">
        <f t="shared" si="244"/>
        <v>42601.493807870364</v>
      </c>
      <c r="J3931" s="10">
        <f t="shared" si="245"/>
        <v>42631.493807870364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t="str">
        <f t="shared" si="246"/>
        <v>theater</v>
      </c>
      <c r="R3931" t="str">
        <f t="shared" si="247"/>
        <v>plays</v>
      </c>
    </row>
    <row r="3932" spans="1:18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0">
        <f t="shared" si="244"/>
        <v>42433.00541666666</v>
      </c>
      <c r="J3932" s="10">
        <f t="shared" si="245"/>
        <v>42460.916666666664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t="str">
        <f t="shared" si="246"/>
        <v>theater</v>
      </c>
      <c r="R3932" t="str">
        <f t="shared" si="247"/>
        <v>plays</v>
      </c>
    </row>
    <row r="3933" spans="1:18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0">
        <f t="shared" si="244"/>
        <v>42227.818368055552</v>
      </c>
      <c r="J3933" s="10">
        <f t="shared" si="245"/>
        <v>42252.818368055552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t="str">
        <f t="shared" si="246"/>
        <v>theater</v>
      </c>
      <c r="R3933" t="str">
        <f t="shared" si="247"/>
        <v>plays</v>
      </c>
    </row>
    <row r="3934" spans="1:18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0">
        <f t="shared" si="244"/>
        <v>42414.835231481477</v>
      </c>
      <c r="J3934" s="10">
        <f t="shared" si="245"/>
        <v>42444.793564814812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t="str">
        <f t="shared" si="246"/>
        <v>theater</v>
      </c>
      <c r="R3934" t="str">
        <f t="shared" si="247"/>
        <v>plays</v>
      </c>
    </row>
    <row r="3935" spans="1:18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0">
        <f t="shared" si="244"/>
        <v>42538.634976851848</v>
      </c>
      <c r="J3935" s="10">
        <f t="shared" si="245"/>
        <v>42567.696527777771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t="str">
        <f t="shared" si="246"/>
        <v>theater</v>
      </c>
      <c r="R3935" t="str">
        <f t="shared" si="247"/>
        <v>plays</v>
      </c>
    </row>
    <row r="3936" spans="1:18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0">
        <f t="shared" si="244"/>
        <v>42233.338414351849</v>
      </c>
      <c r="J3936" s="10">
        <f t="shared" si="245"/>
        <v>42278.208333333336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t="str">
        <f t="shared" si="246"/>
        <v>theater</v>
      </c>
      <c r="R3936" t="str">
        <f t="shared" si="247"/>
        <v>plays</v>
      </c>
    </row>
    <row r="3937" spans="1:18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0">
        <f t="shared" si="244"/>
        <v>42221.323449074065</v>
      </c>
      <c r="J3937" s="10">
        <f t="shared" si="245"/>
        <v>42281.323449074065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t="str">
        <f t="shared" si="246"/>
        <v>theater</v>
      </c>
      <c r="R3937" t="str">
        <f t="shared" si="247"/>
        <v>plays</v>
      </c>
    </row>
    <row r="3938" spans="1:18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0">
        <f t="shared" si="244"/>
        <v>42674.929629629631</v>
      </c>
      <c r="J3938" s="10">
        <f t="shared" si="245"/>
        <v>42704.971296296295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t="str">
        <f t="shared" si="246"/>
        <v>theater</v>
      </c>
      <c r="R3938" t="str">
        <f t="shared" si="247"/>
        <v>plays</v>
      </c>
    </row>
    <row r="3939" spans="1:18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0">
        <f t="shared" si="244"/>
        <v>42534.298148148147</v>
      </c>
      <c r="J3939" s="10">
        <f t="shared" si="245"/>
        <v>42562.298148148147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t="str">
        <f t="shared" si="246"/>
        <v>theater</v>
      </c>
      <c r="R3939" t="str">
        <f t="shared" si="247"/>
        <v>plays</v>
      </c>
    </row>
    <row r="3940" spans="1:18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0">
        <f t="shared" si="244"/>
        <v>42151.572384259263</v>
      </c>
      <c r="J3940" s="10">
        <f t="shared" si="245"/>
        <v>42182.572384259263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t="str">
        <f t="shared" si="246"/>
        <v>theater</v>
      </c>
      <c r="R3940" t="str">
        <f t="shared" si="247"/>
        <v>plays</v>
      </c>
    </row>
    <row r="3941" spans="1:18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0">
        <f t="shared" si="244"/>
        <v>41915.066886574074</v>
      </c>
      <c r="J3941" s="10">
        <f t="shared" si="245"/>
        <v>41918.854166666664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t="str">
        <f t="shared" si="246"/>
        <v>theater</v>
      </c>
      <c r="R3941" t="str">
        <f t="shared" si="247"/>
        <v>plays</v>
      </c>
    </row>
    <row r="3942" spans="1:18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0">
        <f t="shared" si="244"/>
        <v>41961.159155092588</v>
      </c>
      <c r="J3942" s="10">
        <f t="shared" si="245"/>
        <v>42006.159155092588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t="str">
        <f t="shared" si="246"/>
        <v>theater</v>
      </c>
      <c r="R3942" t="str">
        <f t="shared" si="247"/>
        <v>plays</v>
      </c>
    </row>
    <row r="3943" spans="1:18" ht="57.6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0">
        <f t="shared" si="244"/>
        <v>41940.253900462958</v>
      </c>
      <c r="J3943" s="10">
        <f t="shared" si="245"/>
        <v>41967.708333333336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t="str">
        <f t="shared" si="246"/>
        <v>theater</v>
      </c>
      <c r="R3943" t="str">
        <f t="shared" si="247"/>
        <v>plays</v>
      </c>
    </row>
    <row r="3944" spans="1:18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0">
        <f t="shared" si="244"/>
        <v>42111.570763888885</v>
      </c>
      <c r="J3944" s="10">
        <f t="shared" si="245"/>
        <v>42171.570763888885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t="str">
        <f t="shared" si="246"/>
        <v>theater</v>
      </c>
      <c r="R3944" t="str">
        <f t="shared" si="247"/>
        <v>plays</v>
      </c>
    </row>
    <row r="3945" spans="1:18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0">
        <f t="shared" si="244"/>
        <v>42279.445231481477</v>
      </c>
      <c r="J3945" s="10">
        <f t="shared" si="245"/>
        <v>42310.368055555555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t="str">
        <f t="shared" si="246"/>
        <v>theater</v>
      </c>
      <c r="R3945" t="str">
        <f t="shared" si="247"/>
        <v>plays</v>
      </c>
    </row>
    <row r="3946" spans="1:18" ht="43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0">
        <f t="shared" si="244"/>
        <v>42213.329571759255</v>
      </c>
      <c r="J3946" s="10">
        <f t="shared" si="245"/>
        <v>42243.329571759255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t="str">
        <f t="shared" si="246"/>
        <v>theater</v>
      </c>
      <c r="R3946" t="str">
        <f t="shared" si="247"/>
        <v>plays</v>
      </c>
    </row>
    <row r="3947" spans="1:18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0">
        <f t="shared" si="244"/>
        <v>42109.468379629623</v>
      </c>
      <c r="J3947" s="10">
        <f t="shared" si="245"/>
        <v>42139.468379629623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t="str">
        <f t="shared" si="246"/>
        <v>theater</v>
      </c>
      <c r="R3947" t="str">
        <f t="shared" si="247"/>
        <v>plays</v>
      </c>
    </row>
    <row r="3948" spans="1:18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0">
        <f t="shared" si="244"/>
        <v>42031.500254629624</v>
      </c>
      <c r="J3948" s="10">
        <f t="shared" si="245"/>
        <v>42062.999999999993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t="str">
        <f t="shared" si="246"/>
        <v>theater</v>
      </c>
      <c r="R3948" t="str">
        <f t="shared" si="247"/>
        <v>plays</v>
      </c>
    </row>
    <row r="3949" spans="1:18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0">
        <f t="shared" si="244"/>
        <v>42614.809537037036</v>
      </c>
      <c r="J3949" s="10">
        <f t="shared" si="245"/>
        <v>42644.809537037036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t="str">
        <f t="shared" si="246"/>
        <v>theater</v>
      </c>
      <c r="R3949" t="str">
        <f t="shared" si="247"/>
        <v>plays</v>
      </c>
    </row>
    <row r="3950" spans="1:18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0">
        <f t="shared" si="244"/>
        <v>41828.992164351846</v>
      </c>
      <c r="J3950" s="10">
        <f t="shared" si="245"/>
        <v>41888.992164351846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t="str">
        <f t="shared" si="246"/>
        <v>theater</v>
      </c>
      <c r="R3950" t="str">
        <f t="shared" si="247"/>
        <v>plays</v>
      </c>
    </row>
    <row r="3951" spans="1:18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0">
        <f t="shared" si="244"/>
        <v>42015.787280092591</v>
      </c>
      <c r="J3951" s="10">
        <f t="shared" si="245"/>
        <v>42045.787280092591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t="str">
        <f t="shared" si="246"/>
        <v>theater</v>
      </c>
      <c r="R3951" t="str">
        <f t="shared" si="247"/>
        <v>plays</v>
      </c>
    </row>
    <row r="3952" spans="1:18" ht="43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0">
        <f t="shared" si="244"/>
        <v>42439.368981481479</v>
      </c>
      <c r="J3952" s="10">
        <f t="shared" si="245"/>
        <v>42468.440972222219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t="str">
        <f t="shared" si="246"/>
        <v>theater</v>
      </c>
      <c r="R3952" t="str">
        <f t="shared" si="247"/>
        <v>plays</v>
      </c>
    </row>
    <row r="3953" spans="1:18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0">
        <f t="shared" si="244"/>
        <v>42433.492384259262</v>
      </c>
      <c r="J3953" s="10">
        <f t="shared" si="245"/>
        <v>42493.45071759259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t="str">
        <f t="shared" si="246"/>
        <v>theater</v>
      </c>
      <c r="R3953" t="str">
        <f t="shared" si="247"/>
        <v>plays</v>
      </c>
    </row>
    <row r="3954" spans="1:18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0">
        <f t="shared" si="244"/>
        <v>42243.457060185181</v>
      </c>
      <c r="J3954" s="10">
        <f t="shared" si="245"/>
        <v>42303.457060185181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t="str">
        <f t="shared" si="246"/>
        <v>theater</v>
      </c>
      <c r="R3954" t="str">
        <f t="shared" si="247"/>
        <v>plays</v>
      </c>
    </row>
    <row r="3955" spans="1:18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0">
        <f t="shared" si="244"/>
        <v>42549.715115740742</v>
      </c>
      <c r="J3955" s="10">
        <f t="shared" si="245"/>
        <v>42580.645138888889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t="str">
        <f t="shared" si="246"/>
        <v>theater</v>
      </c>
      <c r="R3955" t="str">
        <f t="shared" si="247"/>
        <v>plays</v>
      </c>
    </row>
    <row r="3956" spans="1:18" ht="43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0">
        <f t="shared" si="244"/>
        <v>41774.317870370367</v>
      </c>
      <c r="J3956" s="10">
        <f t="shared" si="245"/>
        <v>41834.317870370367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t="str">
        <f t="shared" si="246"/>
        <v>theater</v>
      </c>
      <c r="R3956" t="str">
        <f t="shared" si="247"/>
        <v>plays</v>
      </c>
    </row>
    <row r="3957" spans="1:18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0">
        <f t="shared" si="244"/>
        <v>42306.515520833331</v>
      </c>
      <c r="J3957" s="10">
        <f t="shared" si="245"/>
        <v>42336.557187499995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t="str">
        <f t="shared" si="246"/>
        <v>theater</v>
      </c>
      <c r="R3957" t="str">
        <f t="shared" si="247"/>
        <v>plays</v>
      </c>
    </row>
    <row r="3958" spans="1:18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0">
        <f t="shared" si="244"/>
        <v>42457.598692129628</v>
      </c>
      <c r="J3958" s="10">
        <f t="shared" si="245"/>
        <v>42484.680555555555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t="str">
        <f t="shared" si="246"/>
        <v>theater</v>
      </c>
      <c r="R3958" t="str">
        <f t="shared" si="247"/>
        <v>plays</v>
      </c>
    </row>
    <row r="3959" spans="1:18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0">
        <f t="shared" si="244"/>
        <v>42513.642986111103</v>
      </c>
      <c r="J3959" s="10">
        <f t="shared" si="245"/>
        <v>42559.642986111103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t="str">
        <f t="shared" si="246"/>
        <v>theater</v>
      </c>
      <c r="R3959" t="str">
        <f t="shared" si="247"/>
        <v>plays</v>
      </c>
    </row>
    <row r="3960" spans="1:18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0">
        <f t="shared" si="244"/>
        <v>41816.617037037038</v>
      </c>
      <c r="J3960" s="10">
        <f t="shared" si="245"/>
        <v>41853.25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t="str">
        <f t="shared" si="246"/>
        <v>theater</v>
      </c>
      <c r="R3960" t="str">
        <f t="shared" si="247"/>
        <v>plays</v>
      </c>
    </row>
    <row r="3961" spans="1:18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0">
        <f t="shared" si="244"/>
        <v>41880.455509259256</v>
      </c>
      <c r="J3961" s="10">
        <f t="shared" si="245"/>
        <v>41910.455509259256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t="str">
        <f t="shared" si="246"/>
        <v>theater</v>
      </c>
      <c r="R3961" t="str">
        <f t="shared" si="247"/>
        <v>plays</v>
      </c>
    </row>
    <row r="3962" spans="1:18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0">
        <f t="shared" si="244"/>
        <v>42342.51222222222</v>
      </c>
      <c r="J3962" s="10">
        <f t="shared" si="245"/>
        <v>42372.51222222222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t="str">
        <f t="shared" si="246"/>
        <v>theater</v>
      </c>
      <c r="R3962" t="str">
        <f t="shared" si="247"/>
        <v>plays</v>
      </c>
    </row>
    <row r="3963" spans="1:18" ht="43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0">
        <f t="shared" si="244"/>
        <v>41745.557986111111</v>
      </c>
      <c r="J3963" s="10">
        <f t="shared" si="245"/>
        <v>41767.557986111111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t="str">
        <f t="shared" si="246"/>
        <v>theater</v>
      </c>
      <c r="R3963" t="str">
        <f t="shared" si="247"/>
        <v>plays</v>
      </c>
    </row>
    <row r="3964" spans="1:18" ht="43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0">
        <f t="shared" si="244"/>
        <v>42311.288124999999</v>
      </c>
      <c r="J3964" s="10">
        <f t="shared" si="245"/>
        <v>42336.288124999999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t="str">
        <f t="shared" si="246"/>
        <v>theater</v>
      </c>
      <c r="R3964" t="str">
        <f t="shared" si="247"/>
        <v>plays</v>
      </c>
    </row>
    <row r="3965" spans="1:18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0">
        <f t="shared" si="244"/>
        <v>42295.820798611108</v>
      </c>
      <c r="J3965" s="10">
        <f t="shared" si="245"/>
        <v>42325.862465277773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t="str">
        <f t="shared" si="246"/>
        <v>theater</v>
      </c>
      <c r="R3965" t="str">
        <f t="shared" si="247"/>
        <v>plays</v>
      </c>
    </row>
    <row r="3966" spans="1:18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0">
        <f t="shared" si="244"/>
        <v>42053.388726851852</v>
      </c>
      <c r="J3966" s="10">
        <f t="shared" si="245"/>
        <v>42113.34706018518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t="str">
        <f t="shared" si="246"/>
        <v>theater</v>
      </c>
      <c r="R3966" t="str">
        <f t="shared" si="247"/>
        <v>plays</v>
      </c>
    </row>
    <row r="3967" spans="1:18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0">
        <f t="shared" si="244"/>
        <v>42413.902546296296</v>
      </c>
      <c r="J3967" s="10">
        <f t="shared" si="245"/>
        <v>42473.860879629625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t="str">
        <f t="shared" si="246"/>
        <v>theater</v>
      </c>
      <c r="R3967" t="str">
        <f t="shared" si="247"/>
        <v>plays</v>
      </c>
    </row>
    <row r="3968" spans="1:18" ht="43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0">
        <f t="shared" si="244"/>
        <v>41801.378217592588</v>
      </c>
      <c r="J3968" s="10">
        <f t="shared" si="245"/>
        <v>41843.790972222218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t="str">
        <f t="shared" si="246"/>
        <v>theater</v>
      </c>
      <c r="R3968" t="str">
        <f t="shared" si="247"/>
        <v>plays</v>
      </c>
    </row>
    <row r="3969" spans="1:18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0">
        <f t="shared" si="244"/>
        <v>42769.957256944443</v>
      </c>
      <c r="J3969" s="10">
        <f t="shared" si="245"/>
        <v>42799.957256944443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t="str">
        <f t="shared" si="246"/>
        <v>theater</v>
      </c>
      <c r="R3969" t="str">
        <f t="shared" si="247"/>
        <v>plays</v>
      </c>
    </row>
    <row r="3970" spans="1:18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0">
        <f t="shared" si="244"/>
        <v>42452.48232638889</v>
      </c>
      <c r="J3970" s="10">
        <f t="shared" si="245"/>
        <v>42512.48232638889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t="str">
        <f t="shared" si="246"/>
        <v>theater</v>
      </c>
      <c r="R3970" t="str">
        <f t="shared" si="247"/>
        <v>plays</v>
      </c>
    </row>
    <row r="3971" spans="1:18" ht="43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0">
        <f t="shared" ref="I3971:I4034" si="248">(((L3971/60)/60)/24) + DATE(1970,1,1)+(-8/24)</f>
        <v>42601.521365740737</v>
      </c>
      <c r="J3971" s="10">
        <f t="shared" ref="J3971:J4034" si="249">(((K3971/60)/60)/24) + DATE(1970,1,1)+(-8/24)</f>
        <v>42610.829861111109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t="str">
        <f t="shared" ref="Q3971:Q4034" si="250">LEFT(P3971, SEARCH("/",P3971,1) - 1)</f>
        <v>theater</v>
      </c>
      <c r="R3971" t="str">
        <f t="shared" ref="R3971:R4034" si="251">RIGHT(P3971,LEN(P3971) - SEARCH("/",P3971,1))</f>
        <v>plays</v>
      </c>
    </row>
    <row r="3972" spans="1:18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0">
        <f t="shared" si="248"/>
        <v>42447.530219907399</v>
      </c>
      <c r="J3972" s="10">
        <f t="shared" si="249"/>
        <v>42477.530219907399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t="str">
        <f t="shared" si="250"/>
        <v>theater</v>
      </c>
      <c r="R3972" t="str">
        <f t="shared" si="251"/>
        <v>plays</v>
      </c>
    </row>
    <row r="3973" spans="1:18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0">
        <f t="shared" si="248"/>
        <v>41811.202847222223</v>
      </c>
      <c r="J3973" s="10">
        <f t="shared" si="249"/>
        <v>41841.202847222223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t="str">
        <f t="shared" si="250"/>
        <v>theater</v>
      </c>
      <c r="R3973" t="str">
        <f t="shared" si="251"/>
        <v>plays</v>
      </c>
    </row>
    <row r="3974" spans="1:18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0">
        <f t="shared" si="248"/>
        <v>41980.734189814808</v>
      </c>
      <c r="J3974" s="10">
        <f t="shared" si="249"/>
        <v>42040.734189814808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t="str">
        <f t="shared" si="250"/>
        <v>theater</v>
      </c>
      <c r="R3974" t="str">
        <f t="shared" si="251"/>
        <v>plays</v>
      </c>
    </row>
    <row r="3975" spans="1:18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0">
        <f t="shared" si="248"/>
        <v>42469.350810185184</v>
      </c>
      <c r="J3975" s="10">
        <f t="shared" si="249"/>
        <v>42498.833333333336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t="str">
        <f t="shared" si="250"/>
        <v>theater</v>
      </c>
      <c r="R3975" t="str">
        <f t="shared" si="251"/>
        <v>plays</v>
      </c>
    </row>
    <row r="3976" spans="1:18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0">
        <f t="shared" si="248"/>
        <v>42493.213518518511</v>
      </c>
      <c r="J3976" s="10">
        <f t="shared" si="249"/>
        <v>42523.213518518511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t="str">
        <f t="shared" si="250"/>
        <v>theater</v>
      </c>
      <c r="R3976" t="str">
        <f t="shared" si="251"/>
        <v>plays</v>
      </c>
    </row>
    <row r="3977" spans="1:18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0">
        <f t="shared" si="248"/>
        <v>42534.533541666664</v>
      </c>
      <c r="J3977" s="10">
        <f t="shared" si="249"/>
        <v>42564.533541666664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t="str">
        <f t="shared" si="250"/>
        <v>theater</v>
      </c>
      <c r="R3977" t="str">
        <f t="shared" si="251"/>
        <v>plays</v>
      </c>
    </row>
    <row r="3978" spans="1:18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0">
        <f t="shared" si="248"/>
        <v>41830.525011574071</v>
      </c>
      <c r="J3978" s="10">
        <f t="shared" si="249"/>
        <v>41851.958333333328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t="str">
        <f t="shared" si="250"/>
        <v>theater</v>
      </c>
      <c r="R3978" t="str">
        <f t="shared" si="251"/>
        <v>plays</v>
      </c>
    </row>
    <row r="3979" spans="1:18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0">
        <f t="shared" si="248"/>
        <v>42543.455231481479</v>
      </c>
      <c r="J3979" s="10">
        <f t="shared" si="249"/>
        <v>42573.455231481479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t="str">
        <f t="shared" si="250"/>
        <v>theater</v>
      </c>
      <c r="R3979" t="str">
        <f t="shared" si="251"/>
        <v>plays</v>
      </c>
    </row>
    <row r="3980" spans="1:18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0">
        <f t="shared" si="248"/>
        <v>41975.309641203705</v>
      </c>
      <c r="J3980" s="10">
        <f t="shared" si="249"/>
        <v>42035.309641203705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t="str">
        <f t="shared" si="250"/>
        <v>theater</v>
      </c>
      <c r="R3980" t="str">
        <f t="shared" si="251"/>
        <v>plays</v>
      </c>
    </row>
    <row r="3981" spans="1:18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0">
        <f t="shared" si="248"/>
        <v>42069.570104166669</v>
      </c>
      <c r="J3981" s="10">
        <f t="shared" si="249"/>
        <v>42092.499999999993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t="str">
        <f t="shared" si="250"/>
        <v>theater</v>
      </c>
      <c r="R3981" t="str">
        <f t="shared" si="251"/>
        <v>plays</v>
      </c>
    </row>
    <row r="3982" spans="1:18" ht="43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0">
        <f t="shared" si="248"/>
        <v>41795.265590277777</v>
      </c>
      <c r="J3982" s="10">
        <f t="shared" si="249"/>
        <v>41825.265590277777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t="str">
        <f t="shared" si="250"/>
        <v>theater</v>
      </c>
      <c r="R3982" t="str">
        <f t="shared" si="251"/>
        <v>plays</v>
      </c>
    </row>
    <row r="3983" spans="1:18" ht="28.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0">
        <f t="shared" si="248"/>
        <v>42507.846631944441</v>
      </c>
      <c r="J3983" s="10">
        <f t="shared" si="249"/>
        <v>42567.846631944441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t="str">
        <f t="shared" si="250"/>
        <v>theater</v>
      </c>
      <c r="R3983" t="str">
        <f t="shared" si="251"/>
        <v>plays</v>
      </c>
    </row>
    <row r="3984" spans="1:18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0">
        <f t="shared" si="248"/>
        <v>42132.476620370369</v>
      </c>
      <c r="J3984" s="10">
        <f t="shared" si="249"/>
        <v>42192.476620370369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t="str">
        <f t="shared" si="250"/>
        <v>theater</v>
      </c>
      <c r="R3984" t="str">
        <f t="shared" si="251"/>
        <v>plays</v>
      </c>
    </row>
    <row r="3985" spans="1:18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0">
        <f t="shared" si="248"/>
        <v>41747.536527777775</v>
      </c>
      <c r="J3985" s="10">
        <f t="shared" si="249"/>
        <v>41778.957638888889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t="str">
        <f t="shared" si="250"/>
        <v>theater</v>
      </c>
      <c r="R3985" t="str">
        <f t="shared" si="251"/>
        <v>plays</v>
      </c>
    </row>
    <row r="3986" spans="1:18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0">
        <f t="shared" si="248"/>
        <v>41920.630138888882</v>
      </c>
      <c r="J3986" s="10">
        <f t="shared" si="249"/>
        <v>41950.666666666664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t="str">
        <f t="shared" si="250"/>
        <v>theater</v>
      </c>
      <c r="R3986" t="str">
        <f t="shared" si="251"/>
        <v>plays</v>
      </c>
    </row>
    <row r="3987" spans="1:18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0">
        <f t="shared" si="248"/>
        <v>42399.374074074069</v>
      </c>
      <c r="J3987" s="10">
        <f t="shared" si="249"/>
        <v>42420.545138888883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t="str">
        <f t="shared" si="250"/>
        <v>theater</v>
      </c>
      <c r="R3987" t="str">
        <f t="shared" si="251"/>
        <v>plays</v>
      </c>
    </row>
    <row r="3988" spans="1:18" ht="43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0">
        <f t="shared" si="248"/>
        <v>42467.215208333328</v>
      </c>
      <c r="J3988" s="10">
        <f t="shared" si="249"/>
        <v>42496.211111111108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t="str">
        <f t="shared" si="250"/>
        <v>theater</v>
      </c>
      <c r="R3988" t="str">
        <f t="shared" si="251"/>
        <v>plays</v>
      </c>
    </row>
    <row r="3989" spans="1:18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0">
        <f t="shared" si="248"/>
        <v>41765.591319444444</v>
      </c>
      <c r="J3989" s="10">
        <f t="shared" si="249"/>
        <v>41775.591319444444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t="str">
        <f t="shared" si="250"/>
        <v>theater</v>
      </c>
      <c r="R3989" t="str">
        <f t="shared" si="251"/>
        <v>plays</v>
      </c>
    </row>
    <row r="3990" spans="1:18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0">
        <f t="shared" si="248"/>
        <v>42229.747835648144</v>
      </c>
      <c r="J3990" s="10">
        <f t="shared" si="249"/>
        <v>42244.747835648144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t="str">
        <f t="shared" si="250"/>
        <v>theater</v>
      </c>
      <c r="R3990" t="str">
        <f t="shared" si="251"/>
        <v>plays</v>
      </c>
    </row>
    <row r="3991" spans="1:18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0">
        <f t="shared" si="248"/>
        <v>42286.416446759256</v>
      </c>
      <c r="J3991" s="10">
        <f t="shared" si="249"/>
        <v>42316.458113425928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t="str">
        <f t="shared" si="250"/>
        <v>theater</v>
      </c>
      <c r="R3991" t="str">
        <f t="shared" si="251"/>
        <v>plays</v>
      </c>
    </row>
    <row r="3992" spans="1:18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0">
        <f t="shared" si="248"/>
        <v>42401.339039351849</v>
      </c>
      <c r="J3992" s="10">
        <f t="shared" si="249"/>
        <v>42431.339039351849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t="str">
        <f t="shared" si="250"/>
        <v>theater</v>
      </c>
      <c r="R3992" t="str">
        <f t="shared" si="251"/>
        <v>plays</v>
      </c>
    </row>
    <row r="3993" spans="1:18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0">
        <f t="shared" si="248"/>
        <v>42125.311134259253</v>
      </c>
      <c r="J3993" s="10">
        <f t="shared" si="249"/>
        <v>42155.311134259253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t="str">
        <f t="shared" si="250"/>
        <v>theater</v>
      </c>
      <c r="R3993" t="str">
        <f t="shared" si="251"/>
        <v>plays</v>
      </c>
    </row>
    <row r="3994" spans="1:18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0">
        <f t="shared" si="248"/>
        <v>42289.607164351844</v>
      </c>
      <c r="J3994" s="10">
        <f t="shared" si="249"/>
        <v>42349.648831018516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t="str">
        <f t="shared" si="250"/>
        <v>theater</v>
      </c>
      <c r="R3994" t="str">
        <f t="shared" si="251"/>
        <v>plays</v>
      </c>
    </row>
    <row r="3995" spans="1:18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0">
        <f t="shared" si="248"/>
        <v>42107.531388888885</v>
      </c>
      <c r="J3995" s="10">
        <f t="shared" si="249"/>
        <v>42137.531388888885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t="str">
        <f t="shared" si="250"/>
        <v>theater</v>
      </c>
      <c r="R3995" t="str">
        <f t="shared" si="251"/>
        <v>plays</v>
      </c>
    </row>
    <row r="3996" spans="1:18" ht="28.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0">
        <f t="shared" si="248"/>
        <v>41809.056597222218</v>
      </c>
      <c r="J3996" s="10">
        <f t="shared" si="249"/>
        <v>41839.056597222218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t="str">
        <f t="shared" si="250"/>
        <v>theater</v>
      </c>
      <c r="R3996" t="str">
        <f t="shared" si="251"/>
        <v>plays</v>
      </c>
    </row>
    <row r="3997" spans="1:18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0">
        <f t="shared" si="248"/>
        <v>42019.350428240738</v>
      </c>
      <c r="J3997" s="10">
        <f t="shared" si="249"/>
        <v>42049.143749999996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t="str">
        <f t="shared" si="250"/>
        <v>theater</v>
      </c>
      <c r="R3997" t="str">
        <f t="shared" si="251"/>
        <v>plays</v>
      </c>
    </row>
    <row r="3998" spans="1:18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0">
        <f t="shared" si="248"/>
        <v>41949.933611111104</v>
      </c>
      <c r="J3998" s="10">
        <f t="shared" si="249"/>
        <v>41963.336111111108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t="str">
        <f t="shared" si="250"/>
        <v>theater</v>
      </c>
      <c r="R3998" t="str">
        <f t="shared" si="251"/>
        <v>plays</v>
      </c>
    </row>
    <row r="3999" spans="1:18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0">
        <f t="shared" si="248"/>
        <v>42069.058113425919</v>
      </c>
      <c r="J3999" s="10">
        <f t="shared" si="249"/>
        <v>42099.016446759262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t="str">
        <f t="shared" si="250"/>
        <v>theater</v>
      </c>
      <c r="R3999" t="str">
        <f t="shared" si="251"/>
        <v>plays</v>
      </c>
    </row>
    <row r="4000" spans="1:18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0">
        <f t="shared" si="248"/>
        <v>42061.629930555551</v>
      </c>
      <c r="J4000" s="10">
        <f t="shared" si="249"/>
        <v>42091.588263888887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t="str">
        <f t="shared" si="250"/>
        <v>theater</v>
      </c>
      <c r="R4000" t="str">
        <f t="shared" si="251"/>
        <v>plays</v>
      </c>
    </row>
    <row r="4001" spans="1:18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0">
        <f t="shared" si="248"/>
        <v>41842.495347222219</v>
      </c>
      <c r="J4001" s="10">
        <f t="shared" si="249"/>
        <v>41882.494317129625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t="str">
        <f t="shared" si="250"/>
        <v>theater</v>
      </c>
      <c r="R4001" t="str">
        <f t="shared" si="251"/>
        <v>plays</v>
      </c>
    </row>
    <row r="4002" spans="1:1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0">
        <f t="shared" si="248"/>
        <v>42437.312013888884</v>
      </c>
      <c r="J4002" s="10">
        <f t="shared" si="249"/>
        <v>42497.27034722222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t="str">
        <f t="shared" si="250"/>
        <v>theater</v>
      </c>
      <c r="R4002" t="str">
        <f t="shared" si="251"/>
        <v>plays</v>
      </c>
    </row>
    <row r="4003" spans="1:18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0">
        <f t="shared" si="248"/>
        <v>42775.630879629629</v>
      </c>
      <c r="J4003" s="10">
        <f t="shared" si="249"/>
        <v>42795.458333333336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t="str">
        <f t="shared" si="250"/>
        <v>theater</v>
      </c>
      <c r="R4003" t="str">
        <f t="shared" si="251"/>
        <v>plays</v>
      </c>
    </row>
    <row r="4004" spans="1:18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0">
        <f t="shared" si="248"/>
        <v>41878.710196759253</v>
      </c>
      <c r="J4004" s="10">
        <f t="shared" si="249"/>
        <v>41908.710196759253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t="str">
        <f t="shared" si="250"/>
        <v>theater</v>
      </c>
      <c r="R4004" t="str">
        <f t="shared" si="251"/>
        <v>plays</v>
      </c>
    </row>
    <row r="4005" spans="1:18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0">
        <f t="shared" si="248"/>
        <v>42020.254016203697</v>
      </c>
      <c r="J4005" s="10">
        <f t="shared" si="249"/>
        <v>42050.254016203697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t="str">
        <f t="shared" si="250"/>
        <v>theater</v>
      </c>
      <c r="R4005" t="str">
        <f t="shared" si="251"/>
        <v>plays</v>
      </c>
    </row>
    <row r="4006" spans="1:1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0">
        <f t="shared" si="248"/>
        <v>41889.829363425924</v>
      </c>
      <c r="J4006" s="10">
        <f t="shared" si="249"/>
        <v>41919.829363425924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t="str">
        <f t="shared" si="250"/>
        <v>theater</v>
      </c>
      <c r="R4006" t="str">
        <f t="shared" si="251"/>
        <v>plays</v>
      </c>
    </row>
    <row r="4007" spans="1:18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0">
        <f t="shared" si="248"/>
        <v>41872.474363425921</v>
      </c>
      <c r="J4007" s="10">
        <f t="shared" si="249"/>
        <v>41932.474363425921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t="str">
        <f t="shared" si="250"/>
        <v>theater</v>
      </c>
      <c r="R4007" t="str">
        <f t="shared" si="251"/>
        <v>plays</v>
      </c>
    </row>
    <row r="4008" spans="1:18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0">
        <f t="shared" si="248"/>
        <v>42391.439664351848</v>
      </c>
      <c r="J4008" s="10">
        <f t="shared" si="249"/>
        <v>42416.439664351848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t="str">
        <f t="shared" si="250"/>
        <v>theater</v>
      </c>
      <c r="R4008" t="str">
        <f t="shared" si="251"/>
        <v>plays</v>
      </c>
    </row>
    <row r="4009" spans="1:18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0">
        <f t="shared" si="248"/>
        <v>41848.439594907402</v>
      </c>
      <c r="J4009" s="10">
        <f t="shared" si="249"/>
        <v>41877.352777777778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t="str">
        <f t="shared" si="250"/>
        <v>theater</v>
      </c>
      <c r="R4009" t="str">
        <f t="shared" si="251"/>
        <v>plays</v>
      </c>
    </row>
    <row r="4010" spans="1:18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0">
        <f t="shared" si="248"/>
        <v>42177.630868055552</v>
      </c>
      <c r="J4010" s="10">
        <f t="shared" si="249"/>
        <v>42207.630868055552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t="str">
        <f t="shared" si="250"/>
        <v>theater</v>
      </c>
      <c r="R4010" t="str">
        <f t="shared" si="251"/>
        <v>plays</v>
      </c>
    </row>
    <row r="4011" spans="1:18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0">
        <f t="shared" si="248"/>
        <v>41851.367592592593</v>
      </c>
      <c r="J4011" s="10">
        <f t="shared" si="249"/>
        <v>41891.367592592593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t="str">
        <f t="shared" si="250"/>
        <v>theater</v>
      </c>
      <c r="R4011" t="str">
        <f t="shared" si="251"/>
        <v>plays</v>
      </c>
    </row>
    <row r="4012" spans="1:18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0">
        <f t="shared" si="248"/>
        <v>41921.437106481477</v>
      </c>
      <c r="J4012" s="10">
        <f t="shared" si="249"/>
        <v>41938.437106481477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t="str">
        <f t="shared" si="250"/>
        <v>theater</v>
      </c>
      <c r="R4012" t="str">
        <f t="shared" si="251"/>
        <v>plays</v>
      </c>
    </row>
    <row r="4013" spans="1:18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0">
        <f t="shared" si="248"/>
        <v>42002.211550925924</v>
      </c>
      <c r="J4013" s="10">
        <f t="shared" si="249"/>
        <v>42032.211550925924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t="str">
        <f t="shared" si="250"/>
        <v>theater</v>
      </c>
      <c r="R4013" t="str">
        <f t="shared" si="251"/>
        <v>plays</v>
      </c>
    </row>
    <row r="4014" spans="1:18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0">
        <f t="shared" si="248"/>
        <v>42096.211215277777</v>
      </c>
      <c r="J4014" s="10">
        <f t="shared" si="249"/>
        <v>42126.211215277777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t="str">
        <f t="shared" si="250"/>
        <v>theater</v>
      </c>
      <c r="R4014" t="str">
        <f t="shared" si="251"/>
        <v>plays</v>
      </c>
    </row>
    <row r="4015" spans="1:18" ht="43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0">
        <f t="shared" si="248"/>
        <v>42020.967858796292</v>
      </c>
      <c r="J4015" s="10">
        <f t="shared" si="249"/>
        <v>42050.967858796292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t="str">
        <f t="shared" si="250"/>
        <v>theater</v>
      </c>
      <c r="R4015" t="str">
        <f t="shared" si="251"/>
        <v>plays</v>
      </c>
    </row>
    <row r="4016" spans="1:18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0">
        <f t="shared" si="248"/>
        <v>42418.912835648145</v>
      </c>
      <c r="J4016" s="10">
        <f t="shared" si="249"/>
        <v>42433.912835648145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t="str">
        <f t="shared" si="250"/>
        <v>theater</v>
      </c>
      <c r="R4016" t="str">
        <f t="shared" si="251"/>
        <v>plays</v>
      </c>
    </row>
    <row r="4017" spans="1:18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0">
        <f t="shared" si="248"/>
        <v>42174.447488425918</v>
      </c>
      <c r="J4017" s="10">
        <f t="shared" si="249"/>
        <v>42204.447488425918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t="str">
        <f t="shared" si="250"/>
        <v>theater</v>
      </c>
      <c r="R4017" t="str">
        <f t="shared" si="251"/>
        <v>plays</v>
      </c>
    </row>
    <row r="4018" spans="1:18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0">
        <f t="shared" si="248"/>
        <v>41869.539351851847</v>
      </c>
      <c r="J4018" s="10">
        <f t="shared" si="249"/>
        <v>41899.539351851847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t="str">
        <f t="shared" si="250"/>
        <v>theater</v>
      </c>
      <c r="R4018" t="str">
        <f t="shared" si="251"/>
        <v>plays</v>
      </c>
    </row>
    <row r="4019" spans="1:18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0">
        <f t="shared" si="248"/>
        <v>41856.338819444441</v>
      </c>
      <c r="J4019" s="10">
        <f t="shared" si="249"/>
        <v>41886.338819444441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t="str">
        <f t="shared" si="250"/>
        <v>theater</v>
      </c>
      <c r="R4019" t="str">
        <f t="shared" si="251"/>
        <v>plays</v>
      </c>
    </row>
    <row r="4020" spans="1:18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0">
        <f t="shared" si="248"/>
        <v>42620.577638888884</v>
      </c>
      <c r="J4020" s="10">
        <f t="shared" si="249"/>
        <v>42650.577638888884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t="str">
        <f t="shared" si="250"/>
        <v>theater</v>
      </c>
      <c r="R4020" t="str">
        <f t="shared" si="251"/>
        <v>plays</v>
      </c>
    </row>
    <row r="4021" spans="1:18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0">
        <f t="shared" si="248"/>
        <v>42417.342546296299</v>
      </c>
      <c r="J4021" s="10">
        <f t="shared" si="249"/>
        <v>42475.352777777771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t="str">
        <f t="shared" si="250"/>
        <v>theater</v>
      </c>
      <c r="R4021" t="str">
        <f t="shared" si="251"/>
        <v>plays</v>
      </c>
    </row>
    <row r="4022" spans="1:18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0">
        <f t="shared" si="248"/>
        <v>42056.857627314814</v>
      </c>
      <c r="J4022" s="10">
        <f t="shared" si="249"/>
        <v>42086.815960648142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t="str">
        <f t="shared" si="250"/>
        <v>theater</v>
      </c>
      <c r="R4022" t="str">
        <f t="shared" si="251"/>
        <v>plays</v>
      </c>
    </row>
    <row r="4023" spans="1:18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0">
        <f t="shared" si="248"/>
        <v>41878.578217592592</v>
      </c>
      <c r="J4023" s="10">
        <f t="shared" si="249"/>
        <v>41938.578217592592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t="str">
        <f t="shared" si="250"/>
        <v>theater</v>
      </c>
      <c r="R4023" t="str">
        <f t="shared" si="251"/>
        <v>plays</v>
      </c>
    </row>
    <row r="4024" spans="1:18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0">
        <f t="shared" si="248"/>
        <v>41990.250775462955</v>
      </c>
      <c r="J4024" s="10">
        <f t="shared" si="249"/>
        <v>42035.787499999999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t="str">
        <f t="shared" si="250"/>
        <v>theater</v>
      </c>
      <c r="R4024" t="str">
        <f t="shared" si="251"/>
        <v>plays</v>
      </c>
    </row>
    <row r="4025" spans="1:18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0">
        <f t="shared" si="248"/>
        <v>42408.666238425918</v>
      </c>
      <c r="J4025" s="10">
        <f t="shared" si="249"/>
        <v>42453.624571759261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t="str">
        <f t="shared" si="250"/>
        <v>theater</v>
      </c>
      <c r="R4025" t="str">
        <f t="shared" si="251"/>
        <v>plays</v>
      </c>
    </row>
    <row r="4026" spans="1:18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0">
        <f t="shared" si="248"/>
        <v>42217.336770833332</v>
      </c>
      <c r="J4026" s="10">
        <f t="shared" si="249"/>
        <v>42247.336770833332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t="str">
        <f t="shared" si="250"/>
        <v>theater</v>
      </c>
      <c r="R4026" t="str">
        <f t="shared" si="251"/>
        <v>plays</v>
      </c>
    </row>
    <row r="4027" spans="1:18" ht="43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0">
        <f t="shared" si="248"/>
        <v>42150.904351851852</v>
      </c>
      <c r="J4027" s="10">
        <f t="shared" si="249"/>
        <v>42210.904351851852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t="str">
        <f t="shared" si="250"/>
        <v>theater</v>
      </c>
      <c r="R4027" t="str">
        <f t="shared" si="251"/>
        <v>plays</v>
      </c>
    </row>
    <row r="4028" spans="1:18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0">
        <f t="shared" si="248"/>
        <v>42282.322210648148</v>
      </c>
      <c r="J4028" s="10">
        <f t="shared" si="249"/>
        <v>42342.363877314812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t="str">
        <f t="shared" si="250"/>
        <v>theater</v>
      </c>
      <c r="R4028" t="str">
        <f t="shared" si="251"/>
        <v>plays</v>
      </c>
    </row>
    <row r="4029" spans="1:18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0">
        <f t="shared" si="248"/>
        <v>42768.637511574074</v>
      </c>
      <c r="J4029" s="10">
        <f t="shared" si="249"/>
        <v>42788.708333333336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t="str">
        <f t="shared" si="250"/>
        <v>theater</v>
      </c>
      <c r="R4029" t="str">
        <f t="shared" si="251"/>
        <v>plays</v>
      </c>
    </row>
    <row r="4030" spans="1:18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0">
        <f t="shared" si="248"/>
        <v>41765.605324074073</v>
      </c>
      <c r="J4030" s="10">
        <f t="shared" si="249"/>
        <v>41795.605324074073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t="str">
        <f t="shared" si="250"/>
        <v>theater</v>
      </c>
      <c r="R4030" t="str">
        <f t="shared" si="251"/>
        <v>plays</v>
      </c>
    </row>
    <row r="4031" spans="1:18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0">
        <f t="shared" si="248"/>
        <v>42321.691782407412</v>
      </c>
      <c r="J4031" s="10">
        <f t="shared" si="249"/>
        <v>42351.691782407412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t="str">
        <f t="shared" si="250"/>
        <v>theater</v>
      </c>
      <c r="R4031" t="str">
        <f t="shared" si="251"/>
        <v>plays</v>
      </c>
    </row>
    <row r="4032" spans="1:18" ht="43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0">
        <f t="shared" si="248"/>
        <v>42374.321747685179</v>
      </c>
      <c r="J4032" s="10">
        <f t="shared" si="249"/>
        <v>42403.450694444437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t="str">
        <f t="shared" si="250"/>
        <v>theater</v>
      </c>
      <c r="R4032" t="str">
        <f t="shared" si="251"/>
        <v>plays</v>
      </c>
    </row>
    <row r="4033" spans="1:18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0">
        <f t="shared" si="248"/>
        <v>41941.251898148148</v>
      </c>
      <c r="J4033" s="10">
        <f t="shared" si="249"/>
        <v>41991.293564814812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t="str">
        <f t="shared" si="250"/>
        <v>theater</v>
      </c>
      <c r="R4033" t="str">
        <f t="shared" si="251"/>
        <v>plays</v>
      </c>
    </row>
    <row r="4034" spans="1:18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0">
        <f t="shared" si="248"/>
        <v>42293.47587962963</v>
      </c>
      <c r="J4034" s="10">
        <f t="shared" si="249"/>
        <v>42353.517546296294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t="str">
        <f t="shared" si="250"/>
        <v>theater</v>
      </c>
      <c r="R4034" t="str">
        <f t="shared" si="251"/>
        <v>plays</v>
      </c>
    </row>
    <row r="4035" spans="1:18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0">
        <f t="shared" ref="I4035:I4098" si="252">(((L4035/60)/60)/24) + DATE(1970,1,1)+(-8/24)</f>
        <v>42613.93546296296</v>
      </c>
      <c r="J4035" s="10">
        <f t="shared" ref="J4035:J4098" si="253">(((K4035/60)/60)/24) + DATE(1970,1,1)+(-8/24)</f>
        <v>42645.041666666664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t="str">
        <f t="shared" ref="Q4035:Q4098" si="254">LEFT(P4035, SEARCH("/",P4035,1) - 1)</f>
        <v>theater</v>
      </c>
      <c r="R4035" t="str">
        <f t="shared" ref="R4035:R4098" si="255">RIGHT(P4035,LEN(P4035) - SEARCH("/",P4035,1))</f>
        <v>plays</v>
      </c>
    </row>
    <row r="4036" spans="1:18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0">
        <f t="shared" si="252"/>
        <v>42067.614004629628</v>
      </c>
      <c r="J4036" s="10">
        <f t="shared" si="253"/>
        <v>42097.572337962956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t="str">
        <f t="shared" si="254"/>
        <v>theater</v>
      </c>
      <c r="R4036" t="str">
        <f t="shared" si="255"/>
        <v>plays</v>
      </c>
    </row>
    <row r="4037" spans="1:18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0">
        <f t="shared" si="252"/>
        <v>41903.549618055549</v>
      </c>
      <c r="J4037" s="10">
        <f t="shared" si="253"/>
        <v>41933.549618055549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t="str">
        <f t="shared" si="254"/>
        <v>theater</v>
      </c>
      <c r="R4037" t="str">
        <f t="shared" si="255"/>
        <v>plays</v>
      </c>
    </row>
    <row r="4038" spans="1:18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0">
        <f t="shared" si="252"/>
        <v>41804.603749999995</v>
      </c>
      <c r="J4038" s="10">
        <f t="shared" si="253"/>
        <v>41821.604166666664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t="str">
        <f t="shared" si="254"/>
        <v>theater</v>
      </c>
      <c r="R4038" t="str">
        <f t="shared" si="255"/>
        <v>plays</v>
      </c>
    </row>
    <row r="4039" spans="1:18" ht="43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0">
        <f t="shared" si="252"/>
        <v>42496.737442129634</v>
      </c>
      <c r="J4039" s="10">
        <f t="shared" si="253"/>
        <v>42514.267361111109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t="str">
        <f t="shared" si="254"/>
        <v>theater</v>
      </c>
      <c r="R4039" t="str">
        <f t="shared" si="255"/>
        <v>plays</v>
      </c>
    </row>
    <row r="4040" spans="1:18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0">
        <f t="shared" si="252"/>
        <v>41869.46539351852</v>
      </c>
      <c r="J4040" s="10">
        <f t="shared" si="253"/>
        <v>41929.46539351852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t="str">
        <f t="shared" si="254"/>
        <v>theater</v>
      </c>
      <c r="R4040" t="str">
        <f t="shared" si="255"/>
        <v>plays</v>
      </c>
    </row>
    <row r="4041" spans="1:18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0">
        <f t="shared" si="252"/>
        <v>42305.337581018517</v>
      </c>
      <c r="J4041" s="10">
        <f t="shared" si="253"/>
        <v>42338.915972222218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t="str">
        <f t="shared" si="254"/>
        <v>theater</v>
      </c>
      <c r="R4041" t="str">
        <f t="shared" si="255"/>
        <v>plays</v>
      </c>
    </row>
    <row r="4042" spans="1:18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0">
        <f t="shared" si="252"/>
        <v>42143.898194444446</v>
      </c>
      <c r="J4042" s="10">
        <f t="shared" si="253"/>
        <v>42202.791666666664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t="str">
        <f t="shared" si="254"/>
        <v>theater</v>
      </c>
      <c r="R4042" t="str">
        <f t="shared" si="255"/>
        <v>plays</v>
      </c>
    </row>
    <row r="4043" spans="1:18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0">
        <f t="shared" si="252"/>
        <v>42559.140671296293</v>
      </c>
      <c r="J4043" s="10">
        <f t="shared" si="253"/>
        <v>42619.140671296293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t="str">
        <f t="shared" si="254"/>
        <v>theater</v>
      </c>
      <c r="R4043" t="str">
        <f t="shared" si="255"/>
        <v>plays</v>
      </c>
    </row>
    <row r="4044" spans="1:18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0">
        <f t="shared" si="252"/>
        <v>41994.750740740739</v>
      </c>
      <c r="J4044" s="10">
        <f t="shared" si="253"/>
        <v>42024.469444444439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t="str">
        <f t="shared" si="254"/>
        <v>theater</v>
      </c>
      <c r="R4044" t="str">
        <f t="shared" si="255"/>
        <v>plays</v>
      </c>
    </row>
    <row r="4045" spans="1:18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0">
        <f t="shared" si="252"/>
        <v>41948.624131944445</v>
      </c>
      <c r="J4045" s="10">
        <f t="shared" si="253"/>
        <v>41963.624131944445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t="str">
        <f t="shared" si="254"/>
        <v>theater</v>
      </c>
      <c r="R4045" t="str">
        <f t="shared" si="255"/>
        <v>plays</v>
      </c>
    </row>
    <row r="4046" spans="1:18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0">
        <f t="shared" si="252"/>
        <v>42073.886365740742</v>
      </c>
      <c r="J4046" s="10">
        <f t="shared" si="253"/>
        <v>42103.874999999993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t="str">
        <f t="shared" si="254"/>
        <v>theater</v>
      </c>
      <c r="R4046" t="str">
        <f t="shared" si="255"/>
        <v>plays</v>
      </c>
    </row>
    <row r="4047" spans="1:18" ht="43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0">
        <f t="shared" si="252"/>
        <v>41841.867928240739</v>
      </c>
      <c r="J4047" s="10">
        <f t="shared" si="253"/>
        <v>41871.867928240739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t="str">
        <f t="shared" si="254"/>
        <v>theater</v>
      </c>
      <c r="R4047" t="str">
        <f t="shared" si="255"/>
        <v>plays</v>
      </c>
    </row>
    <row r="4048" spans="1:18" ht="43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0">
        <f t="shared" si="252"/>
        <v>41904.317245370366</v>
      </c>
      <c r="J4048" s="10">
        <f t="shared" si="253"/>
        <v>41934.317245370366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t="str">
        <f t="shared" si="254"/>
        <v>theater</v>
      </c>
      <c r="R4048" t="str">
        <f t="shared" si="255"/>
        <v>plays</v>
      </c>
    </row>
    <row r="4049" spans="1:18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0">
        <f t="shared" si="252"/>
        <v>41990.689155092587</v>
      </c>
      <c r="J4049" s="10">
        <f t="shared" si="253"/>
        <v>42014.708333333336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t="str">
        <f t="shared" si="254"/>
        <v>theater</v>
      </c>
      <c r="R4049" t="str">
        <f t="shared" si="255"/>
        <v>plays</v>
      </c>
    </row>
    <row r="4050" spans="1:18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0">
        <f t="shared" si="252"/>
        <v>42436.175775462958</v>
      </c>
      <c r="J4050" s="10">
        <f t="shared" si="253"/>
        <v>42471.134108796294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t="str">
        <f t="shared" si="254"/>
        <v>theater</v>
      </c>
      <c r="R4050" t="str">
        <f t="shared" si="255"/>
        <v>plays</v>
      </c>
    </row>
    <row r="4051" spans="1:18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0">
        <f t="shared" si="252"/>
        <v>42169.625173611108</v>
      </c>
      <c r="J4051" s="10">
        <f t="shared" si="253"/>
        <v>42199.625173611108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t="str">
        <f t="shared" si="254"/>
        <v>theater</v>
      </c>
      <c r="R4051" t="str">
        <f t="shared" si="255"/>
        <v>plays</v>
      </c>
    </row>
    <row r="4052" spans="1:18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0">
        <f t="shared" si="252"/>
        <v>41905.303136574068</v>
      </c>
      <c r="J4052" s="10">
        <f t="shared" si="253"/>
        <v>41935.303136574068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t="str">
        <f t="shared" si="254"/>
        <v>theater</v>
      </c>
      <c r="R4052" t="str">
        <f t="shared" si="255"/>
        <v>plays</v>
      </c>
    </row>
    <row r="4053" spans="1:18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0">
        <f t="shared" si="252"/>
        <v>41761.476817129631</v>
      </c>
      <c r="J4053" s="10">
        <f t="shared" si="253"/>
        <v>41767.953472222223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t="str">
        <f t="shared" si="254"/>
        <v>theater</v>
      </c>
      <c r="R4053" t="str">
        <f t="shared" si="255"/>
        <v>plays</v>
      </c>
    </row>
    <row r="4054" spans="1:18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0">
        <f t="shared" si="252"/>
        <v>41865.545324074068</v>
      </c>
      <c r="J4054" s="10">
        <f t="shared" si="253"/>
        <v>41925.545324074068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t="str">
        <f t="shared" si="254"/>
        <v>theater</v>
      </c>
      <c r="R4054" t="str">
        <f t="shared" si="255"/>
        <v>plays</v>
      </c>
    </row>
    <row r="4055" spans="1:18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0">
        <f t="shared" si="252"/>
        <v>41928.356805555552</v>
      </c>
      <c r="J4055" s="10">
        <f t="shared" si="253"/>
        <v>41958.499999999993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t="str">
        <f t="shared" si="254"/>
        <v>theater</v>
      </c>
      <c r="R4055" t="str">
        <f t="shared" si="255"/>
        <v>plays</v>
      </c>
    </row>
    <row r="4056" spans="1:18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0">
        <f t="shared" si="252"/>
        <v>42613.507928240739</v>
      </c>
      <c r="J4056" s="10">
        <f t="shared" si="253"/>
        <v>42643.833333333336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t="str">
        <f t="shared" si="254"/>
        <v>theater</v>
      </c>
      <c r="R4056" t="str">
        <f t="shared" si="255"/>
        <v>plays</v>
      </c>
    </row>
    <row r="4057" spans="1:18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0">
        <f t="shared" si="252"/>
        <v>41779.31517361111</v>
      </c>
      <c r="J4057" s="10">
        <f t="shared" si="253"/>
        <v>41809.31517361111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t="str">
        <f t="shared" si="254"/>
        <v>theater</v>
      </c>
      <c r="R4057" t="str">
        <f t="shared" si="255"/>
        <v>plays</v>
      </c>
    </row>
    <row r="4058" spans="1:18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0">
        <f t="shared" si="252"/>
        <v>42534.599988425929</v>
      </c>
      <c r="J4058" s="10">
        <f t="shared" si="253"/>
        <v>42554.499305555553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t="str">
        <f t="shared" si="254"/>
        <v>theater</v>
      </c>
      <c r="R4058" t="str">
        <f t="shared" si="255"/>
        <v>plays</v>
      </c>
    </row>
    <row r="4059" spans="1:18" ht="43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0">
        <f t="shared" si="252"/>
        <v>42310.635185185187</v>
      </c>
      <c r="J4059" s="10">
        <f t="shared" si="253"/>
        <v>42333.624999999993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t="str">
        <f t="shared" si="254"/>
        <v>theater</v>
      </c>
      <c r="R4059" t="str">
        <f t="shared" si="255"/>
        <v>plays</v>
      </c>
    </row>
    <row r="4060" spans="1:18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0">
        <f t="shared" si="252"/>
        <v>42445.727361111109</v>
      </c>
      <c r="J4060" s="10">
        <f t="shared" si="253"/>
        <v>42460.832638888889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t="str">
        <f t="shared" si="254"/>
        <v>theater</v>
      </c>
      <c r="R4060" t="str">
        <f t="shared" si="255"/>
        <v>plays</v>
      </c>
    </row>
    <row r="4061" spans="1:18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0">
        <f t="shared" si="252"/>
        <v>41866.307314814811</v>
      </c>
      <c r="J4061" s="10">
        <f t="shared" si="253"/>
        <v>41897.791666666664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t="str">
        <f t="shared" si="254"/>
        <v>theater</v>
      </c>
      <c r="R4061" t="str">
        <f t="shared" si="255"/>
        <v>plays</v>
      </c>
    </row>
    <row r="4062" spans="1:18" ht="43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0">
        <f t="shared" si="252"/>
        <v>41779.361759259256</v>
      </c>
      <c r="J4062" s="10">
        <f t="shared" si="253"/>
        <v>41813.333333333328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t="str">
        <f t="shared" si="254"/>
        <v>theater</v>
      </c>
      <c r="R4062" t="str">
        <f t="shared" si="255"/>
        <v>plays</v>
      </c>
    </row>
    <row r="4063" spans="1:18" ht="28.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0">
        <f t="shared" si="252"/>
        <v>42420.808136574073</v>
      </c>
      <c r="J4063" s="10">
        <f t="shared" si="253"/>
        <v>42480.766469907401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t="str">
        <f t="shared" si="254"/>
        <v>theater</v>
      </c>
      <c r="R4063" t="str">
        <f t="shared" si="255"/>
        <v>plays</v>
      </c>
    </row>
    <row r="4064" spans="1:18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0">
        <f t="shared" si="252"/>
        <v>42523.405879629623</v>
      </c>
      <c r="J4064" s="10">
        <f t="shared" si="253"/>
        <v>42553.405879629623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t="str">
        <f t="shared" si="254"/>
        <v>theater</v>
      </c>
      <c r="R4064" t="str">
        <f t="shared" si="255"/>
        <v>plays</v>
      </c>
    </row>
    <row r="4065" spans="1:18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0">
        <f t="shared" si="252"/>
        <v>41787.348194444443</v>
      </c>
      <c r="J4065" s="10">
        <f t="shared" si="253"/>
        <v>41817.348194444443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t="str">
        <f t="shared" si="254"/>
        <v>theater</v>
      </c>
      <c r="R4065" t="str">
        <f t="shared" si="255"/>
        <v>plays</v>
      </c>
    </row>
    <row r="4066" spans="1:18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0">
        <f t="shared" si="252"/>
        <v>42093.254930555551</v>
      </c>
      <c r="J4066" s="10">
        <f t="shared" si="253"/>
        <v>42123.254930555551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t="str">
        <f t="shared" si="254"/>
        <v>theater</v>
      </c>
      <c r="R4066" t="str">
        <f t="shared" si="255"/>
        <v>plays</v>
      </c>
    </row>
    <row r="4067" spans="1:18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0">
        <f t="shared" si="252"/>
        <v>41833.61818287037</v>
      </c>
      <c r="J4067" s="10">
        <f t="shared" si="253"/>
        <v>41863.61818287037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t="str">
        <f t="shared" si="254"/>
        <v>theater</v>
      </c>
      <c r="R4067" t="str">
        <f t="shared" si="255"/>
        <v>plays</v>
      </c>
    </row>
    <row r="4068" spans="1:18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0">
        <f t="shared" si="252"/>
        <v>42478.705879629626</v>
      </c>
      <c r="J4068" s="10">
        <f t="shared" si="253"/>
        <v>42508.705879629626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t="str">
        <f t="shared" si="254"/>
        <v>theater</v>
      </c>
      <c r="R4068" t="str">
        <f t="shared" si="255"/>
        <v>plays</v>
      </c>
    </row>
    <row r="4069" spans="1:18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0">
        <f t="shared" si="252"/>
        <v>42234.784143518518</v>
      </c>
      <c r="J4069" s="10">
        <f t="shared" si="253"/>
        <v>42274.784143518518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t="str">
        <f t="shared" si="254"/>
        <v>theater</v>
      </c>
      <c r="R4069" t="str">
        <f t="shared" si="255"/>
        <v>plays</v>
      </c>
    </row>
    <row r="4070" spans="1:18" ht="28.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0">
        <f t="shared" si="252"/>
        <v>42718.630266203698</v>
      </c>
      <c r="J4070" s="10">
        <f t="shared" si="253"/>
        <v>42748.628472222219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t="str">
        <f t="shared" si="254"/>
        <v>theater</v>
      </c>
      <c r="R4070" t="str">
        <f t="shared" si="255"/>
        <v>plays</v>
      </c>
    </row>
    <row r="4071" spans="1:18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0">
        <f t="shared" si="252"/>
        <v>42022.328194444439</v>
      </c>
      <c r="J4071" s="10">
        <f t="shared" si="253"/>
        <v>42063.166666666664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t="str">
        <f t="shared" si="254"/>
        <v>theater</v>
      </c>
      <c r="R4071" t="str">
        <f t="shared" si="255"/>
        <v>plays</v>
      </c>
    </row>
    <row r="4072" spans="1:18" ht="28.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0">
        <f t="shared" si="252"/>
        <v>42031.333564814813</v>
      </c>
      <c r="J4072" s="10">
        <f t="shared" si="253"/>
        <v>42063.791666666664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t="str">
        <f t="shared" si="254"/>
        <v>theater</v>
      </c>
      <c r="R4072" t="str">
        <f t="shared" si="255"/>
        <v>plays</v>
      </c>
    </row>
    <row r="4073" spans="1:18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0">
        <f t="shared" si="252"/>
        <v>42700.47142361111</v>
      </c>
      <c r="J4073" s="10">
        <f t="shared" si="253"/>
        <v>42730.47142361111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t="str">
        <f t="shared" si="254"/>
        <v>theater</v>
      </c>
      <c r="R4073" t="str">
        <f t="shared" si="255"/>
        <v>plays</v>
      </c>
    </row>
    <row r="4074" spans="1:18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0">
        <f t="shared" si="252"/>
        <v>41812.441099537034</v>
      </c>
      <c r="J4074" s="10">
        <f t="shared" si="253"/>
        <v>41872.441099537034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t="str">
        <f t="shared" si="254"/>
        <v>theater</v>
      </c>
      <c r="R4074" t="str">
        <f t="shared" si="255"/>
        <v>plays</v>
      </c>
    </row>
    <row r="4075" spans="1:18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0">
        <f t="shared" si="252"/>
        <v>42078.011875000004</v>
      </c>
      <c r="J4075" s="10">
        <f t="shared" si="253"/>
        <v>42132.833333333336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t="str">
        <f t="shared" si="254"/>
        <v>theater</v>
      </c>
      <c r="R4075" t="str">
        <f t="shared" si="255"/>
        <v>plays</v>
      </c>
    </row>
    <row r="4076" spans="1:18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0">
        <f t="shared" si="252"/>
        <v>42283.219618055555</v>
      </c>
      <c r="J4076" s="10">
        <f t="shared" si="253"/>
        <v>42313.261284722219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t="str">
        <f t="shared" si="254"/>
        <v>theater</v>
      </c>
      <c r="R4076" t="str">
        <f t="shared" si="255"/>
        <v>plays</v>
      </c>
    </row>
    <row r="4077" spans="1:18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0">
        <f t="shared" si="252"/>
        <v>41778.712604166663</v>
      </c>
      <c r="J4077" s="10">
        <f t="shared" si="253"/>
        <v>41820.394444444442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t="str">
        <f t="shared" si="254"/>
        <v>theater</v>
      </c>
      <c r="R4077" t="str">
        <f t="shared" si="255"/>
        <v>plays</v>
      </c>
    </row>
    <row r="4078" spans="1:18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0">
        <f t="shared" si="252"/>
        <v>41905.462372685186</v>
      </c>
      <c r="J4078" s="10">
        <f t="shared" si="253"/>
        <v>41933.493749999994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t="str">
        <f t="shared" si="254"/>
        <v>theater</v>
      </c>
      <c r="R4078" t="str">
        <f t="shared" si="255"/>
        <v>plays</v>
      </c>
    </row>
    <row r="4079" spans="1:18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0">
        <f t="shared" si="252"/>
        <v>42695.377245370364</v>
      </c>
      <c r="J4079" s="10">
        <f t="shared" si="253"/>
        <v>42725.377245370364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t="str">
        <f t="shared" si="254"/>
        <v>theater</v>
      </c>
      <c r="R4079" t="str">
        <f t="shared" si="255"/>
        <v>plays</v>
      </c>
    </row>
    <row r="4080" spans="1:18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0">
        <f t="shared" si="252"/>
        <v>42732.454189814809</v>
      </c>
      <c r="J4080" s="10">
        <f t="shared" si="253"/>
        <v>42762.454189814809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t="str">
        <f t="shared" si="254"/>
        <v>theater</v>
      </c>
      <c r="R4080" t="str">
        <f t="shared" si="255"/>
        <v>plays</v>
      </c>
    </row>
    <row r="4081" spans="1:18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0">
        <f t="shared" si="252"/>
        <v>42510.605567129627</v>
      </c>
      <c r="J4081" s="10">
        <f t="shared" si="253"/>
        <v>42540.605567129627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t="str">
        <f t="shared" si="254"/>
        <v>theater</v>
      </c>
      <c r="R4081" t="str">
        <f t="shared" si="255"/>
        <v>plays</v>
      </c>
    </row>
    <row r="4082" spans="1:18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0">
        <f t="shared" si="252"/>
        <v>42511.364768518521</v>
      </c>
      <c r="J4082" s="10">
        <f t="shared" si="253"/>
        <v>42535.45416666667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t="str">
        <f t="shared" si="254"/>
        <v>theater</v>
      </c>
      <c r="R4082" t="str">
        <f t="shared" si="255"/>
        <v>plays</v>
      </c>
    </row>
    <row r="4083" spans="1:18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0">
        <f t="shared" si="252"/>
        <v>42041.247974537029</v>
      </c>
      <c r="J4083" s="10">
        <f t="shared" si="253"/>
        <v>42071.206307870372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t="str">
        <f t="shared" si="254"/>
        <v>theater</v>
      </c>
      <c r="R4083" t="str">
        <f t="shared" si="255"/>
        <v>plays</v>
      </c>
    </row>
    <row r="4084" spans="1:18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0">
        <f t="shared" si="252"/>
        <v>42306.855937499997</v>
      </c>
      <c r="J4084" s="10">
        <f t="shared" si="253"/>
        <v>42322.624999999993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t="str">
        <f t="shared" si="254"/>
        <v>theater</v>
      </c>
      <c r="R4084" t="str">
        <f t="shared" si="255"/>
        <v>plays</v>
      </c>
    </row>
    <row r="4085" spans="1:18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0">
        <f t="shared" si="252"/>
        <v>42353.428425925922</v>
      </c>
      <c r="J4085" s="10">
        <f t="shared" si="253"/>
        <v>42383.428425925922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t="str">
        <f t="shared" si="254"/>
        <v>theater</v>
      </c>
      <c r="R4085" t="str">
        <f t="shared" si="255"/>
        <v>plays</v>
      </c>
    </row>
    <row r="4086" spans="1:18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0">
        <f t="shared" si="252"/>
        <v>42622.103078703702</v>
      </c>
      <c r="J4086" s="10">
        <f t="shared" si="253"/>
        <v>42652.103078703702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t="str">
        <f t="shared" si="254"/>
        <v>theater</v>
      </c>
      <c r="R4086" t="str">
        <f t="shared" si="255"/>
        <v>plays</v>
      </c>
    </row>
    <row r="4087" spans="1:18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0">
        <f t="shared" si="252"/>
        <v>42058.270543981482</v>
      </c>
      <c r="J4087" s="10">
        <f t="shared" si="253"/>
        <v>42086.832638888889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t="str">
        <f t="shared" si="254"/>
        <v>theater</v>
      </c>
      <c r="R4087" t="str">
        <f t="shared" si="255"/>
        <v>plays</v>
      </c>
    </row>
    <row r="4088" spans="1:18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0">
        <f t="shared" si="252"/>
        <v>42304.607627314814</v>
      </c>
      <c r="J4088" s="10">
        <f t="shared" si="253"/>
        <v>42328.833333333336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t="str">
        <f t="shared" si="254"/>
        <v>theater</v>
      </c>
      <c r="R4088" t="str">
        <f t="shared" si="255"/>
        <v>plays</v>
      </c>
    </row>
    <row r="4089" spans="1:1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0">
        <f t="shared" si="252"/>
        <v>42538.40956018518</v>
      </c>
      <c r="J4089" s="10">
        <f t="shared" si="253"/>
        <v>42568.40956018518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t="str">
        <f t="shared" si="254"/>
        <v>theater</v>
      </c>
      <c r="R4089" t="str">
        <f t="shared" si="255"/>
        <v>plays</v>
      </c>
    </row>
    <row r="4090" spans="1:18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0">
        <f t="shared" si="252"/>
        <v>41990.27921296296</v>
      </c>
      <c r="J4090" s="10">
        <f t="shared" si="253"/>
        <v>42020.101388888892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t="str">
        <f t="shared" si="254"/>
        <v>theater</v>
      </c>
      <c r="R4090" t="str">
        <f t="shared" si="255"/>
        <v>plays</v>
      </c>
    </row>
    <row r="4091" spans="1:18" ht="43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0">
        <f t="shared" si="252"/>
        <v>42122.399166666662</v>
      </c>
      <c r="J4091" s="10">
        <f t="shared" si="253"/>
        <v>42155.399305555555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t="str">
        <f t="shared" si="254"/>
        <v>theater</v>
      </c>
      <c r="R4091" t="str">
        <f t="shared" si="255"/>
        <v>plays</v>
      </c>
    </row>
    <row r="4092" spans="1:18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0">
        <f t="shared" si="252"/>
        <v>42209.339548611104</v>
      </c>
      <c r="J4092" s="10">
        <f t="shared" si="253"/>
        <v>42223.291666666664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t="str">
        <f t="shared" si="254"/>
        <v>theater</v>
      </c>
      <c r="R4092" t="str">
        <f t="shared" si="255"/>
        <v>plays</v>
      </c>
    </row>
    <row r="4093" spans="1:18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0">
        <f t="shared" si="252"/>
        <v>41990.173043981478</v>
      </c>
      <c r="J4093" s="10">
        <f t="shared" si="253"/>
        <v>42020.173043981478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t="str">
        <f t="shared" si="254"/>
        <v>theater</v>
      </c>
      <c r="R4093" t="str">
        <f t="shared" si="255"/>
        <v>plays</v>
      </c>
    </row>
    <row r="4094" spans="1:18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0">
        <f t="shared" si="252"/>
        <v>42038.861655092587</v>
      </c>
      <c r="J4094" s="10">
        <f t="shared" si="253"/>
        <v>42098.81998842593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t="str">
        <f t="shared" si="254"/>
        <v>theater</v>
      </c>
      <c r="R4094" t="str">
        <f t="shared" si="255"/>
        <v>plays</v>
      </c>
    </row>
    <row r="4095" spans="1:18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0">
        <f t="shared" si="252"/>
        <v>42178.482557870368</v>
      </c>
      <c r="J4095" s="10">
        <f t="shared" si="253"/>
        <v>42238.482557870368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t="str">
        <f t="shared" si="254"/>
        <v>theater</v>
      </c>
      <c r="R4095" t="str">
        <f t="shared" si="255"/>
        <v>plays</v>
      </c>
    </row>
    <row r="4096" spans="1:18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0">
        <f t="shared" si="252"/>
        <v>41889.753472222219</v>
      </c>
      <c r="J4096" s="10">
        <f t="shared" si="253"/>
        <v>41933.874305555553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t="str">
        <f t="shared" si="254"/>
        <v>theater</v>
      </c>
      <c r="R4096" t="str">
        <f t="shared" si="255"/>
        <v>plays</v>
      </c>
    </row>
    <row r="4097" spans="1:18" ht="28.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0">
        <f t="shared" si="252"/>
        <v>42692.698495370372</v>
      </c>
      <c r="J4097" s="10">
        <f t="shared" si="253"/>
        <v>42722.698495370372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t="str">
        <f t="shared" si="254"/>
        <v>theater</v>
      </c>
      <c r="R4097" t="str">
        <f t="shared" si="255"/>
        <v>plays</v>
      </c>
    </row>
    <row r="4098" spans="1:18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0">
        <f t="shared" si="252"/>
        <v>42750.196979166663</v>
      </c>
      <c r="J4098" s="10">
        <f t="shared" si="253"/>
        <v>42794.035416666658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t="str">
        <f t="shared" si="254"/>
        <v>theater</v>
      </c>
      <c r="R4098" t="str">
        <f t="shared" si="255"/>
        <v>plays</v>
      </c>
    </row>
    <row r="4099" spans="1:18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0">
        <f t="shared" ref="I4099:I4116" si="256">(((L4099/60)/60)/24) + DATE(1970,1,1)+(-8/24)</f>
        <v>42344.491168981483</v>
      </c>
      <c r="J4099" s="10">
        <f t="shared" ref="J4099:J4116" si="257">(((K4099/60)/60)/24) + DATE(1970,1,1)+(-8/24)</f>
        <v>42400.663194444445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t="str">
        <f t="shared" ref="Q4099:Q4116" si="258">LEFT(P4099, SEARCH("/",P4099,1) - 1)</f>
        <v>theater</v>
      </c>
      <c r="R4099" t="str">
        <f t="shared" ref="R4099:R4115" si="259">RIGHT(P4099,LEN(P4099) - SEARCH("/",P4099,1))</f>
        <v>plays</v>
      </c>
    </row>
    <row r="4100" spans="1:18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0">
        <f t="shared" si="256"/>
        <v>42495.38885416666</v>
      </c>
      <c r="J4100" s="10">
        <f t="shared" si="257"/>
        <v>42525.38885416666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t="str">
        <f t="shared" si="258"/>
        <v>theater</v>
      </c>
      <c r="R4100" t="str">
        <f t="shared" si="259"/>
        <v>plays</v>
      </c>
    </row>
    <row r="4101" spans="1:18" ht="43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0">
        <f t="shared" si="256"/>
        <v>42570.517048611109</v>
      </c>
      <c r="J4101" s="10">
        <f t="shared" si="257"/>
        <v>42615.517048611109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t="str">
        <f t="shared" si="258"/>
        <v>theater</v>
      </c>
      <c r="R4101" t="str">
        <f t="shared" si="259"/>
        <v>plays</v>
      </c>
    </row>
    <row r="4102" spans="1:18" ht="28.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0">
        <f t="shared" si="256"/>
        <v>41926.791550925926</v>
      </c>
      <c r="J4102" s="10">
        <f t="shared" si="257"/>
        <v>41936.791550925926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t="str">
        <f t="shared" si="258"/>
        <v>theater</v>
      </c>
      <c r="R4102" t="str">
        <f t="shared" si="259"/>
        <v>plays</v>
      </c>
    </row>
    <row r="4103" spans="1:18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0">
        <f t="shared" si="256"/>
        <v>42730.570393518516</v>
      </c>
      <c r="J4103" s="10">
        <f t="shared" si="257"/>
        <v>42760.570393518516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t="str">
        <f t="shared" si="258"/>
        <v>theater</v>
      </c>
      <c r="R4103" t="str">
        <f t="shared" si="259"/>
        <v>plays</v>
      </c>
    </row>
    <row r="4104" spans="1:18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0">
        <f t="shared" si="256"/>
        <v>42475.514733796292</v>
      </c>
      <c r="J4104" s="10">
        <f t="shared" si="257"/>
        <v>42505.514733796292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t="str">
        <f t="shared" si="258"/>
        <v>theater</v>
      </c>
      <c r="R4104" t="str">
        <f t="shared" si="259"/>
        <v>plays</v>
      </c>
    </row>
    <row r="4105" spans="1:18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0">
        <f t="shared" si="256"/>
        <v>42188.499606481484</v>
      </c>
      <c r="J4105" s="10">
        <f t="shared" si="257"/>
        <v>42242.438888888886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t="str">
        <f t="shared" si="258"/>
        <v>theater</v>
      </c>
      <c r="R4105" t="str">
        <f t="shared" si="259"/>
        <v>plays</v>
      </c>
    </row>
    <row r="4106" spans="1:18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0">
        <f t="shared" si="256"/>
        <v>42639.944837962961</v>
      </c>
      <c r="J4106" s="10">
        <f t="shared" si="257"/>
        <v>42669.944837962961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t="str">
        <f t="shared" si="258"/>
        <v>theater</v>
      </c>
      <c r="R4106" t="str">
        <f t="shared" si="259"/>
        <v>plays</v>
      </c>
    </row>
    <row r="4107" spans="1:18" ht="43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0">
        <f t="shared" si="256"/>
        <v>42696.677187499998</v>
      </c>
      <c r="J4107" s="10">
        <f t="shared" si="257"/>
        <v>42729.677187499998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t="str">
        <f t="shared" si="258"/>
        <v>theater</v>
      </c>
      <c r="R4107" t="str">
        <f t="shared" si="259"/>
        <v>plays</v>
      </c>
    </row>
    <row r="4108" spans="1:18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0">
        <f t="shared" si="256"/>
        <v>42052.716041666667</v>
      </c>
      <c r="J4108" s="10">
        <f t="shared" si="257"/>
        <v>42095.708333333336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t="str">
        <f t="shared" si="258"/>
        <v>theater</v>
      </c>
      <c r="R4108" t="str">
        <f t="shared" si="259"/>
        <v>plays</v>
      </c>
    </row>
    <row r="4109" spans="1:18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0">
        <f t="shared" si="256"/>
        <v>41883.583344907405</v>
      </c>
      <c r="J4109" s="10">
        <f t="shared" si="257"/>
        <v>41906.583344907405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t="str">
        <f t="shared" si="258"/>
        <v>theater</v>
      </c>
      <c r="R4109" t="str">
        <f t="shared" si="259"/>
        <v>plays</v>
      </c>
    </row>
    <row r="4110" spans="1:18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0">
        <f t="shared" si="256"/>
        <v>42766.698344907411</v>
      </c>
      <c r="J4110" s="10">
        <f t="shared" si="257"/>
        <v>42796.874999999993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t="str">
        <f t="shared" si="258"/>
        <v>theater</v>
      </c>
      <c r="R4110" t="str">
        <f t="shared" si="259"/>
        <v>plays</v>
      </c>
    </row>
    <row r="4111" spans="1:18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0">
        <f t="shared" si="256"/>
        <v>42307.206064814811</v>
      </c>
      <c r="J4111" s="10">
        <f t="shared" si="257"/>
        <v>42337.247731481482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t="str">
        <f t="shared" si="258"/>
        <v>theater</v>
      </c>
      <c r="R4111" t="str">
        <f t="shared" si="259"/>
        <v>plays</v>
      </c>
    </row>
    <row r="4112" spans="1:18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0">
        <f t="shared" si="256"/>
        <v>42512.293414351843</v>
      </c>
      <c r="J4112" s="10">
        <f t="shared" si="257"/>
        <v>42572.293414351843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t="str">
        <f t="shared" si="258"/>
        <v>theater</v>
      </c>
      <c r="R4112" t="str">
        <f t="shared" si="259"/>
        <v>plays</v>
      </c>
    </row>
    <row r="4113" spans="1:18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0">
        <f t="shared" si="256"/>
        <v>42028.802546296291</v>
      </c>
      <c r="J4113" s="10">
        <f t="shared" si="257"/>
        <v>42058.802546296291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t="str">
        <f t="shared" si="258"/>
        <v>theater</v>
      </c>
      <c r="R4113" t="str">
        <f t="shared" si="259"/>
        <v>plays</v>
      </c>
    </row>
    <row r="4114" spans="1:18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0">
        <f t="shared" si="256"/>
        <v>42400.613263888888</v>
      </c>
      <c r="J4114" s="10">
        <f t="shared" si="257"/>
        <v>42427.666666666664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t="str">
        <f t="shared" si="258"/>
        <v>theater</v>
      </c>
      <c r="R4114" t="str">
        <f t="shared" si="259"/>
        <v>plays</v>
      </c>
    </row>
    <row r="4115" spans="1:18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0">
        <f t="shared" si="256"/>
        <v>42358.239849537036</v>
      </c>
      <c r="J4115" s="10">
        <f t="shared" si="257"/>
        <v>42376.94027777778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t="str">
        <f t="shared" si="258"/>
        <v>theater</v>
      </c>
      <c r="R4115" t="str">
        <f t="shared" si="259"/>
        <v>plays</v>
      </c>
    </row>
    <row r="4116" spans="1:18">
      <c r="I4116" s="10">
        <f t="shared" si="256"/>
        <v>25568.666666666668</v>
      </c>
      <c r="J4116" s="10">
        <f t="shared" si="257"/>
        <v>25568.666666666668</v>
      </c>
      <c r="Q4116" t="e">
        <f t="shared" si="258"/>
        <v>#VALUE!</v>
      </c>
      <c r="R4116">
        <v>0</v>
      </c>
    </row>
  </sheetData>
  <autoFilter ref="A1:P4115" xr:uid="{85A8F60B-5F61-44C2-8897-7DD44A43BF83}"/>
  <conditionalFormatting sqref="F2:F4115">
    <cfRule type="containsText" dxfId="3" priority="3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</conditionalFormatting>
  <conditionalFormatting sqref="F1:F1048576">
    <cfRule type="containsText" dxfId="1" priority="1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9FB4-1BB7-486F-8E25-07238BF544C0}">
  <sheetPr codeName="Sheet3"/>
  <dimension ref="A14:E31"/>
  <sheetViews>
    <sheetView topLeftCell="D21" workbookViewId="0">
      <selection activeCell="F35" sqref="F35:N40"/>
    </sheetView>
  </sheetViews>
  <sheetFormatPr defaultRowHeight="14.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4" spans="1:2">
      <c r="A14" s="5" t="s">
        <v>8306</v>
      </c>
      <c r="B14" t="s">
        <v>8311</v>
      </c>
    </row>
    <row r="15" spans="1:2">
      <c r="A15" s="5" t="s">
        <v>8369</v>
      </c>
      <c r="B15" t="s">
        <v>8311</v>
      </c>
    </row>
    <row r="17" spans="1:5">
      <c r="A17" s="5" t="s">
        <v>8310</v>
      </c>
      <c r="B17" s="5" t="s">
        <v>8312</v>
      </c>
    </row>
    <row r="18" spans="1:5">
      <c r="A18" s="5" t="s">
        <v>8308</v>
      </c>
      <c r="B18" t="s">
        <v>8220</v>
      </c>
      <c r="C18" t="s">
        <v>8221</v>
      </c>
      <c r="D18" t="s">
        <v>8219</v>
      </c>
      <c r="E18" t="s">
        <v>8309</v>
      </c>
    </row>
    <row r="19" spans="1:5">
      <c r="A19" s="11" t="s">
        <v>8363</v>
      </c>
      <c r="B19" s="7">
        <v>34</v>
      </c>
      <c r="C19" s="7">
        <v>148</v>
      </c>
      <c r="D19" s="7">
        <v>184</v>
      </c>
      <c r="E19" s="7">
        <v>366</v>
      </c>
    </row>
    <row r="20" spans="1:5">
      <c r="A20" s="11" t="s">
        <v>8364</v>
      </c>
      <c r="B20" s="7">
        <v>27</v>
      </c>
      <c r="C20" s="7">
        <v>106</v>
      </c>
      <c r="D20" s="7">
        <v>202</v>
      </c>
      <c r="E20" s="7">
        <v>335</v>
      </c>
    </row>
    <row r="21" spans="1:5">
      <c r="A21" s="11" t="s">
        <v>8365</v>
      </c>
      <c r="B21" s="7">
        <v>28</v>
      </c>
      <c r="C21" s="7">
        <v>108</v>
      </c>
      <c r="D21" s="7">
        <v>180</v>
      </c>
      <c r="E21" s="7">
        <v>316</v>
      </c>
    </row>
    <row r="22" spans="1:5">
      <c r="A22" s="11" t="s">
        <v>8366</v>
      </c>
      <c r="B22" s="7">
        <v>27</v>
      </c>
      <c r="C22" s="7">
        <v>103</v>
      </c>
      <c r="D22" s="7">
        <v>193</v>
      </c>
      <c r="E22" s="7">
        <v>323</v>
      </c>
    </row>
    <row r="23" spans="1:5">
      <c r="A23" s="11" t="s">
        <v>8357</v>
      </c>
      <c r="B23" s="7">
        <v>27</v>
      </c>
      <c r="C23" s="7">
        <v>125</v>
      </c>
      <c r="D23" s="7">
        <v>232</v>
      </c>
      <c r="E23" s="7">
        <v>384</v>
      </c>
    </row>
    <row r="24" spans="1:5">
      <c r="A24" s="11" t="s">
        <v>8367</v>
      </c>
      <c r="B24" s="7">
        <v>27</v>
      </c>
      <c r="C24" s="7">
        <v>148</v>
      </c>
      <c r="D24" s="7">
        <v>213</v>
      </c>
      <c r="E24" s="7">
        <v>388</v>
      </c>
    </row>
    <row r="25" spans="1:5">
      <c r="A25" s="11" t="s">
        <v>8358</v>
      </c>
      <c r="B25" s="7">
        <v>43</v>
      </c>
      <c r="C25" s="7">
        <v>148</v>
      </c>
      <c r="D25" s="7">
        <v>191</v>
      </c>
      <c r="E25" s="7">
        <v>382</v>
      </c>
    </row>
    <row r="26" spans="1:5">
      <c r="A26" s="11" t="s">
        <v>8359</v>
      </c>
      <c r="B26" s="7">
        <v>32</v>
      </c>
      <c r="C26" s="7">
        <v>135</v>
      </c>
      <c r="D26" s="7">
        <v>167</v>
      </c>
      <c r="E26" s="7">
        <v>334</v>
      </c>
    </row>
    <row r="27" spans="1:5">
      <c r="A27" s="11" t="s">
        <v>8360</v>
      </c>
      <c r="B27" s="7">
        <v>24</v>
      </c>
      <c r="C27" s="7">
        <v>126</v>
      </c>
      <c r="D27" s="7">
        <v>149</v>
      </c>
      <c r="E27" s="7">
        <v>299</v>
      </c>
    </row>
    <row r="28" spans="1:5">
      <c r="A28" s="11" t="s">
        <v>8361</v>
      </c>
      <c r="B28" s="7">
        <v>20</v>
      </c>
      <c r="C28" s="7">
        <v>151</v>
      </c>
      <c r="D28" s="7">
        <v>183</v>
      </c>
      <c r="E28" s="7">
        <v>354</v>
      </c>
    </row>
    <row r="29" spans="1:5">
      <c r="A29" s="11" t="s">
        <v>8362</v>
      </c>
      <c r="B29" s="7">
        <v>37</v>
      </c>
      <c r="C29" s="7">
        <v>113</v>
      </c>
      <c r="D29" s="7">
        <v>181</v>
      </c>
      <c r="E29" s="7">
        <v>331</v>
      </c>
    </row>
    <row r="30" spans="1:5">
      <c r="A30" s="11" t="s">
        <v>8368</v>
      </c>
      <c r="B30" s="7">
        <v>23</v>
      </c>
      <c r="C30" s="7">
        <v>119</v>
      </c>
      <c r="D30" s="7">
        <v>110</v>
      </c>
      <c r="E30" s="7">
        <v>252</v>
      </c>
    </row>
    <row r="31" spans="1:5">
      <c r="A31" s="11" t="s">
        <v>8309</v>
      </c>
      <c r="B31" s="7">
        <v>349</v>
      </c>
      <c r="C31" s="7">
        <v>1530</v>
      </c>
      <c r="D31" s="7">
        <v>2185</v>
      </c>
      <c r="E31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B3B44-15FA-40B5-AFFC-AD30D1424018}">
  <sheetPr codeName="Sheet4"/>
  <dimension ref="A3:I17"/>
  <sheetViews>
    <sheetView tabSelected="1" workbookViewId="0">
      <selection activeCell="L9" sqref="L9"/>
    </sheetView>
  </sheetViews>
  <sheetFormatPr defaultRowHeight="14.4"/>
  <sheetData>
    <row r="3" spans="1:9">
      <c r="A3" s="18" t="s">
        <v>8370</v>
      </c>
      <c r="B3" s="18"/>
      <c r="C3" s="18"/>
      <c r="D3" s="18"/>
      <c r="E3" s="18"/>
      <c r="F3" s="18"/>
      <c r="G3" s="18"/>
      <c r="H3" s="18"/>
      <c r="I3" s="18"/>
    </row>
    <row r="4" spans="1:9">
      <c r="A4" s="19" t="s">
        <v>8371</v>
      </c>
      <c r="B4" s="19"/>
      <c r="C4" s="19"/>
      <c r="D4" s="19"/>
      <c r="E4" s="19"/>
      <c r="F4" s="19"/>
      <c r="G4" s="19"/>
      <c r="H4" s="19"/>
      <c r="I4" s="19"/>
    </row>
    <row r="5" spans="1:9">
      <c r="A5" s="19"/>
      <c r="B5" s="19"/>
      <c r="C5" s="19"/>
      <c r="D5" s="19"/>
      <c r="E5" s="19"/>
      <c r="F5" s="19"/>
      <c r="G5" s="19"/>
      <c r="H5" s="19"/>
      <c r="I5" s="19"/>
    </row>
    <row r="6" spans="1:9">
      <c r="A6" s="19"/>
      <c r="B6" s="19"/>
      <c r="C6" s="19"/>
      <c r="D6" s="19"/>
      <c r="E6" s="19"/>
      <c r="F6" s="19"/>
      <c r="G6" s="19"/>
      <c r="H6" s="19"/>
      <c r="I6" s="19"/>
    </row>
    <row r="7" spans="1:9">
      <c r="A7" s="12"/>
      <c r="B7" s="12"/>
      <c r="C7" s="12"/>
      <c r="D7" s="12"/>
      <c r="E7" s="12"/>
      <c r="F7" s="12"/>
      <c r="G7" s="12"/>
      <c r="H7" s="12"/>
      <c r="I7" s="12"/>
    </row>
    <row r="8" spans="1:9">
      <c r="A8" s="13" t="s">
        <v>8372</v>
      </c>
      <c r="B8" s="12"/>
      <c r="C8" s="12"/>
      <c r="D8" s="12"/>
      <c r="E8" s="12"/>
      <c r="F8" s="12"/>
      <c r="G8" s="12"/>
      <c r="H8" s="12"/>
      <c r="I8" s="12"/>
    </row>
    <row r="9" spans="1:9" ht="36" customHeight="1">
      <c r="A9" s="19" t="s">
        <v>8373</v>
      </c>
      <c r="B9" s="19"/>
      <c r="C9" s="19"/>
      <c r="D9" s="19"/>
      <c r="E9" s="19"/>
      <c r="F9" s="19"/>
    </row>
    <row r="10" spans="1:9" hidden="1">
      <c r="A10" s="19"/>
      <c r="B10" s="19"/>
      <c r="C10" s="19"/>
      <c r="D10" s="19"/>
      <c r="E10" s="19"/>
      <c r="F10" s="19"/>
    </row>
    <row r="11" spans="1:9">
      <c r="A11" s="14" t="s">
        <v>8374</v>
      </c>
    </row>
    <row r="12" spans="1:9" ht="85.8" customHeight="1">
      <c r="A12" s="19" t="s">
        <v>8375</v>
      </c>
      <c r="B12" s="19"/>
      <c r="C12" s="19"/>
      <c r="D12" s="19"/>
      <c r="E12" s="19"/>
      <c r="F12" s="19"/>
      <c r="G12" s="19"/>
    </row>
    <row r="13" spans="1:9" hidden="1">
      <c r="A13" s="19"/>
      <c r="B13" s="19"/>
      <c r="C13" s="19"/>
      <c r="D13" s="19"/>
      <c r="E13" s="19"/>
      <c r="F13" s="19"/>
      <c r="G13" s="19"/>
    </row>
    <row r="14" spans="1:9" hidden="1">
      <c r="A14" s="19"/>
      <c r="B14" s="19"/>
      <c r="C14" s="19"/>
      <c r="D14" s="19"/>
      <c r="E14" s="19"/>
      <c r="F14" s="19"/>
      <c r="G14" s="19"/>
    </row>
    <row r="15" spans="1:9" hidden="1">
      <c r="A15" s="19"/>
      <c r="B15" s="19"/>
      <c r="C15" s="19"/>
      <c r="D15" s="19"/>
      <c r="E15" s="19"/>
      <c r="F15" s="19"/>
      <c r="G15" s="19"/>
    </row>
    <row r="16" spans="1:9" hidden="1">
      <c r="A16" s="19"/>
      <c r="B16" s="19"/>
      <c r="C16" s="19"/>
      <c r="D16" s="19"/>
      <c r="E16" s="19"/>
      <c r="F16" s="19"/>
      <c r="G16" s="19"/>
    </row>
    <row r="17" spans="1:7" hidden="1">
      <c r="A17" s="19"/>
      <c r="B17" s="19"/>
      <c r="C17" s="19"/>
      <c r="D17" s="19"/>
      <c r="E17" s="19"/>
      <c r="F17" s="19"/>
      <c r="G17" s="19"/>
    </row>
  </sheetData>
  <mergeCells count="4">
    <mergeCell ref="A3:I3"/>
    <mergeCell ref="A4:I6"/>
    <mergeCell ref="A9:F10"/>
    <mergeCell ref="A12:G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365A6-8F45-4285-BAD5-854D45FF0B06}">
  <sheetPr codeName="Sheet5"/>
  <dimension ref="A1:H13"/>
  <sheetViews>
    <sheetView workbookViewId="0">
      <selection activeCell="G19" sqref="G19"/>
    </sheetView>
  </sheetViews>
  <sheetFormatPr defaultRowHeight="14.4"/>
  <cols>
    <col min="1" max="1" width="26.05078125" customWidth="1"/>
    <col min="2" max="2" width="15.578125" customWidth="1"/>
    <col min="3" max="3" width="12.578125" customWidth="1"/>
    <col min="4" max="4" width="16.20703125" customWidth="1"/>
    <col min="5" max="5" width="11.5234375" customWidth="1"/>
    <col min="6" max="6" width="18.47265625" customWidth="1"/>
    <col min="7" max="7" width="14.7890625" customWidth="1"/>
    <col min="8" max="8" width="15.578125" customWidth="1"/>
  </cols>
  <sheetData>
    <row r="1" spans="1:8">
      <c r="A1" s="15" t="s">
        <v>8376</v>
      </c>
      <c r="B1" s="15" t="s">
        <v>8377</v>
      </c>
      <c r="C1" s="15" t="s">
        <v>8378</v>
      </c>
      <c r="D1" s="15" t="s">
        <v>8379</v>
      </c>
      <c r="E1" s="15" t="s">
        <v>8380</v>
      </c>
      <c r="F1" s="15" t="s">
        <v>8381</v>
      </c>
      <c r="G1" s="15" t="s">
        <v>8382</v>
      </c>
      <c r="H1" s="15" t="s">
        <v>8383</v>
      </c>
    </row>
    <row r="2" spans="1:8">
      <c r="A2" s="16" t="s">
        <v>8384</v>
      </c>
      <c r="B2">
        <f>COUNTIFS('raw data'!$D$2:$D$4115,  "&lt; 10000", 'raw data'!$F$2:$F$4115, "Successful")</f>
        <v>1635</v>
      </c>
      <c r="C2">
        <f>COUNTIFS('raw data'!$D$2:$D$4115,  "&lt; 10000", 'raw data'!$F$2:$F$4115, "Failed")</f>
        <v>816</v>
      </c>
      <c r="D2">
        <f>COUNTIFS('raw data'!$D$2:$D$4115,  "&lt; 10000", 'raw data'!$F$2:$F$4115, "Canceled")</f>
        <v>130</v>
      </c>
      <c r="E2">
        <f>COUNTIFS('raw data'!$D$2:$D$4115,  "&lt; 10000")</f>
        <v>2608</v>
      </c>
      <c r="F2" s="17">
        <f>B2/$E2</f>
        <v>0.62691717791411039</v>
      </c>
      <c r="G2" s="17">
        <f t="shared" ref="G2:H2" si="0">C2/$E2</f>
        <v>0.31288343558282211</v>
      </c>
      <c r="H2" s="17">
        <f t="shared" si="0"/>
        <v>4.9846625766871162E-2</v>
      </c>
    </row>
    <row r="3" spans="1:8">
      <c r="A3" s="16" t="s">
        <v>8385</v>
      </c>
      <c r="B3">
        <f>COUNTIFS('raw data'!$D$2:$D$4115, "&gt;1000",'raw data'!$D$2:$D$4115, "&lt;5000",'raw data'!$F$2:$F$4115, "Successful")</f>
        <v>816</v>
      </c>
      <c r="C3">
        <f>COUNTIFS('raw data'!$D$2:$D$4115, "&gt;1000",'raw data'!$D$2:$D$4115, "&lt;5000",'raw data'!$F$2:$F$4115, "Failed")</f>
        <v>357</v>
      </c>
      <c r="D3">
        <f>COUNTIFS('raw data'!$D$2:$D$4115, "&gt;1000",'raw data'!$D$2:$D$4115, "&lt;5000",'raw data'!$F$2:$F$4115, "Canceled")</f>
        <v>52</v>
      </c>
      <c r="E3">
        <f>COUNTIFS('raw data'!$D$2:$D$4115, "&gt;1000",'raw data'!$D$2:$D$4115, "&lt;5000")</f>
        <v>1236</v>
      </c>
      <c r="F3" s="17">
        <f t="shared" ref="F3:F13" si="1">B3/$E3</f>
        <v>0.66019417475728159</v>
      </c>
      <c r="G3" s="17">
        <f t="shared" ref="G3:G13" si="2">C3/$E3</f>
        <v>0.28883495145631066</v>
      </c>
      <c r="H3" s="17">
        <f t="shared" ref="H3:H13" si="3">D3/$E3</f>
        <v>4.2071197411003236E-2</v>
      </c>
    </row>
    <row r="4" spans="1:8">
      <c r="A4" s="16" t="s">
        <v>8386</v>
      </c>
      <c r="B4">
        <f>COUNTIFS('raw data'!$D$2:$D$4115,"&gt;5000",'raw data'!$D$2:$D$4115, "&lt;10000",'raw data'!$F$2:$F$4115, "Successful")</f>
        <v>231</v>
      </c>
      <c r="C4">
        <f>COUNTIFS('raw data'!$D$2:$D$4115,"&gt;5000",'raw data'!$D$2:$D$4115, "&lt;10000",'raw data'!$F$2:$F$4115, "Failed")</f>
        <v>161</v>
      </c>
      <c r="D4">
        <f>COUNTIFS('raw data'!$D$2:$D$4115,"&gt;5000",'raw data'!$D$2:$D$4115, "&lt;10000",'raw data'!$F$2:$F$4115, "Canceled")</f>
        <v>28</v>
      </c>
      <c r="E4">
        <f>COUNTIFS('raw data'!$D$2:$D$4115,"&gt;5000",'raw data'!$D$2:$D$4115, "&lt;10000")</f>
        <v>424</v>
      </c>
      <c r="F4" s="17">
        <f t="shared" si="1"/>
        <v>0.54481132075471694</v>
      </c>
      <c r="G4" s="17">
        <f t="shared" si="2"/>
        <v>0.37971698113207547</v>
      </c>
      <c r="H4" s="17">
        <f t="shared" si="3"/>
        <v>6.6037735849056603E-2</v>
      </c>
    </row>
    <row r="5" spans="1:8">
      <c r="A5" s="16" t="s">
        <v>8387</v>
      </c>
      <c r="B5">
        <f>COUNTIFS('raw data'!$D$2:$D$4115, "&gt;10000",'raw data'!$D$2:$D$4115, "&lt;15000",'raw data'!$F$2:$F$4115, "Successful")</f>
        <v>65</v>
      </c>
      <c r="C5">
        <f>COUNTIFS('raw data'!$D$2:$D$4115, "&gt;10000",'raw data'!$D$2:$D$4115, "&lt;15000",'raw data'!$F$2:$F$4115, "Failed")</f>
        <v>59</v>
      </c>
      <c r="D5">
        <f>COUNTIFS('raw data'!$D$2:$D$4115, "&gt;10000",'raw data'!$D$2:$D$4115, "&lt;15000",'raw data'!$F$2:$F$4115, "Canceled")</f>
        <v>12</v>
      </c>
      <c r="E5">
        <f>COUNTIFS('raw data'!$D$2:$D$4115, "&gt;10000",'raw data'!$D$2:$D$4115, "&lt;15000")</f>
        <v>139</v>
      </c>
      <c r="F5" s="17">
        <f t="shared" si="1"/>
        <v>0.46762589928057552</v>
      </c>
      <c r="G5" s="17">
        <f t="shared" si="2"/>
        <v>0.42446043165467628</v>
      </c>
      <c r="H5" s="17">
        <f t="shared" si="3"/>
        <v>8.6330935251798566E-2</v>
      </c>
    </row>
    <row r="6" spans="1:8">
      <c r="A6" s="16" t="s">
        <v>8388</v>
      </c>
      <c r="B6">
        <f>COUNTIFS('raw data'!$D$2:$D$4115,"&gt;15000",'raw data'!$D$2:$D$4115, "&lt;20000",'raw data'!$F$2:$F$4115, "Successful")</f>
        <v>38</v>
      </c>
      <c r="C6">
        <f>COUNTIFS('raw data'!$D$2:$D$4115,"&gt;15000",'raw data'!$D$2:$D$4115, "&lt;20000",'raw data'!$F$2:$F$4115, "Failed")</f>
        <v>32</v>
      </c>
      <c r="D6">
        <f>COUNTIFS('raw data'!$D$2:$D$4115,"&gt;15000",'raw data'!$D$2:$D$4115, "&lt;20000",'raw data'!$F$2:$F$4115, "Canceled")</f>
        <v>4</v>
      </c>
      <c r="E6">
        <f>COUNTIFS('raw data'!$D$2:$D$4115,"&gt;15000",'raw data'!$D$2:$D$4115, "&lt;20000")</f>
        <v>76</v>
      </c>
      <c r="F6" s="17">
        <f t="shared" si="1"/>
        <v>0.5</v>
      </c>
      <c r="G6" s="17">
        <f t="shared" si="2"/>
        <v>0.42105263157894735</v>
      </c>
      <c r="H6" s="17">
        <f t="shared" si="3"/>
        <v>5.2631578947368418E-2</v>
      </c>
    </row>
    <row r="7" spans="1:8">
      <c r="A7" s="16" t="s">
        <v>8389</v>
      </c>
      <c r="B7">
        <f>COUNTIFS('raw data'!$D$2:$D$4115, "&gt;20000",'raw data'!$D$2:$D$4115, "&lt;25000",'raw data'!$F$2:$F$4115, "Successful")</f>
        <v>18</v>
      </c>
      <c r="C7">
        <f>COUNTIFS('raw data'!$D$2:$D$4115, "&gt;20000",'raw data'!$D$2:$D$4115, "&lt;25000",'raw data'!$F$2:$F$4115, "Failed")</f>
        <v>16</v>
      </c>
      <c r="D7">
        <f>COUNTIFS('raw data'!$D$2:$D$4115, "&gt;20000",'raw data'!$D$2:$D$4115, "&lt;25000",'raw data'!$F$2:$F$4115, "Canceled")</f>
        <v>1</v>
      </c>
      <c r="E7">
        <f>COUNTIFS('raw data'!$D$2:$D$4115, "&gt;20000",'raw data'!$D$2:$D$4115, "&lt;25000")</f>
        <v>35</v>
      </c>
      <c r="F7" s="17">
        <f t="shared" si="1"/>
        <v>0.51428571428571423</v>
      </c>
      <c r="G7" s="17">
        <f t="shared" si="2"/>
        <v>0.45714285714285713</v>
      </c>
      <c r="H7" s="17">
        <f t="shared" si="3"/>
        <v>2.8571428571428571E-2</v>
      </c>
    </row>
    <row r="8" spans="1:8">
      <c r="A8" s="16" t="s">
        <v>8390</v>
      </c>
      <c r="B8">
        <f>COUNTIFS('raw data'!$D$2:$D$4115, "&gt;25000",'raw data'!$D$2:$D$4115, "&lt;30000",'raw data'!$F$2:$F$4115, "Successful")</f>
        <v>8</v>
      </c>
      <c r="C8">
        <f>COUNTIFS('raw data'!$D$2:$D$4115, "&gt;25000",'raw data'!$D$2:$D$4115, "&lt;30000",'raw data'!$F$2:$F$4115, "Failed")</f>
        <v>15</v>
      </c>
      <c r="D8">
        <f>COUNTIFS('raw data'!$D$2:$D$4115, "&gt;25000",'raw data'!$D$2:$D$4115, "&lt;30000",'raw data'!$F$2:$F$4115, "Canceled")</f>
        <v>1</v>
      </c>
      <c r="E8">
        <f>COUNTIFS('raw data'!$D$2:$D$4115, "&gt;25000",'raw data'!$D$2:$D$4115, "&lt;30000")</f>
        <v>24</v>
      </c>
      <c r="F8" s="17">
        <f t="shared" si="1"/>
        <v>0.33333333333333331</v>
      </c>
      <c r="G8" s="17">
        <f t="shared" si="2"/>
        <v>0.625</v>
      </c>
      <c r="H8" s="17">
        <f t="shared" si="3"/>
        <v>4.1666666666666664E-2</v>
      </c>
    </row>
    <row r="9" spans="1:8">
      <c r="A9" s="16" t="s">
        <v>8391</v>
      </c>
      <c r="B9">
        <f>COUNTIFS('raw data'!$D$2:$D$4115, "&gt;30000",'raw data'!$D$2:$D$4115, "&lt;35000",'raw data'!$F$2:$F$4115, "Successful")</f>
        <v>6</v>
      </c>
      <c r="C9">
        <f>COUNTIFS('raw data'!$D$2:$D$4115, "&gt;30000",'raw data'!$D$2:$D$4115, "&lt;35000",'raw data'!$F$2:$F$4115, "Failed")</f>
        <v>6</v>
      </c>
      <c r="D9">
        <f>COUNTIFS('raw data'!$D$2:$D$4115, "&gt;30000",'raw data'!$D$2:$D$4115, "&lt;35000",'raw data'!$F$2:$F$4115, "Canceled")</f>
        <v>1</v>
      </c>
      <c r="E9">
        <f>COUNTIFS('raw data'!$D$2:$D$4115, "&gt;30000",'raw data'!$D$2:$D$4115, "&lt;35000")</f>
        <v>13</v>
      </c>
      <c r="F9" s="17">
        <f t="shared" si="1"/>
        <v>0.46153846153846156</v>
      </c>
      <c r="G9" s="17">
        <f t="shared" si="2"/>
        <v>0.46153846153846156</v>
      </c>
      <c r="H9" s="17">
        <f t="shared" si="3"/>
        <v>7.6923076923076927E-2</v>
      </c>
    </row>
    <row r="10" spans="1:8">
      <c r="A10" s="16" t="s">
        <v>8392</v>
      </c>
      <c r="B10">
        <f>COUNTIFS('raw data'!$D$2:$D$4115, "&gt;35000",'raw data'!$D$2:$D$4115, "&lt;40000",'raw data'!$F$2:$F$4115, "Successful")</f>
        <v>4</v>
      </c>
      <c r="C10">
        <f>COUNTIFS('raw data'!$D$2:$D$4115, "&gt;35000",'raw data'!$D$2:$D$4115, "&lt;40000",'raw data'!$F$2:$F$4115, "Failed")</f>
        <v>8</v>
      </c>
      <c r="D10">
        <f>COUNTIFS('raw data'!$D$2:$D$4115, "&gt;35000",'raw data'!$D$2:$D$4115, "&lt;40000",'raw data'!$F$2:$F$4115, "Canceled")</f>
        <v>2</v>
      </c>
      <c r="E10">
        <f>COUNTIFS('raw data'!$D$2:$D$4115, "&gt;35000",'raw data'!$D$2:$D$4115, "&lt;40000")</f>
        <v>14</v>
      </c>
      <c r="F10" s="17">
        <f t="shared" si="1"/>
        <v>0.2857142857142857</v>
      </c>
      <c r="G10" s="17">
        <f t="shared" si="2"/>
        <v>0.5714285714285714</v>
      </c>
      <c r="H10" s="17">
        <f t="shared" si="3"/>
        <v>0.14285714285714285</v>
      </c>
    </row>
    <row r="11" spans="1:8">
      <c r="A11" s="16" t="s">
        <v>8393</v>
      </c>
      <c r="B11">
        <f>COUNTIFS('raw data'!$D$2:$D$4115, "&gt;40000",'raw data'!$D$2:$D$4115, "&lt;45000",'raw data'!$F$2:$F$4115, "Successful")</f>
        <v>5</v>
      </c>
      <c r="C11">
        <f>COUNTIFS('raw data'!$D$2:$D$4115, "&gt;40000",'raw data'!$D$2:$D$4115, "&lt;45000",'raw data'!$F$2:$F$4115, "Failed")</f>
        <v>3</v>
      </c>
      <c r="D11">
        <f>COUNTIFS('raw data'!$D$2:$D$4115, "&gt;40000",'raw data'!$D$2:$D$4115, "&lt;45000",'raw data'!$F$2:$F$4115, "Canceled")</f>
        <v>0</v>
      </c>
      <c r="E11">
        <f>COUNTIFS('raw data'!$D$2:$D$4115, "&gt;40000",'raw data'!$D$2:$D$4115, "&lt;45000")</f>
        <v>8</v>
      </c>
      <c r="F11" s="17">
        <f t="shared" si="1"/>
        <v>0.625</v>
      </c>
      <c r="G11" s="17">
        <f t="shared" si="2"/>
        <v>0.375</v>
      </c>
      <c r="H11" s="17">
        <f t="shared" si="3"/>
        <v>0</v>
      </c>
    </row>
    <row r="12" spans="1:8">
      <c r="A12" s="16" t="s">
        <v>8394</v>
      </c>
      <c r="B12">
        <f>COUNTIFS('raw data'!$D$2:$D$4115, "&gt;45000",'raw data'!$D$2:$D$4115, "&lt;50000",'raw data'!$F$2:$F$4115, "Successful")</f>
        <v>3</v>
      </c>
      <c r="C12">
        <f>COUNTIFS('raw data'!$D$2:$D$4115, "&gt;45000",'raw data'!$D$2:$D$4115, "&lt;50000",'raw data'!$F$2:$F$4115, "Failed")</f>
        <v>5</v>
      </c>
      <c r="D12">
        <f>COUNTIFS('raw data'!$D$2:$D$4115, "&gt;45000",'raw data'!$D$2:$D$4115, "&lt;50000",'raw data'!$F$2:$F$4115, "Canceled")</f>
        <v>2</v>
      </c>
      <c r="E12">
        <f>COUNTIFS('raw data'!$D$2:$D$4115, "&gt;45000",'raw data'!$D$2:$D$4115, "&lt;50000")</f>
        <v>10</v>
      </c>
      <c r="F12" s="17">
        <f t="shared" si="1"/>
        <v>0.3</v>
      </c>
      <c r="G12" s="17">
        <f t="shared" si="2"/>
        <v>0.5</v>
      </c>
      <c r="H12" s="17">
        <f t="shared" si="3"/>
        <v>0.2</v>
      </c>
    </row>
    <row r="13" spans="1:8">
      <c r="A13" s="16" t="s">
        <v>8395</v>
      </c>
      <c r="B13">
        <f>COUNTIFS('raw data'!$D$2:$D$4115, "&gt;=50000",'raw data'!$F$2:$F$4115, "Successful")</f>
        <v>86</v>
      </c>
      <c r="C13">
        <f>COUNTIFS('raw data'!$D$2:$D$4115, "&gt;=50000",'raw data'!$F$2:$F$4115, "Failed")</f>
        <v>258</v>
      </c>
      <c r="D13">
        <f>COUNTIFS('raw data'!$D$2:$D$4115, "&gt;=50000",'raw data'!$F$2:$F$4115, "Canceled")</f>
        <v>100</v>
      </c>
      <c r="E13">
        <f>COUNTIFS('raw data'!$D$2:$D$4115, "&gt;=50000")</f>
        <v>449</v>
      </c>
      <c r="F13" s="17">
        <f t="shared" si="1"/>
        <v>0.19153674832962139</v>
      </c>
      <c r="G13" s="17">
        <f t="shared" si="2"/>
        <v>0.57461024498886415</v>
      </c>
      <c r="H13" s="17">
        <f t="shared" si="3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McPivot</vt:lpstr>
      <vt:lpstr>raw data</vt:lpstr>
      <vt:lpstr>McTimeSeries</vt:lpstr>
      <vt:lpstr>McQuestions</vt:lpstr>
      <vt:lpstr>McBonusFace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corey</cp:lastModifiedBy>
  <dcterms:created xsi:type="dcterms:W3CDTF">2017-04-20T15:17:24Z</dcterms:created>
  <dcterms:modified xsi:type="dcterms:W3CDTF">2018-01-31T01:27:04Z</dcterms:modified>
</cp:coreProperties>
</file>