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wnloads\Ford\"/>
    </mc:Choice>
  </mc:AlternateContent>
  <xr:revisionPtr revIDLastSave="0" documentId="13_ncr:1_{3350C49F-AE55-44F0-A18E-64E995E634E9}" xr6:coauthVersionLast="46" xr6:coauthVersionMax="46" xr10:uidLastSave="{00000000-0000-0000-0000-000000000000}"/>
  <bookViews>
    <workbookView xWindow="-120" yWindow="-120" windowWidth="29040" windowHeight="15840" activeTab="1" xr2:uid="{09EDDB12-173A-4821-92F8-7BF658397EE5}"/>
  </bookViews>
  <sheets>
    <sheet name="F" sheetId="1" r:id="rId1"/>
    <sheet name="Discrete Binomial Model" sheetId="2" r:id="rId2"/>
    <sheet name="Geometric Brownian Mo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3" i="2"/>
  <c r="B4" i="2"/>
  <c r="B6" i="3"/>
  <c r="B5" i="3"/>
  <c r="I26" i="2"/>
  <c r="J26" i="2" s="1"/>
  <c r="G26" i="2"/>
  <c r="E26" i="2"/>
  <c r="I25" i="2"/>
  <c r="J25" i="2" s="1"/>
  <c r="G25" i="2"/>
  <c r="E25" i="2"/>
  <c r="F25" i="2" s="1"/>
  <c r="I24" i="2"/>
  <c r="G24" i="2"/>
  <c r="H24" i="2" s="1"/>
  <c r="E24" i="2"/>
  <c r="I23" i="2"/>
  <c r="G23" i="2"/>
  <c r="E23" i="2"/>
  <c r="F23" i="2" s="1"/>
  <c r="I22" i="2"/>
  <c r="G22" i="2"/>
  <c r="E22" i="2"/>
  <c r="I21" i="2"/>
  <c r="J21" i="2" s="1"/>
  <c r="G21" i="2"/>
  <c r="E21" i="2"/>
  <c r="I20" i="2"/>
  <c r="G20" i="2"/>
  <c r="H20" i="2" s="1"/>
  <c r="E20" i="2"/>
  <c r="I19" i="2"/>
  <c r="J19" i="2" s="1"/>
  <c r="G19" i="2"/>
  <c r="E19" i="2"/>
  <c r="F19" i="2" s="1"/>
  <c r="I18" i="2"/>
  <c r="G18" i="2"/>
  <c r="H18" i="2" s="1"/>
  <c r="E18" i="2"/>
  <c r="I17" i="2"/>
  <c r="J17" i="2" s="1"/>
  <c r="G17" i="2"/>
  <c r="E17" i="2"/>
  <c r="F17" i="2" s="1"/>
  <c r="I16" i="2"/>
  <c r="G16" i="2"/>
  <c r="H16" i="2" s="1"/>
  <c r="E16" i="2"/>
  <c r="I15" i="2"/>
  <c r="J15" i="2" s="1"/>
  <c r="G15" i="2"/>
  <c r="E15" i="2"/>
  <c r="F15" i="2" s="1"/>
  <c r="I14" i="2"/>
  <c r="G14" i="2"/>
  <c r="H14" i="2" s="1"/>
  <c r="E14" i="2"/>
  <c r="I13" i="2"/>
  <c r="J13" i="2" s="1"/>
  <c r="G13" i="2"/>
  <c r="E13" i="2"/>
  <c r="F13" i="2" s="1"/>
  <c r="I12" i="2"/>
  <c r="G12" i="2"/>
  <c r="H12" i="2" s="1"/>
  <c r="E12" i="2"/>
  <c r="I11" i="2"/>
  <c r="J11" i="2" s="1"/>
  <c r="G11" i="2"/>
  <c r="E11" i="2"/>
  <c r="F11" i="2" s="1"/>
  <c r="I10" i="2"/>
  <c r="G10" i="2"/>
  <c r="H10" i="2" s="1"/>
  <c r="E10" i="2"/>
  <c r="I9" i="2"/>
  <c r="J9" i="2" s="1"/>
  <c r="G9" i="2"/>
  <c r="E9" i="2"/>
  <c r="F9" i="2" s="1"/>
  <c r="I8" i="2"/>
  <c r="G8" i="2"/>
  <c r="H8" i="2" s="1"/>
  <c r="E8" i="2"/>
  <c r="I7" i="2"/>
  <c r="G7" i="2"/>
  <c r="E7" i="2"/>
  <c r="L6" i="2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I6" i="2"/>
  <c r="G6" i="2"/>
  <c r="E6" i="2"/>
  <c r="F6" i="2" s="1"/>
  <c r="O5" i="2"/>
  <c r="B5" i="2"/>
  <c r="N5" i="2"/>
  <c r="J6" i="2" l="1"/>
  <c r="O6" i="2" s="1"/>
  <c r="J7" i="2"/>
  <c r="F21" i="2"/>
  <c r="H22" i="2"/>
  <c r="J23" i="2"/>
  <c r="H26" i="2"/>
  <c r="F7" i="2"/>
  <c r="M5" i="2"/>
  <c r="M6" i="2" s="1"/>
  <c r="H7" i="2"/>
  <c r="H6" i="2"/>
  <c r="N6" i="2" s="1"/>
  <c r="F8" i="2"/>
  <c r="J8" i="2"/>
  <c r="H9" i="2"/>
  <c r="F10" i="2"/>
  <c r="J10" i="2"/>
  <c r="H11" i="2"/>
  <c r="F12" i="2"/>
  <c r="J12" i="2"/>
  <c r="H13" i="2"/>
  <c r="F14" i="2"/>
  <c r="J14" i="2"/>
  <c r="H15" i="2"/>
  <c r="F16" i="2"/>
  <c r="J16" i="2"/>
  <c r="H17" i="2"/>
  <c r="F18" i="2"/>
  <c r="J18" i="2"/>
  <c r="H19" i="2"/>
  <c r="F20" i="2"/>
  <c r="J20" i="2"/>
  <c r="H21" i="2"/>
  <c r="F22" i="2"/>
  <c r="J22" i="2"/>
  <c r="H23" i="2"/>
  <c r="F24" i="2"/>
  <c r="J24" i="2"/>
  <c r="H25" i="2"/>
  <c r="F26" i="2"/>
  <c r="O7" i="2" l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M7" i="2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F4" i="3"/>
  <c r="G4" i="3"/>
  <c r="H4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B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M61" i="1"/>
  <c r="J61" i="1"/>
  <c r="I61" i="1"/>
  <c r="L61" i="1" s="1"/>
  <c r="M60" i="1"/>
  <c r="J60" i="1"/>
  <c r="I60" i="1"/>
  <c r="L60" i="1" s="1"/>
  <c r="M59" i="1"/>
  <c r="J59" i="1"/>
  <c r="I59" i="1"/>
  <c r="K59" i="1" s="1"/>
  <c r="M58" i="1"/>
  <c r="J58" i="1"/>
  <c r="I58" i="1"/>
  <c r="L58" i="1" s="1"/>
  <c r="M57" i="1"/>
  <c r="J57" i="1"/>
  <c r="I57" i="1"/>
  <c r="L57" i="1" s="1"/>
  <c r="M56" i="1"/>
  <c r="J56" i="1"/>
  <c r="I56" i="1"/>
  <c r="L56" i="1" s="1"/>
  <c r="M55" i="1"/>
  <c r="J55" i="1"/>
  <c r="I55" i="1"/>
  <c r="M54" i="1"/>
  <c r="J54" i="1"/>
  <c r="I54" i="1"/>
  <c r="L54" i="1" s="1"/>
  <c r="M53" i="1"/>
  <c r="J53" i="1"/>
  <c r="I53" i="1"/>
  <c r="L53" i="1" s="1"/>
  <c r="M52" i="1"/>
  <c r="J52" i="1"/>
  <c r="I52" i="1"/>
  <c r="L52" i="1" s="1"/>
  <c r="M51" i="1"/>
  <c r="J51" i="1"/>
  <c r="I51" i="1"/>
  <c r="K51" i="1" s="1"/>
  <c r="M50" i="1"/>
  <c r="J50" i="1"/>
  <c r="I50" i="1"/>
  <c r="M49" i="1"/>
  <c r="J49" i="1"/>
  <c r="K49" i="1" s="1"/>
  <c r="I49" i="1"/>
  <c r="L49" i="1" s="1"/>
  <c r="M48" i="1"/>
  <c r="K48" i="1"/>
  <c r="J48" i="1"/>
  <c r="I48" i="1"/>
  <c r="L48" i="1" s="1"/>
  <c r="M47" i="1"/>
  <c r="L47" i="1"/>
  <c r="J47" i="1"/>
  <c r="I47" i="1"/>
  <c r="M46" i="1"/>
  <c r="J46" i="1"/>
  <c r="I46" i="1"/>
  <c r="M45" i="1"/>
  <c r="J45" i="1"/>
  <c r="I45" i="1"/>
  <c r="L45" i="1" s="1"/>
  <c r="M44" i="1"/>
  <c r="J44" i="1"/>
  <c r="I44" i="1"/>
  <c r="L44" i="1" s="1"/>
  <c r="M43" i="1"/>
  <c r="J43" i="1"/>
  <c r="I43" i="1"/>
  <c r="K43" i="1" s="1"/>
  <c r="M42" i="1"/>
  <c r="J42" i="1"/>
  <c r="I42" i="1"/>
  <c r="M41" i="1"/>
  <c r="J41" i="1"/>
  <c r="I41" i="1"/>
  <c r="L41" i="1" s="1"/>
  <c r="M40" i="1"/>
  <c r="J40" i="1"/>
  <c r="I40" i="1"/>
  <c r="L40" i="1" s="1"/>
  <c r="M39" i="1"/>
  <c r="J39" i="1"/>
  <c r="I39" i="1"/>
  <c r="K39" i="1" s="1"/>
  <c r="M38" i="1"/>
  <c r="J38" i="1"/>
  <c r="I38" i="1"/>
  <c r="M37" i="1"/>
  <c r="J37" i="1"/>
  <c r="K37" i="1" s="1"/>
  <c r="I37" i="1"/>
  <c r="L37" i="1" s="1"/>
  <c r="M36" i="1"/>
  <c r="J36" i="1"/>
  <c r="I36" i="1"/>
  <c r="L36" i="1" s="1"/>
  <c r="M35" i="1"/>
  <c r="J35" i="1"/>
  <c r="I35" i="1"/>
  <c r="K35" i="1" s="1"/>
  <c r="M34" i="1"/>
  <c r="J34" i="1"/>
  <c r="I34" i="1"/>
  <c r="L34" i="1" s="1"/>
  <c r="M33" i="1"/>
  <c r="K33" i="1"/>
  <c r="J33" i="1"/>
  <c r="I33" i="1"/>
  <c r="L33" i="1" s="1"/>
  <c r="M32" i="1"/>
  <c r="J32" i="1"/>
  <c r="I32" i="1"/>
  <c r="M31" i="1"/>
  <c r="J31" i="1"/>
  <c r="I31" i="1"/>
  <c r="K31" i="1" s="1"/>
  <c r="M30" i="1"/>
  <c r="J30" i="1"/>
  <c r="I30" i="1"/>
  <c r="L30" i="1" s="1"/>
  <c r="M29" i="1"/>
  <c r="J29" i="1"/>
  <c r="K29" i="1" s="1"/>
  <c r="I29" i="1"/>
  <c r="M28" i="1"/>
  <c r="L28" i="1"/>
  <c r="J28" i="1"/>
  <c r="I28" i="1"/>
  <c r="K28" i="1" s="1"/>
  <c r="M27" i="1"/>
  <c r="J27" i="1"/>
  <c r="I27" i="1"/>
  <c r="K27" i="1" s="1"/>
  <c r="M26" i="1"/>
  <c r="J26" i="1"/>
  <c r="I26" i="1"/>
  <c r="L26" i="1" s="1"/>
  <c r="M25" i="1"/>
  <c r="J25" i="1"/>
  <c r="K25" i="1" s="1"/>
  <c r="I25" i="1"/>
  <c r="L25" i="1" s="1"/>
  <c r="M24" i="1"/>
  <c r="J24" i="1"/>
  <c r="K24" i="1" s="1"/>
  <c r="I24" i="1"/>
  <c r="L24" i="1" s="1"/>
  <c r="M23" i="1"/>
  <c r="L23" i="1"/>
  <c r="J23" i="1"/>
  <c r="I23" i="1"/>
  <c r="M22" i="1"/>
  <c r="J22" i="1"/>
  <c r="I22" i="1"/>
  <c r="L22" i="1" s="1"/>
  <c r="M21" i="1"/>
  <c r="J21" i="1"/>
  <c r="I21" i="1"/>
  <c r="L21" i="1" s="1"/>
  <c r="M20" i="1"/>
  <c r="J20" i="1"/>
  <c r="I20" i="1"/>
  <c r="L20" i="1" s="1"/>
  <c r="M19" i="1"/>
  <c r="J19" i="1"/>
  <c r="I19" i="1"/>
  <c r="K19" i="1" s="1"/>
  <c r="M18" i="1"/>
  <c r="J18" i="1"/>
  <c r="I18" i="1"/>
  <c r="M17" i="1"/>
  <c r="J17" i="1"/>
  <c r="I17" i="1"/>
  <c r="M16" i="1"/>
  <c r="J16" i="1"/>
  <c r="I16" i="1"/>
  <c r="L16" i="1" s="1"/>
  <c r="M15" i="1"/>
  <c r="J15" i="1"/>
  <c r="I15" i="1"/>
  <c r="K15" i="1" s="1"/>
  <c r="M14" i="1"/>
  <c r="J14" i="1"/>
  <c r="I14" i="1"/>
  <c r="L14" i="1" s="1"/>
  <c r="M13" i="1"/>
  <c r="J13" i="1"/>
  <c r="K13" i="1" s="1"/>
  <c r="I13" i="1"/>
  <c r="L13" i="1" s="1"/>
  <c r="M12" i="1"/>
  <c r="J12" i="1"/>
  <c r="I12" i="1"/>
  <c r="L12" i="1" s="1"/>
  <c r="M11" i="1"/>
  <c r="J11" i="1"/>
  <c r="I11" i="1"/>
  <c r="L11" i="1" s="1"/>
  <c r="M10" i="1"/>
  <c r="J10" i="1"/>
  <c r="K10" i="1" s="1"/>
  <c r="I10" i="1"/>
  <c r="L10" i="1" s="1"/>
  <c r="M9" i="1"/>
  <c r="L9" i="1"/>
  <c r="J9" i="1"/>
  <c r="I9" i="1"/>
  <c r="K9" i="1" s="1"/>
  <c r="M8" i="1"/>
  <c r="J8" i="1"/>
  <c r="I8" i="1"/>
  <c r="L8" i="1" s="1"/>
  <c r="M7" i="1"/>
  <c r="L7" i="1"/>
  <c r="K7" i="1"/>
  <c r="J7" i="1"/>
  <c r="I7" i="1"/>
  <c r="M6" i="1"/>
  <c r="L6" i="1"/>
  <c r="J6" i="1"/>
  <c r="I6" i="1"/>
  <c r="K6" i="1" s="1"/>
  <c r="M5" i="1"/>
  <c r="J5" i="1"/>
  <c r="K5" i="1" s="1"/>
  <c r="I5" i="1"/>
  <c r="L5" i="1" s="1"/>
  <c r="M4" i="1"/>
  <c r="L4" i="1"/>
  <c r="K4" i="1"/>
  <c r="J4" i="1"/>
  <c r="I4" i="1"/>
  <c r="M3" i="1"/>
  <c r="J3" i="1"/>
  <c r="K3" i="1" s="1"/>
  <c r="I3" i="1"/>
  <c r="L3" i="1" s="1"/>
  <c r="L51" i="1" l="1"/>
  <c r="K52" i="1"/>
  <c r="K53" i="1"/>
  <c r="K61" i="1"/>
  <c r="S9" i="1"/>
  <c r="L17" i="1"/>
  <c r="L19" i="1"/>
  <c r="K20" i="1"/>
  <c r="L27" i="1"/>
  <c r="L32" i="1"/>
  <c r="L38" i="1"/>
  <c r="L42" i="1"/>
  <c r="K55" i="1"/>
  <c r="S11" i="1"/>
  <c r="L15" i="1"/>
  <c r="K16" i="1"/>
  <c r="K17" i="1"/>
  <c r="K21" i="1"/>
  <c r="L43" i="1"/>
  <c r="K44" i="1"/>
  <c r="K45" i="1"/>
  <c r="S3" i="1" a="1"/>
  <c r="S3" i="1" s="1"/>
  <c r="K12" i="1"/>
  <c r="K23" i="1"/>
  <c r="L29" i="1"/>
  <c r="L31" i="1"/>
  <c r="K32" i="1"/>
  <c r="L35" i="1"/>
  <c r="S7" i="1" s="1"/>
  <c r="K36" i="1"/>
  <c r="L39" i="1"/>
  <c r="K40" i="1"/>
  <c r="K41" i="1"/>
  <c r="K47" i="1"/>
  <c r="L50" i="1"/>
  <c r="L55" i="1"/>
  <c r="K56" i="1"/>
  <c r="L59" i="1"/>
  <c r="K60" i="1"/>
  <c r="L18" i="1"/>
  <c r="L46" i="1"/>
  <c r="K57" i="1"/>
  <c r="S1" i="1"/>
  <c r="K8" i="1"/>
  <c r="K11" i="1"/>
  <c r="K14" i="1"/>
  <c r="K18" i="1"/>
  <c r="K22" i="1"/>
  <c r="K26" i="1"/>
  <c r="K30" i="1"/>
  <c r="K34" i="1"/>
  <c r="K38" i="1"/>
  <c r="K42" i="1"/>
  <c r="K46" i="1"/>
  <c r="K50" i="1"/>
  <c r="K54" i="1"/>
  <c r="K58" i="1"/>
  <c r="S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<sst xmlns="http://schemas.openxmlformats.org/spreadsheetml/2006/main" count="47" uniqueCount="42">
  <si>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Date</t>
  </si>
  <si>
    <t>Open</t>
  </si>
  <si>
    <t>High</t>
  </si>
  <si>
    <t>Low</t>
  </si>
  <si>
    <t>Close</t>
  </si>
  <si>
    <t>Adj Close</t>
  </si>
  <si>
    <t>Volume</t>
  </si>
  <si>
    <t>increase(1) or not(0)</t>
  </si>
  <si>
    <t>Abs Change</t>
  </si>
  <si>
    <t>Daily increase</t>
  </si>
  <si>
    <t>Daily decrease</t>
  </si>
  <si>
    <t>Log return</t>
  </si>
  <si>
    <t>Percentage of days stock moved up:</t>
  </si>
  <si>
    <t>Average Daily absolute change:</t>
  </si>
  <si>
    <t>Avg daily movement (increase):</t>
  </si>
  <si>
    <t>Avg daily movement (decrease):</t>
  </si>
  <si>
    <t>Average daily returns(log ratios):</t>
  </si>
  <si>
    <t>Variance of daily returns:</t>
  </si>
  <si>
    <t>Starting Price:</t>
  </si>
  <si>
    <t>days</t>
  </si>
  <si>
    <t>1st run</t>
  </si>
  <si>
    <t>2nd run</t>
  </si>
  <si>
    <t>3rd run</t>
  </si>
  <si>
    <t xml:space="preserve">mu = </t>
  </si>
  <si>
    <t xml:space="preserve">sigma = </t>
  </si>
  <si>
    <t>Trading days of April:</t>
  </si>
  <si>
    <t xml:space="preserve">Geometric Brownian Motion:  </t>
  </si>
  <si>
    <t>Days</t>
  </si>
  <si>
    <t>Step Size</t>
  </si>
  <si>
    <t xml:space="preserve">Discrete Binomial Model:   </t>
  </si>
  <si>
    <t xml:space="preserve">2nd run </t>
  </si>
  <si>
    <t>Chance of increase</t>
  </si>
  <si>
    <t>Random Gen1</t>
  </si>
  <si>
    <t>Change1</t>
  </si>
  <si>
    <t>Random Gen2</t>
  </si>
  <si>
    <t>Change2</t>
  </si>
  <si>
    <t>Random Gen3</t>
  </si>
  <si>
    <t>Change3</t>
  </si>
  <si>
    <t>Stockprices</t>
  </si>
  <si>
    <t>Chance of decrease</t>
  </si>
  <si>
    <t>Average Increase</t>
  </si>
  <si>
    <t>Average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</si>
</sst>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0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Discrete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Model'!$M$5:$M$26</c:f>
              <c:numCache>
                <c:formatCode>General</c:formatCode>
                <c:ptCount val="22"/>
                <c:pt idx="0">
                  <c:v>12.46</c:v>
                </c:pt>
                <c:pt idx="1">
                  <c:v>12.761290322580646</c:v>
                </c:pt>
                <c:pt idx="2">
                  <c:v>13.06258064516129</c:v>
                </c:pt>
                <c:pt idx="3">
                  <c:v>12.869723502304147</c:v>
                </c:pt>
                <c:pt idx="4">
                  <c:v>12.676866359447004</c:v>
                </c:pt>
                <c:pt idx="5">
                  <c:v>12.978156682027649</c:v>
                </c:pt>
                <c:pt idx="6">
                  <c:v>13.279447004608294</c:v>
                </c:pt>
                <c:pt idx="7">
                  <c:v>13.580737327188938</c:v>
                </c:pt>
                <c:pt idx="8">
                  <c:v>13.882027649769583</c:v>
                </c:pt>
                <c:pt idx="9">
                  <c:v>14.183317972350228</c:v>
                </c:pt>
                <c:pt idx="10">
                  <c:v>13.990460829493085</c:v>
                </c:pt>
                <c:pt idx="11">
                  <c:v>14.291751152073729</c:v>
                </c:pt>
                <c:pt idx="12">
                  <c:v>14.593041474654374</c:v>
                </c:pt>
                <c:pt idx="13">
                  <c:v>14.894331797235019</c:v>
                </c:pt>
                <c:pt idx="14">
                  <c:v>15.195622119815663</c:v>
                </c:pt>
                <c:pt idx="15">
                  <c:v>15.00276497695852</c:v>
                </c:pt>
                <c:pt idx="16">
                  <c:v>14.809907834101377</c:v>
                </c:pt>
                <c:pt idx="17">
                  <c:v>15.111198156682022</c:v>
                </c:pt>
                <c:pt idx="18">
                  <c:v>15.412488479262667</c:v>
                </c:pt>
                <c:pt idx="19">
                  <c:v>15.713778801843311</c:v>
                </c:pt>
                <c:pt idx="20">
                  <c:v>16.015069124423956</c:v>
                </c:pt>
                <c:pt idx="21">
                  <c:v>15.822211981566813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4-4DFB-8E0B-2D7DBBD61FC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Model'!$N$5:$N$26</c:f>
              <c:numCache>
                <c:formatCode>General</c:formatCode>
                <c:ptCount val="22"/>
                <c:pt idx="0">
                  <c:v>12.46</c:v>
                </c:pt>
                <c:pt idx="1">
                  <c:v>12.761290322580646</c:v>
                </c:pt>
                <c:pt idx="2">
                  <c:v>12.568433179723502</c:v>
                </c:pt>
                <c:pt idx="3">
                  <c:v>12.869723502304147</c:v>
                </c:pt>
                <c:pt idx="4">
                  <c:v>12.676866359447004</c:v>
                </c:pt>
                <c:pt idx="5">
                  <c:v>12.484009216589861</c:v>
                </c:pt>
                <c:pt idx="6">
                  <c:v>12.785299539170506</c:v>
                </c:pt>
                <c:pt idx="7">
                  <c:v>13.08658986175115</c:v>
                </c:pt>
                <c:pt idx="8">
                  <c:v>12.893732718894007</c:v>
                </c:pt>
                <c:pt idx="9">
                  <c:v>13.195023041474652</c:v>
                </c:pt>
                <c:pt idx="10">
                  <c:v>13.496313364055297</c:v>
                </c:pt>
                <c:pt idx="11">
                  <c:v>13.303456221198154</c:v>
                </c:pt>
                <c:pt idx="12">
                  <c:v>13.110599078341011</c:v>
                </c:pt>
                <c:pt idx="13">
                  <c:v>13.411889400921655</c:v>
                </c:pt>
                <c:pt idx="14">
                  <c:v>13.7131797235023</c:v>
                </c:pt>
                <c:pt idx="15">
                  <c:v>13.520322580645157</c:v>
                </c:pt>
                <c:pt idx="16">
                  <c:v>13.327465437788014</c:v>
                </c:pt>
                <c:pt idx="17">
                  <c:v>13.628755760368659</c:v>
                </c:pt>
                <c:pt idx="18">
                  <c:v>13.435898617511516</c:v>
                </c:pt>
                <c:pt idx="19">
                  <c:v>13.73718894009216</c:v>
                </c:pt>
                <c:pt idx="20">
                  <c:v>14.038479262672805</c:v>
                </c:pt>
                <c:pt idx="21">
                  <c:v>14.33976958525345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4-4DFB-8E0B-2D7DBBD61FC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Model'!$O$5:$O$26</c:f>
              <c:numCache>
                <c:formatCode>General</c:formatCode>
                <c:ptCount val="22"/>
                <c:pt idx="0">
                  <c:v>12.46</c:v>
                </c:pt>
                <c:pt idx="1">
                  <c:v>12.761290322580646</c:v>
                </c:pt>
                <c:pt idx="2">
                  <c:v>12.568433179723502</c:v>
                </c:pt>
                <c:pt idx="3">
                  <c:v>12.375576036866359</c:v>
                </c:pt>
                <c:pt idx="4">
                  <c:v>12.676866359447004</c:v>
                </c:pt>
                <c:pt idx="5">
                  <c:v>12.978156682027649</c:v>
                </c:pt>
                <c:pt idx="6">
                  <c:v>12.785299539170506</c:v>
                </c:pt>
                <c:pt idx="7">
                  <c:v>12.592442396313363</c:v>
                </c:pt>
                <c:pt idx="8">
                  <c:v>12.893732718894007</c:v>
                </c:pt>
                <c:pt idx="9">
                  <c:v>13.195023041474652</c:v>
                </c:pt>
                <c:pt idx="10">
                  <c:v>13.496313364055297</c:v>
                </c:pt>
                <c:pt idx="11">
                  <c:v>13.303456221198154</c:v>
                </c:pt>
                <c:pt idx="12">
                  <c:v>13.110599078341011</c:v>
                </c:pt>
                <c:pt idx="13">
                  <c:v>12.917741935483868</c:v>
                </c:pt>
                <c:pt idx="14">
                  <c:v>12.724884792626725</c:v>
                </c:pt>
                <c:pt idx="15">
                  <c:v>13.026175115207369</c:v>
                </c:pt>
                <c:pt idx="16">
                  <c:v>13.327465437788014</c:v>
                </c:pt>
                <c:pt idx="17">
                  <c:v>13.628755760368659</c:v>
                </c:pt>
                <c:pt idx="18">
                  <c:v>13.930046082949303</c:v>
                </c:pt>
                <c:pt idx="19">
                  <c:v>13.73718894009216</c:v>
                </c:pt>
                <c:pt idx="20">
                  <c:v>13.544331797235017</c:v>
                </c:pt>
                <c:pt idx="21">
                  <c:v>13.845622119815662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4-4DFB-8E0B-2D7DBBD61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904176"/>
        <c:axId val="2138900848"/>
      </c:lineChart>
      <c:catAx>
        <c:axId val="213890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00848"/>
        <c:crosses val="autoZero"/>
        <c:auto val="1"/>
        <c:lblAlgn val="ctr"/>
        <c:lblOffset val="100"/>
        <c:noMultiLvlLbl val="0"/>
      </c:catAx>
      <c:valAx>
        <c:axId val="213890084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Continuous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Motion'!$F$4:$F$25</c:f>
              <c:numCache>
                <c:formatCode>General</c:formatCode>
                <c:ptCount val="22"/>
                <c:pt idx="0">
                  <c:v>12.46</c:v>
                </c:pt>
                <c:pt idx="1">
                  <c:v>12.699979348906146</c:v>
                </c:pt>
                <c:pt idx="2">
                  <c:v>12.427748627115797</c:v>
                </c:pt>
                <c:pt idx="3">
                  <c:v>12.708128171694838</c:v>
                </c:pt>
                <c:pt idx="4">
                  <c:v>12.881856131190089</c:v>
                </c:pt>
                <c:pt idx="5">
                  <c:v>12.756008573880591</c:v>
                </c:pt>
                <c:pt idx="6">
                  <c:v>12.842631249196234</c:v>
                </c:pt>
                <c:pt idx="7">
                  <c:v>13.031504693235698</c:v>
                </c:pt>
                <c:pt idx="8">
                  <c:v>13.095046232821669</c:v>
                </c:pt>
                <c:pt idx="9">
                  <c:v>13.200143348364181</c:v>
                </c:pt>
                <c:pt idx="10">
                  <c:v>12.490391706045356</c:v>
                </c:pt>
                <c:pt idx="11">
                  <c:v>11.989130930969147</c:v>
                </c:pt>
                <c:pt idx="12">
                  <c:v>12.144609797611698</c:v>
                </c:pt>
                <c:pt idx="13">
                  <c:v>12.088078179067221</c:v>
                </c:pt>
                <c:pt idx="14">
                  <c:v>12.138693239974728</c:v>
                </c:pt>
                <c:pt idx="15">
                  <c:v>11.799152069180401</c:v>
                </c:pt>
                <c:pt idx="16">
                  <c:v>11.619186168867165</c:v>
                </c:pt>
                <c:pt idx="17">
                  <c:v>11.624609524158775</c:v>
                </c:pt>
                <c:pt idx="18">
                  <c:v>11.400736696417184</c:v>
                </c:pt>
                <c:pt idx="19">
                  <c:v>11.88657441042306</c:v>
                </c:pt>
                <c:pt idx="20">
                  <c:v>11.220505952964515</c:v>
                </c:pt>
                <c:pt idx="21">
                  <c:v>11.237885062573447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F-4CD9-AFD7-C8C15BF4D6A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Motion'!$G$4:$G$25</c:f>
              <c:numCache>
                <c:formatCode>General</c:formatCode>
                <c:ptCount val="22"/>
                <c:pt idx="0">
                  <c:v>12.46</c:v>
                </c:pt>
                <c:pt idx="1">
                  <c:v>12.119433589855884</c:v>
                </c:pt>
                <c:pt idx="2">
                  <c:v>12.218363411572154</c:v>
                </c:pt>
                <c:pt idx="3">
                  <c:v>12.59694058863129</c:v>
                </c:pt>
                <c:pt idx="4">
                  <c:v>12.770476395397088</c:v>
                </c:pt>
                <c:pt idx="5">
                  <c:v>13.014572872694743</c:v>
                </c:pt>
                <c:pt idx="6">
                  <c:v>13.183793040406997</c:v>
                </c:pt>
                <c:pt idx="7">
                  <c:v>13.15272239050833</c:v>
                </c:pt>
                <c:pt idx="8">
                  <c:v>12.867462549152364</c:v>
                </c:pt>
                <c:pt idx="9">
                  <c:v>13.387110235076385</c:v>
                </c:pt>
                <c:pt idx="10">
                  <c:v>13.063837086196383</c:v>
                </c:pt>
                <c:pt idx="11">
                  <c:v>13.241600168603439</c:v>
                </c:pt>
                <c:pt idx="12">
                  <c:v>13.389363689455834</c:v>
                </c:pt>
                <c:pt idx="13">
                  <c:v>12.830007485156848</c:v>
                </c:pt>
                <c:pt idx="14">
                  <c:v>12.685294135580595</c:v>
                </c:pt>
                <c:pt idx="15">
                  <c:v>12.721629197441903</c:v>
                </c:pt>
                <c:pt idx="16">
                  <c:v>12.705074475050791</c:v>
                </c:pt>
                <c:pt idx="17">
                  <c:v>12.476384178828299</c:v>
                </c:pt>
                <c:pt idx="18">
                  <c:v>12.911873403563559</c:v>
                </c:pt>
                <c:pt idx="19">
                  <c:v>13.138644469870762</c:v>
                </c:pt>
                <c:pt idx="20">
                  <c:v>13.197213218219529</c:v>
                </c:pt>
                <c:pt idx="21">
                  <c:v>13.692807075537907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F-4CD9-AFD7-C8C15BF4D6A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Motion'!$H$4:$H$25</c:f>
              <c:numCache>
                <c:formatCode>General</c:formatCode>
                <c:ptCount val="22"/>
                <c:pt idx="0">
                  <c:v>12.46</c:v>
                </c:pt>
                <c:pt idx="1">
                  <c:v>12.85445625712828</c:v>
                </c:pt>
                <c:pt idx="2">
                  <c:v>13.262836446953763</c:v>
                </c:pt>
                <c:pt idx="3">
                  <c:v>13.372227463652385</c:v>
                </c:pt>
                <c:pt idx="4">
                  <c:v>13.348595871030778</c:v>
                </c:pt>
                <c:pt idx="5">
                  <c:v>13.422704994680618</c:v>
                </c:pt>
                <c:pt idx="6">
                  <c:v>13.094746750981942</c:v>
                </c:pt>
                <c:pt idx="7">
                  <c:v>13.246216328266135</c:v>
                </c:pt>
                <c:pt idx="8">
                  <c:v>13.858310542980556</c:v>
                </c:pt>
                <c:pt idx="9">
                  <c:v>14.227113008563393</c:v>
                </c:pt>
                <c:pt idx="10">
                  <c:v>14.082866710158248</c:v>
                </c:pt>
                <c:pt idx="11">
                  <c:v>14.49583815616473</c:v>
                </c:pt>
                <c:pt idx="12">
                  <c:v>14.404035496632313</c:v>
                </c:pt>
                <c:pt idx="13">
                  <c:v>14.577107590806071</c:v>
                </c:pt>
                <c:pt idx="14">
                  <c:v>13.848755012049407</c:v>
                </c:pt>
                <c:pt idx="15">
                  <c:v>13.831216522780128</c:v>
                </c:pt>
                <c:pt idx="16">
                  <c:v>14.2524277148251</c:v>
                </c:pt>
                <c:pt idx="17">
                  <c:v>13.81993683396318</c:v>
                </c:pt>
                <c:pt idx="18">
                  <c:v>14.151752393198807</c:v>
                </c:pt>
                <c:pt idx="19">
                  <c:v>15.338171255315128</c:v>
                </c:pt>
                <c:pt idx="20">
                  <c:v>15.001479127287352</c:v>
                </c:pt>
                <c:pt idx="21">
                  <c:v>14.293633833748837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F-4CD9-AFD7-C8C15BF4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36560"/>
        <c:axId val="443939888"/>
      </c:lineChart>
      <c:catAx>
        <c:axId val="44393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9888"/>
        <c:crosses val="autoZero"/>
        <c:auto val="1"/>
        <c:lblAlgn val="ctr"/>
        <c:lblOffset val="100"/>
        <c:noMultiLvlLbl val="0"/>
      </c:catAx>
      <c:valAx>
        <c:axId val="443939888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119062</xdr:rowOff>
    </xdr:from>
    <xdr:to>
      <xdr:col>22</xdr:col>
      <xdr:colOff>333375</xdr:colOff>
      <xdr:row>21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B931EC-B587-4C1D-BA49-09C207403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4</xdr:row>
      <xdr:rowOff>142875</xdr:rowOff>
    </xdr:from>
    <xdr:to>
      <xdr:col>16</xdr:col>
      <xdr:colOff>300037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978EB-E2E2-47DF-A012-EDF663C1A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y/Downloads/BBY/BBY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Y"/>
      <sheetName val="Discrete Binomial Model"/>
      <sheetName val="Geometric Brownian Motion"/>
    </sheetNames>
    <sheetDataSet>
      <sheetData sheetId="0"/>
      <sheetData sheetId="1">
        <row r="5">
          <cell r="M5">
            <v>115.720001</v>
          </cell>
          <cell r="N5">
            <v>115.720001</v>
          </cell>
          <cell r="O5">
            <v>115.720001</v>
          </cell>
        </row>
        <row r="6">
          <cell r="M6">
            <v>117.57777847222222</v>
          </cell>
          <cell r="N6">
            <v>113.47434943478261</v>
          </cell>
          <cell r="O6">
            <v>113.47434943478261</v>
          </cell>
        </row>
        <row r="7">
          <cell r="M7">
            <v>119.43555594444445</v>
          </cell>
          <cell r="N7">
            <v>115.33212690700483</v>
          </cell>
          <cell r="O7">
            <v>111.22869786956522</v>
          </cell>
        </row>
        <row r="8">
          <cell r="M8">
            <v>117.18990437922706</v>
          </cell>
          <cell r="N8">
            <v>113.08647534178745</v>
          </cell>
          <cell r="O8">
            <v>108.98304630434784</v>
          </cell>
        </row>
        <row r="9">
          <cell r="M9">
            <v>119.04768185144928</v>
          </cell>
          <cell r="N9">
            <v>114.94425281400967</v>
          </cell>
          <cell r="O9">
            <v>110.84082377657006</v>
          </cell>
        </row>
        <row r="10">
          <cell r="M10">
            <v>120.90545932367151</v>
          </cell>
          <cell r="N10">
            <v>112.69860124879229</v>
          </cell>
          <cell r="O10">
            <v>108.59517221135268</v>
          </cell>
        </row>
        <row r="11">
          <cell r="M11">
            <v>118.65980775845412</v>
          </cell>
          <cell r="N11">
            <v>114.55637872101451</v>
          </cell>
          <cell r="O11">
            <v>110.4529496835749</v>
          </cell>
        </row>
        <row r="12">
          <cell r="M12">
            <v>120.51758523067635</v>
          </cell>
          <cell r="N12">
            <v>112.31072715579712</v>
          </cell>
          <cell r="O12">
            <v>112.31072715579712</v>
          </cell>
        </row>
        <row r="13">
          <cell r="M13">
            <v>118.27193366545896</v>
          </cell>
          <cell r="N13">
            <v>114.16850462801935</v>
          </cell>
          <cell r="O13">
            <v>110.06507559057974</v>
          </cell>
        </row>
        <row r="14">
          <cell r="M14">
            <v>120.12971113768118</v>
          </cell>
          <cell r="N14">
            <v>116.02628210024157</v>
          </cell>
          <cell r="O14">
            <v>107.81942402536235</v>
          </cell>
        </row>
        <row r="15">
          <cell r="M15">
            <v>121.98748860990341</v>
          </cell>
          <cell r="N15">
            <v>117.8840595724638</v>
          </cell>
          <cell r="O15">
            <v>105.57377246014497</v>
          </cell>
        </row>
        <row r="16">
          <cell r="M16">
            <v>123.84526608212563</v>
          </cell>
          <cell r="N16">
            <v>115.63840800724641</v>
          </cell>
          <cell r="O16">
            <v>103.32812089492758</v>
          </cell>
        </row>
        <row r="17">
          <cell r="M17">
            <v>125.70304355434786</v>
          </cell>
          <cell r="N17">
            <v>117.49618547946864</v>
          </cell>
          <cell r="O17">
            <v>105.1858983671498</v>
          </cell>
        </row>
        <row r="18">
          <cell r="M18">
            <v>127.56082102657008</v>
          </cell>
          <cell r="N18">
            <v>115.25053391425125</v>
          </cell>
          <cell r="O18">
            <v>102.94024680193242</v>
          </cell>
        </row>
        <row r="19">
          <cell r="M19">
            <v>125.3151694613527</v>
          </cell>
          <cell r="N19">
            <v>117.10831138647347</v>
          </cell>
          <cell r="O19">
            <v>100.69459523671503</v>
          </cell>
        </row>
        <row r="20">
          <cell r="M20">
            <v>127.17294693357492</v>
          </cell>
          <cell r="N20">
            <v>114.86265982125609</v>
          </cell>
          <cell r="O20">
            <v>102.55237270893726</v>
          </cell>
        </row>
        <row r="21">
          <cell r="M21">
            <v>129.03072440579714</v>
          </cell>
          <cell r="N21">
            <v>112.6170082560387</v>
          </cell>
          <cell r="O21">
            <v>100.30672114371987</v>
          </cell>
        </row>
        <row r="22">
          <cell r="M22">
            <v>126.78507284057976</v>
          </cell>
          <cell r="N22">
            <v>110.37135669082132</v>
          </cell>
          <cell r="O22">
            <v>102.16449861594209</v>
          </cell>
        </row>
        <row r="23">
          <cell r="M23">
            <v>128.64285031280198</v>
          </cell>
          <cell r="N23">
            <v>112.22913416304354</v>
          </cell>
          <cell r="O23">
            <v>99.918847050724708</v>
          </cell>
        </row>
        <row r="24">
          <cell r="M24">
            <v>126.3971987475846</v>
          </cell>
          <cell r="N24">
            <v>114.08691163526576</v>
          </cell>
          <cell r="O24">
            <v>97.673195485507321</v>
          </cell>
        </row>
        <row r="25">
          <cell r="M25">
            <v>124.15154718236721</v>
          </cell>
          <cell r="N25">
            <v>111.84126007004838</v>
          </cell>
          <cell r="O25">
            <v>95.427543920289935</v>
          </cell>
        </row>
        <row r="26">
          <cell r="M26">
            <v>126.00932465458943</v>
          </cell>
          <cell r="N26">
            <v>109.59560850483099</v>
          </cell>
          <cell r="O26">
            <v>93.181892355072549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6050-2B9A-4AE1-B86D-C1A7DBA7EBD7}">
  <dimension ref="A1:S61"/>
  <sheetViews>
    <sheetView workbookViewId="0">
      <selection activeCell="J26" sqref="J26"/>
    </sheetView>
  </sheetViews>
  <sheetFormatPr defaultRowHeight="15" x14ac:dyDescent="0.25"/>
  <cols>
    <col min="1" max="1" width="9.7109375" bestFit="1" customWidth="1"/>
    <col min="9" max="9" width="19.28515625" bestFit="1" customWidth="1"/>
    <col min="10" max="10" width="11.28515625" bestFit="1" customWidth="1"/>
    <col min="11" max="11" width="13.42578125" bestFit="1" customWidth="1"/>
    <col min="12" max="12" width="14" bestFit="1" customWidth="1"/>
    <col min="13" max="13" width="10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 t="s">
        <v>12</v>
      </c>
      <c r="P1" s="1"/>
      <c r="Q1" s="1"/>
      <c r="R1" s="1"/>
      <c r="S1" s="2">
        <f>SUM(I3:I61)/ROWS(I3:I61)</f>
        <v>0.52542372881355937</v>
      </c>
    </row>
    <row r="2" spans="1:19" x14ac:dyDescent="0.25">
      <c r="A2" s="3">
        <v>44200</v>
      </c>
      <c r="B2">
        <v>8.81</v>
      </c>
      <c r="C2">
        <v>8.84</v>
      </c>
      <c r="D2">
        <v>8.43</v>
      </c>
      <c r="E2">
        <v>8.52</v>
      </c>
      <c r="F2">
        <v>8.52</v>
      </c>
      <c r="G2">
        <v>85043100</v>
      </c>
      <c r="O2" s="1"/>
      <c r="P2" s="1"/>
      <c r="Q2" s="1"/>
      <c r="R2" s="1"/>
      <c r="S2" s="1"/>
    </row>
    <row r="3" spans="1:19" x14ac:dyDescent="0.25">
      <c r="A3" s="3">
        <v>44201</v>
      </c>
      <c r="B3">
        <v>8.4700000000000006</v>
      </c>
      <c r="C3">
        <v>8.7200000000000006</v>
      </c>
      <c r="D3">
        <v>8.4600000000000009</v>
      </c>
      <c r="E3">
        <v>8.65</v>
      </c>
      <c r="F3">
        <v>8.65</v>
      </c>
      <c r="G3">
        <v>70127800</v>
      </c>
      <c r="I3">
        <f>IF(E3&gt;E2,1,0)</f>
        <v>1</v>
      </c>
      <c r="J3" s="4">
        <f>ABS(E3-E2)</f>
        <v>0.13000000000000078</v>
      </c>
      <c r="K3" s="4">
        <f>IF(I3=1,J3,"")</f>
        <v>0.13000000000000078</v>
      </c>
      <c r="L3" t="str">
        <f>IF(I3=0,J3,"")</f>
        <v/>
      </c>
      <c r="M3" s="5">
        <f>LN(E3/E2)</f>
        <v>1.5142980102563753E-2</v>
      </c>
      <c r="O3" s="1" t="s">
        <v>13</v>
      </c>
      <c r="P3" s="1"/>
      <c r="Q3" s="1"/>
      <c r="R3" s="1"/>
      <c r="S3" s="1" cm="1">
        <f t="array" ref="S3">SUM(ABS(J3:J61))/ROWS(J3:J61)</f>
        <v>0.24983050847457625</v>
      </c>
    </row>
    <row r="4" spans="1:19" x14ac:dyDescent="0.25">
      <c r="A4" s="3">
        <v>44202</v>
      </c>
      <c r="B4">
        <v>8.7899999999999991</v>
      </c>
      <c r="C4">
        <v>8.94</v>
      </c>
      <c r="D4">
        <v>8.68</v>
      </c>
      <c r="E4">
        <v>8.84</v>
      </c>
      <c r="F4">
        <v>8.84</v>
      </c>
      <c r="G4">
        <v>72590200</v>
      </c>
      <c r="I4">
        <f t="shared" ref="I4:I61" si="0">IF(E4&gt;E3,1,0)</f>
        <v>1</v>
      </c>
      <c r="J4" s="4">
        <f t="shared" ref="J4:J61" si="1">ABS(E4-E3)</f>
        <v>0.1899999999999995</v>
      </c>
      <c r="K4" s="4">
        <f t="shared" ref="K4:K61" si="2">IF(I4=1,J4,"")</f>
        <v>0.1899999999999995</v>
      </c>
      <c r="L4" t="str">
        <f t="shared" ref="L4:L61" si="3">IF(I4=0,J4,"")</f>
        <v/>
      </c>
      <c r="M4" s="5">
        <f t="shared" ref="M4:M61" si="4">LN(E4/E3)</f>
        <v>2.1727555705764047E-2</v>
      </c>
      <c r="O4" s="1"/>
      <c r="P4" s="1"/>
      <c r="Q4" s="1"/>
      <c r="R4" s="1"/>
      <c r="S4" s="1"/>
    </row>
    <row r="5" spans="1:19" x14ac:dyDescent="0.25">
      <c r="A5" s="3">
        <v>44203</v>
      </c>
      <c r="B5">
        <v>8.94</v>
      </c>
      <c r="C5">
        <v>9.08</v>
      </c>
      <c r="D5">
        <v>8.8800000000000008</v>
      </c>
      <c r="E5">
        <v>9.06</v>
      </c>
      <c r="F5">
        <v>9.06</v>
      </c>
      <c r="G5">
        <v>77117100</v>
      </c>
      <c r="I5">
        <f t="shared" si="0"/>
        <v>1</v>
      </c>
      <c r="J5" s="4">
        <f t="shared" si="1"/>
        <v>0.22000000000000064</v>
      </c>
      <c r="K5" s="4">
        <f t="shared" si="2"/>
        <v>0.22000000000000064</v>
      </c>
      <c r="L5" t="str">
        <f t="shared" si="3"/>
        <v/>
      </c>
      <c r="M5" s="5">
        <f t="shared" si="4"/>
        <v>2.4582243405336025E-2</v>
      </c>
      <c r="O5" s="1" t="s">
        <v>14</v>
      </c>
      <c r="P5" s="1"/>
      <c r="Q5" s="1"/>
      <c r="R5" s="1"/>
      <c r="S5" s="1">
        <f>SUM(K3:K61)/SUM(I3:I61)</f>
        <v>0.30129032258064514</v>
      </c>
    </row>
    <row r="6" spans="1:19" x14ac:dyDescent="0.25">
      <c r="A6" s="3">
        <v>44204</v>
      </c>
      <c r="B6">
        <v>9.1</v>
      </c>
      <c r="C6">
        <v>9.14</v>
      </c>
      <c r="D6">
        <v>8.89</v>
      </c>
      <c r="E6">
        <v>9</v>
      </c>
      <c r="F6">
        <v>9</v>
      </c>
      <c r="G6">
        <v>59162200</v>
      </c>
      <c r="I6">
        <f t="shared" si="0"/>
        <v>0</v>
      </c>
      <c r="J6" s="4">
        <f t="shared" si="1"/>
        <v>6.0000000000000497E-2</v>
      </c>
      <c r="K6" s="4" t="str">
        <f t="shared" si="2"/>
        <v/>
      </c>
      <c r="L6" s="4">
        <f t="shared" si="3"/>
        <v>6.0000000000000497E-2</v>
      </c>
      <c r="M6" s="5">
        <f t="shared" si="4"/>
        <v>-6.6445427186686131E-3</v>
      </c>
      <c r="O6" s="1"/>
      <c r="P6" s="1"/>
      <c r="Q6" s="1"/>
      <c r="R6" s="1"/>
      <c r="S6" s="1"/>
    </row>
    <row r="7" spans="1:19" x14ac:dyDescent="0.25">
      <c r="A7" s="3">
        <v>44207</v>
      </c>
      <c r="B7">
        <v>8.8699999999999992</v>
      </c>
      <c r="C7">
        <v>9.32</v>
      </c>
      <c r="D7">
        <v>8.82</v>
      </c>
      <c r="E7">
        <v>9.3000000000000007</v>
      </c>
      <c r="F7">
        <v>9.3000000000000007</v>
      </c>
      <c r="G7">
        <v>95968300</v>
      </c>
      <c r="I7">
        <f t="shared" si="0"/>
        <v>1</v>
      </c>
      <c r="J7" s="4">
        <f t="shared" si="1"/>
        <v>0.30000000000000071</v>
      </c>
      <c r="K7" s="4">
        <f t="shared" si="2"/>
        <v>0.30000000000000071</v>
      </c>
      <c r="L7" s="4" t="str">
        <f t="shared" si="3"/>
        <v/>
      </c>
      <c r="M7" s="5">
        <f t="shared" si="4"/>
        <v>3.278982282299097E-2</v>
      </c>
      <c r="O7" s="1" t="s">
        <v>15</v>
      </c>
      <c r="P7" s="1"/>
      <c r="Q7" s="1"/>
      <c r="R7" s="1"/>
      <c r="S7" s="1">
        <f>SUM(L3:L61)/(ROWS(I3:I61)-SUM(I3:I61))</f>
        <v>0.19285714285714281</v>
      </c>
    </row>
    <row r="8" spans="1:19" x14ac:dyDescent="0.25">
      <c r="A8" s="3">
        <v>44208</v>
      </c>
      <c r="B8">
        <v>9.3000000000000007</v>
      </c>
      <c r="C8">
        <v>9.82</v>
      </c>
      <c r="D8">
        <v>9.2899999999999991</v>
      </c>
      <c r="E8">
        <v>9.7799999999999994</v>
      </c>
      <c r="F8">
        <v>9.7799999999999994</v>
      </c>
      <c r="G8">
        <v>124808500</v>
      </c>
      <c r="I8">
        <f t="shared" si="0"/>
        <v>1</v>
      </c>
      <c r="J8" s="4">
        <f t="shared" si="1"/>
        <v>0.47999999999999865</v>
      </c>
      <c r="K8" s="4">
        <f t="shared" si="2"/>
        <v>0.47999999999999865</v>
      </c>
      <c r="L8" s="4" t="str">
        <f t="shared" si="3"/>
        <v/>
      </c>
      <c r="M8" s="5">
        <f t="shared" si="4"/>
        <v>5.032508388751563E-2</v>
      </c>
      <c r="O8" s="1"/>
      <c r="P8" s="1"/>
      <c r="Q8" s="1"/>
      <c r="R8" s="1"/>
      <c r="S8" s="1"/>
    </row>
    <row r="9" spans="1:19" x14ac:dyDescent="0.25">
      <c r="A9" s="3">
        <v>44209</v>
      </c>
      <c r="B9">
        <v>9.91</v>
      </c>
      <c r="C9">
        <v>9.92</v>
      </c>
      <c r="D9">
        <v>9.64</v>
      </c>
      <c r="E9">
        <v>9.7799999999999994</v>
      </c>
      <c r="F9">
        <v>9.7799999999999994</v>
      </c>
      <c r="G9">
        <v>89549300</v>
      </c>
      <c r="I9">
        <f t="shared" si="0"/>
        <v>0</v>
      </c>
      <c r="J9" s="4">
        <f t="shared" si="1"/>
        <v>0</v>
      </c>
      <c r="K9" s="4" t="str">
        <f t="shared" si="2"/>
        <v/>
      </c>
      <c r="L9" s="4">
        <f t="shared" si="3"/>
        <v>0</v>
      </c>
      <c r="M9" s="5">
        <f t="shared" si="4"/>
        <v>0</v>
      </c>
      <c r="O9" s="1" t="s">
        <v>16</v>
      </c>
      <c r="P9" s="1"/>
      <c r="Q9" s="1"/>
      <c r="R9" s="1"/>
      <c r="S9" s="6">
        <f>SUM(M3:M61)/ROWS(M3:M61)</f>
        <v>6.4424944494590342E-3</v>
      </c>
    </row>
    <row r="10" spans="1:19" x14ac:dyDescent="0.25">
      <c r="A10" s="3">
        <v>44210</v>
      </c>
      <c r="B10">
        <v>9.81</v>
      </c>
      <c r="C10">
        <v>10.199999999999999</v>
      </c>
      <c r="D10">
        <v>9.7899999999999991</v>
      </c>
      <c r="E10">
        <v>10.17</v>
      </c>
      <c r="F10">
        <v>10.17</v>
      </c>
      <c r="G10">
        <v>112695300</v>
      </c>
      <c r="I10">
        <f t="shared" si="0"/>
        <v>1</v>
      </c>
      <c r="J10" s="4">
        <f t="shared" si="1"/>
        <v>0.39000000000000057</v>
      </c>
      <c r="K10" s="4">
        <f t="shared" si="2"/>
        <v>0.39000000000000057</v>
      </c>
      <c r="L10" s="4" t="str">
        <f t="shared" si="3"/>
        <v/>
      </c>
      <c r="M10" s="5">
        <f t="shared" si="4"/>
        <v>3.9102726013742609E-2</v>
      </c>
      <c r="O10" s="1"/>
      <c r="P10" s="1"/>
      <c r="Q10" s="1"/>
      <c r="R10" s="1"/>
      <c r="S10" s="1"/>
    </row>
    <row r="11" spans="1:19" x14ac:dyDescent="0.25">
      <c r="A11" s="3">
        <v>44211</v>
      </c>
      <c r="B11">
        <v>10.039999999999999</v>
      </c>
      <c r="C11">
        <v>10.050000000000001</v>
      </c>
      <c r="D11">
        <v>9.82</v>
      </c>
      <c r="E11">
        <v>9.83</v>
      </c>
      <c r="F11">
        <v>9.83</v>
      </c>
      <c r="G11">
        <v>99985000</v>
      </c>
      <c r="I11">
        <f t="shared" si="0"/>
        <v>0</v>
      </c>
      <c r="J11" s="4">
        <f t="shared" si="1"/>
        <v>0.33999999999999986</v>
      </c>
      <c r="K11" s="4" t="str">
        <f t="shared" si="2"/>
        <v/>
      </c>
      <c r="L11" s="4">
        <f t="shared" si="3"/>
        <v>0.33999999999999986</v>
      </c>
      <c r="M11" s="5">
        <f t="shared" si="4"/>
        <v>-3.400327590139339E-2</v>
      </c>
      <c r="O11" s="1" t="s">
        <v>17</v>
      </c>
      <c r="P11" s="1"/>
      <c r="Q11" s="1"/>
      <c r="R11" s="1"/>
      <c r="S11" s="1">
        <f>_xlfn.VAR.S(M3:M61)</f>
        <v>7.5169278174686775E-4</v>
      </c>
    </row>
    <row r="12" spans="1:19" x14ac:dyDescent="0.25">
      <c r="A12" s="3">
        <v>44215</v>
      </c>
      <c r="B12">
        <v>10.06</v>
      </c>
      <c r="C12">
        <v>10.210000000000001</v>
      </c>
      <c r="D12">
        <v>9.9700000000000006</v>
      </c>
      <c r="E12">
        <v>10.02</v>
      </c>
      <c r="F12">
        <v>10.02</v>
      </c>
      <c r="G12">
        <v>78732800</v>
      </c>
      <c r="I12">
        <f t="shared" si="0"/>
        <v>1</v>
      </c>
      <c r="J12" s="4">
        <f t="shared" si="1"/>
        <v>0.1899999999999995</v>
      </c>
      <c r="K12" s="4">
        <f t="shared" si="2"/>
        <v>0.1899999999999995</v>
      </c>
      <c r="L12" s="4" t="str">
        <f t="shared" si="3"/>
        <v/>
      </c>
      <c r="M12" s="5">
        <f t="shared" si="4"/>
        <v>1.914416149764352E-2</v>
      </c>
    </row>
    <row r="13" spans="1:19" x14ac:dyDescent="0.25">
      <c r="A13" s="3">
        <v>44216</v>
      </c>
      <c r="B13">
        <v>10.23</v>
      </c>
      <c r="C13">
        <v>10.87</v>
      </c>
      <c r="D13">
        <v>10.19</v>
      </c>
      <c r="E13">
        <v>10.86</v>
      </c>
      <c r="F13">
        <v>10.86</v>
      </c>
      <c r="G13">
        <v>125033200</v>
      </c>
      <c r="I13">
        <f t="shared" si="0"/>
        <v>1</v>
      </c>
      <c r="J13" s="4">
        <f t="shared" si="1"/>
        <v>0.83999999999999986</v>
      </c>
      <c r="K13" s="4">
        <f t="shared" si="2"/>
        <v>0.83999999999999986</v>
      </c>
      <c r="L13" s="4" t="str">
        <f t="shared" si="3"/>
        <v/>
      </c>
      <c r="M13" s="5">
        <f t="shared" si="4"/>
        <v>8.0503218849070635E-2</v>
      </c>
    </row>
    <row r="14" spans="1:19" x14ac:dyDescent="0.25">
      <c r="A14" s="3">
        <v>44217</v>
      </c>
      <c r="B14">
        <v>11.28</v>
      </c>
      <c r="C14">
        <v>12.15</v>
      </c>
      <c r="D14">
        <v>11.12</v>
      </c>
      <c r="E14">
        <v>11.53</v>
      </c>
      <c r="F14">
        <v>11.53</v>
      </c>
      <c r="G14">
        <v>282394100</v>
      </c>
      <c r="I14">
        <f t="shared" si="0"/>
        <v>1</v>
      </c>
      <c r="J14" s="4">
        <f t="shared" si="1"/>
        <v>0.66999999999999993</v>
      </c>
      <c r="K14" s="4">
        <f t="shared" si="2"/>
        <v>0.66999999999999993</v>
      </c>
      <c r="L14" s="4" t="str">
        <f t="shared" si="3"/>
        <v/>
      </c>
      <c r="M14" s="5">
        <f t="shared" si="4"/>
        <v>5.9866019775178289E-2</v>
      </c>
    </row>
    <row r="15" spans="1:19" x14ac:dyDescent="0.25">
      <c r="A15" s="3">
        <v>44218</v>
      </c>
      <c r="B15">
        <v>11.66</v>
      </c>
      <c r="C15">
        <v>11.69</v>
      </c>
      <c r="D15">
        <v>11.34</v>
      </c>
      <c r="E15">
        <v>11.52</v>
      </c>
      <c r="F15">
        <v>11.52</v>
      </c>
      <c r="G15">
        <v>130866600</v>
      </c>
      <c r="I15">
        <f t="shared" si="0"/>
        <v>0</v>
      </c>
      <c r="J15" s="4">
        <f t="shared" si="1"/>
        <v>9.9999999999997868E-3</v>
      </c>
      <c r="K15" s="4" t="str">
        <f t="shared" si="2"/>
        <v/>
      </c>
      <c r="L15" s="4">
        <f t="shared" si="3"/>
        <v>9.9999999999997868E-3</v>
      </c>
      <c r="M15" s="5">
        <f t="shared" si="4"/>
        <v>-8.6767901322246978E-4</v>
      </c>
    </row>
    <row r="16" spans="1:19" x14ac:dyDescent="0.25">
      <c r="A16" s="3">
        <v>44221</v>
      </c>
      <c r="B16">
        <v>11.49</v>
      </c>
      <c r="C16">
        <v>11.52</v>
      </c>
      <c r="D16">
        <v>10.88</v>
      </c>
      <c r="E16">
        <v>11.29</v>
      </c>
      <c r="F16">
        <v>11.29</v>
      </c>
      <c r="G16">
        <v>118954500</v>
      </c>
      <c r="I16">
        <f t="shared" si="0"/>
        <v>0</v>
      </c>
      <c r="J16" s="4">
        <f t="shared" si="1"/>
        <v>0.23000000000000043</v>
      </c>
      <c r="K16" s="4" t="str">
        <f t="shared" si="2"/>
        <v/>
      </c>
      <c r="L16" s="4">
        <f t="shared" si="3"/>
        <v>0.23000000000000043</v>
      </c>
      <c r="M16" s="5">
        <f t="shared" si="4"/>
        <v>-2.0167277106174546E-2</v>
      </c>
    </row>
    <row r="17" spans="1:13" x14ac:dyDescent="0.25">
      <c r="A17" s="3">
        <v>44222</v>
      </c>
      <c r="B17">
        <v>11.31</v>
      </c>
      <c r="C17">
        <v>11.53</v>
      </c>
      <c r="D17">
        <v>11.12</v>
      </c>
      <c r="E17">
        <v>11.19</v>
      </c>
      <c r="F17">
        <v>11.19</v>
      </c>
      <c r="G17">
        <v>66267500</v>
      </c>
      <c r="I17">
        <f t="shared" si="0"/>
        <v>0</v>
      </c>
      <c r="J17" s="4">
        <f t="shared" si="1"/>
        <v>9.9999999999999645E-2</v>
      </c>
      <c r="K17" s="4" t="str">
        <f t="shared" si="2"/>
        <v/>
      </c>
      <c r="L17" s="4">
        <f t="shared" si="3"/>
        <v>9.9999999999999645E-2</v>
      </c>
      <c r="M17" s="5">
        <f t="shared" si="4"/>
        <v>-8.8968558377367762E-3</v>
      </c>
    </row>
    <row r="18" spans="1:13" x14ac:dyDescent="0.25">
      <c r="A18" s="3">
        <v>44223</v>
      </c>
      <c r="B18">
        <v>11.02</v>
      </c>
      <c r="C18">
        <v>11.17</v>
      </c>
      <c r="D18">
        <v>10.7</v>
      </c>
      <c r="E18">
        <v>10.79</v>
      </c>
      <c r="F18">
        <v>10.79</v>
      </c>
      <c r="G18">
        <v>82863000</v>
      </c>
      <c r="I18">
        <f t="shared" si="0"/>
        <v>0</v>
      </c>
      <c r="J18" s="4">
        <f t="shared" si="1"/>
        <v>0.40000000000000036</v>
      </c>
      <c r="K18" s="4" t="str">
        <f t="shared" si="2"/>
        <v/>
      </c>
      <c r="L18" s="4">
        <f t="shared" si="3"/>
        <v>0.40000000000000036</v>
      </c>
      <c r="M18" s="5">
        <f t="shared" si="4"/>
        <v>-3.6400743053790638E-2</v>
      </c>
    </row>
    <row r="19" spans="1:13" x14ac:dyDescent="0.25">
      <c r="A19" s="3">
        <v>44224</v>
      </c>
      <c r="B19">
        <v>10.84</v>
      </c>
      <c r="C19">
        <v>11.05</v>
      </c>
      <c r="D19">
        <v>10.71</v>
      </c>
      <c r="E19">
        <v>10.72</v>
      </c>
      <c r="F19">
        <v>10.72</v>
      </c>
      <c r="G19">
        <v>77388700</v>
      </c>
      <c r="I19">
        <f t="shared" si="0"/>
        <v>0</v>
      </c>
      <c r="J19" s="4">
        <f t="shared" si="1"/>
        <v>6.9999999999998508E-2</v>
      </c>
      <c r="K19" s="4" t="str">
        <f t="shared" si="2"/>
        <v/>
      </c>
      <c r="L19" s="4">
        <f t="shared" si="3"/>
        <v>6.9999999999998508E-2</v>
      </c>
      <c r="M19" s="5">
        <f t="shared" si="4"/>
        <v>-6.5086236273871854E-3</v>
      </c>
    </row>
    <row r="20" spans="1:13" x14ac:dyDescent="0.25">
      <c r="A20" s="3">
        <v>44225</v>
      </c>
      <c r="B20">
        <v>10.59</v>
      </c>
      <c r="C20">
        <v>10.84</v>
      </c>
      <c r="D20">
        <v>10.45</v>
      </c>
      <c r="E20">
        <v>10.53</v>
      </c>
      <c r="F20">
        <v>10.53</v>
      </c>
      <c r="G20">
        <v>73925800</v>
      </c>
      <c r="I20">
        <f t="shared" si="0"/>
        <v>0</v>
      </c>
      <c r="J20" s="4">
        <f t="shared" si="1"/>
        <v>0.19000000000000128</v>
      </c>
      <c r="K20" s="4" t="str">
        <f t="shared" si="2"/>
        <v/>
      </c>
      <c r="L20" s="4">
        <f t="shared" si="3"/>
        <v>0.19000000000000128</v>
      </c>
      <c r="M20" s="5">
        <f t="shared" si="4"/>
        <v>-1.788282949677189E-2</v>
      </c>
    </row>
    <row r="21" spans="1:13" x14ac:dyDescent="0.25">
      <c r="A21" s="3">
        <v>44228</v>
      </c>
      <c r="B21">
        <v>10.65</v>
      </c>
      <c r="C21">
        <v>11.44</v>
      </c>
      <c r="D21">
        <v>10.36</v>
      </c>
      <c r="E21">
        <v>10.83</v>
      </c>
      <c r="F21">
        <v>10.83</v>
      </c>
      <c r="G21">
        <v>157114400</v>
      </c>
      <c r="I21">
        <f t="shared" si="0"/>
        <v>1</v>
      </c>
      <c r="J21" s="4">
        <f t="shared" si="1"/>
        <v>0.30000000000000071</v>
      </c>
      <c r="K21" s="4">
        <f t="shared" si="2"/>
        <v>0.30000000000000071</v>
      </c>
      <c r="L21" s="4" t="str">
        <f t="shared" si="3"/>
        <v/>
      </c>
      <c r="M21" s="5">
        <f t="shared" si="4"/>
        <v>2.8091734867015085E-2</v>
      </c>
    </row>
    <row r="22" spans="1:13" x14ac:dyDescent="0.25">
      <c r="A22" s="3">
        <v>44229</v>
      </c>
      <c r="B22">
        <v>11.14</v>
      </c>
      <c r="C22">
        <v>11.2</v>
      </c>
      <c r="D22">
        <v>10.71</v>
      </c>
      <c r="E22">
        <v>10.86</v>
      </c>
      <c r="F22">
        <v>10.86</v>
      </c>
      <c r="G22">
        <v>80440700</v>
      </c>
      <c r="I22">
        <f t="shared" si="0"/>
        <v>1</v>
      </c>
      <c r="J22" s="4">
        <f t="shared" si="1"/>
        <v>2.9999999999999361E-2</v>
      </c>
      <c r="K22" s="4">
        <f t="shared" si="2"/>
        <v>2.9999999999999361E-2</v>
      </c>
      <c r="L22" s="4" t="str">
        <f t="shared" si="3"/>
        <v/>
      </c>
      <c r="M22" s="5">
        <f t="shared" si="4"/>
        <v>2.76625349289011E-3</v>
      </c>
    </row>
    <row r="23" spans="1:13" x14ac:dyDescent="0.25">
      <c r="A23" s="3">
        <v>44230</v>
      </c>
      <c r="B23">
        <v>10.92</v>
      </c>
      <c r="C23">
        <v>11.36</v>
      </c>
      <c r="D23">
        <v>10.84</v>
      </c>
      <c r="E23">
        <v>11.2</v>
      </c>
      <c r="F23">
        <v>11.2</v>
      </c>
      <c r="G23">
        <v>82968600</v>
      </c>
      <c r="I23">
        <f t="shared" si="0"/>
        <v>1</v>
      </c>
      <c r="J23" s="4">
        <f t="shared" si="1"/>
        <v>0.33999999999999986</v>
      </c>
      <c r="K23" s="4">
        <f t="shared" si="2"/>
        <v>0.33999999999999986</v>
      </c>
      <c r="L23" s="4" t="str">
        <f t="shared" si="3"/>
        <v/>
      </c>
      <c r="M23" s="5">
        <f t="shared" si="4"/>
        <v>3.082746379525951E-2</v>
      </c>
    </row>
    <row r="24" spans="1:13" x14ac:dyDescent="0.25">
      <c r="A24" s="3">
        <v>44231</v>
      </c>
      <c r="B24">
        <v>11.4</v>
      </c>
      <c r="C24">
        <v>11.62</v>
      </c>
      <c r="D24">
        <v>11.17</v>
      </c>
      <c r="E24">
        <v>11.37</v>
      </c>
      <c r="F24">
        <v>11.37</v>
      </c>
      <c r="G24">
        <v>106845000</v>
      </c>
      <c r="I24">
        <f t="shared" si="0"/>
        <v>1</v>
      </c>
      <c r="J24" s="4">
        <f t="shared" si="1"/>
        <v>0.16999999999999993</v>
      </c>
      <c r="K24" s="4">
        <f t="shared" si="2"/>
        <v>0.16999999999999993</v>
      </c>
      <c r="L24" s="4" t="str">
        <f t="shared" si="3"/>
        <v/>
      </c>
      <c r="M24" s="5">
        <f t="shared" si="4"/>
        <v>1.5064529461395868E-2</v>
      </c>
    </row>
    <row r="25" spans="1:13" x14ac:dyDescent="0.25">
      <c r="A25" s="3">
        <v>44232</v>
      </c>
      <c r="B25">
        <v>11.8</v>
      </c>
      <c r="C25">
        <v>11.9</v>
      </c>
      <c r="D25">
        <v>11.3</v>
      </c>
      <c r="E25">
        <v>11.51</v>
      </c>
      <c r="F25">
        <v>11.51</v>
      </c>
      <c r="G25">
        <v>113402100</v>
      </c>
      <c r="I25">
        <f t="shared" si="0"/>
        <v>1</v>
      </c>
      <c r="J25" s="4">
        <f t="shared" si="1"/>
        <v>0.14000000000000057</v>
      </c>
      <c r="K25" s="4">
        <f t="shared" si="2"/>
        <v>0.14000000000000057</v>
      </c>
      <c r="L25" s="4" t="str">
        <f t="shared" si="3"/>
        <v/>
      </c>
      <c r="M25" s="5">
        <f t="shared" si="4"/>
        <v>1.2237914971346556E-2</v>
      </c>
    </row>
    <row r="26" spans="1:13" x14ac:dyDescent="0.25">
      <c r="A26" s="3">
        <v>44235</v>
      </c>
      <c r="B26">
        <v>11.52</v>
      </c>
      <c r="C26">
        <v>11.58</v>
      </c>
      <c r="D26">
        <v>11.31</v>
      </c>
      <c r="E26">
        <v>11.56</v>
      </c>
      <c r="F26">
        <v>11.56</v>
      </c>
      <c r="G26">
        <v>75756700</v>
      </c>
      <c r="I26">
        <f t="shared" si="0"/>
        <v>1</v>
      </c>
      <c r="J26" s="4">
        <f t="shared" si="1"/>
        <v>5.0000000000000711E-2</v>
      </c>
      <c r="K26" s="4">
        <f t="shared" si="2"/>
        <v>5.0000000000000711E-2</v>
      </c>
      <c r="L26" s="4" t="str">
        <f t="shared" si="3"/>
        <v/>
      </c>
      <c r="M26" s="5">
        <f t="shared" si="4"/>
        <v>4.3346405104402515E-3</v>
      </c>
    </row>
    <row r="27" spans="1:13" x14ac:dyDescent="0.25">
      <c r="A27" s="3">
        <v>44236</v>
      </c>
      <c r="B27">
        <v>11.54</v>
      </c>
      <c r="C27">
        <v>12.04</v>
      </c>
      <c r="D27">
        <v>11.49</v>
      </c>
      <c r="E27">
        <v>11.93</v>
      </c>
      <c r="F27">
        <v>11.93</v>
      </c>
      <c r="G27">
        <v>102250800</v>
      </c>
      <c r="I27">
        <f t="shared" si="0"/>
        <v>1</v>
      </c>
      <c r="J27" s="4">
        <f t="shared" si="1"/>
        <v>0.36999999999999922</v>
      </c>
      <c r="K27" s="4">
        <f t="shared" si="2"/>
        <v>0.36999999999999922</v>
      </c>
      <c r="L27" s="4" t="str">
        <f t="shared" si="3"/>
        <v/>
      </c>
      <c r="M27" s="5">
        <f t="shared" si="4"/>
        <v>3.1505372865593323E-2</v>
      </c>
    </row>
    <row r="28" spans="1:13" x14ac:dyDescent="0.25">
      <c r="A28" s="3">
        <v>44237</v>
      </c>
      <c r="B28">
        <v>12</v>
      </c>
      <c r="C28">
        <v>12.02</v>
      </c>
      <c r="D28">
        <v>11.53</v>
      </c>
      <c r="E28">
        <v>11.76</v>
      </c>
      <c r="F28">
        <v>11.76</v>
      </c>
      <c r="G28">
        <v>76282500</v>
      </c>
      <c r="I28">
        <f t="shared" si="0"/>
        <v>0</v>
      </c>
      <c r="J28" s="4">
        <f t="shared" si="1"/>
        <v>0.16999999999999993</v>
      </c>
      <c r="K28" s="4" t="str">
        <f t="shared" si="2"/>
        <v/>
      </c>
      <c r="L28" s="4">
        <f t="shared" si="3"/>
        <v>0.16999999999999993</v>
      </c>
      <c r="M28" s="5">
        <f t="shared" si="4"/>
        <v>-1.4352293639343825E-2</v>
      </c>
    </row>
    <row r="29" spans="1:13" x14ac:dyDescent="0.25">
      <c r="A29" s="3">
        <v>44238</v>
      </c>
      <c r="B29">
        <v>11.66</v>
      </c>
      <c r="C29">
        <v>11.74</v>
      </c>
      <c r="D29">
        <v>11.31</v>
      </c>
      <c r="E29">
        <v>11.45</v>
      </c>
      <c r="F29">
        <v>11.45</v>
      </c>
      <c r="G29">
        <v>55762900</v>
      </c>
      <c r="I29">
        <f t="shared" si="0"/>
        <v>0</v>
      </c>
      <c r="J29" s="4">
        <f t="shared" si="1"/>
        <v>0.3100000000000005</v>
      </c>
      <c r="K29" s="4" t="str">
        <f t="shared" si="2"/>
        <v/>
      </c>
      <c r="L29" s="4">
        <f t="shared" si="3"/>
        <v>0.3100000000000005</v>
      </c>
      <c r="M29" s="5">
        <f t="shared" si="4"/>
        <v>-2.6714212470232208E-2</v>
      </c>
    </row>
    <row r="30" spans="1:13" x14ac:dyDescent="0.25">
      <c r="A30" s="3">
        <v>44239</v>
      </c>
      <c r="B30">
        <v>11.42</v>
      </c>
      <c r="C30">
        <v>11.62</v>
      </c>
      <c r="D30">
        <v>11.37</v>
      </c>
      <c r="E30">
        <v>11.45</v>
      </c>
      <c r="F30">
        <v>11.45</v>
      </c>
      <c r="G30">
        <v>44401200</v>
      </c>
      <c r="I30">
        <f t="shared" si="0"/>
        <v>0</v>
      </c>
      <c r="J30" s="4">
        <f t="shared" si="1"/>
        <v>0</v>
      </c>
      <c r="K30" s="4" t="str">
        <f t="shared" si="2"/>
        <v/>
      </c>
      <c r="L30" s="4">
        <f t="shared" si="3"/>
        <v>0</v>
      </c>
      <c r="M30" s="5">
        <f t="shared" si="4"/>
        <v>0</v>
      </c>
    </row>
    <row r="31" spans="1:13" x14ac:dyDescent="0.25">
      <c r="A31" s="3">
        <v>44243</v>
      </c>
      <c r="B31">
        <v>11.5</v>
      </c>
      <c r="C31">
        <v>11.7</v>
      </c>
      <c r="D31">
        <v>11.38</v>
      </c>
      <c r="E31">
        <v>11.54</v>
      </c>
      <c r="F31">
        <v>11.54</v>
      </c>
      <c r="G31">
        <v>48392100</v>
      </c>
      <c r="I31">
        <f t="shared" si="0"/>
        <v>1</v>
      </c>
      <c r="J31" s="4">
        <f t="shared" si="1"/>
        <v>8.9999999999999858E-2</v>
      </c>
      <c r="K31" s="4">
        <f t="shared" si="2"/>
        <v>8.9999999999999858E-2</v>
      </c>
      <c r="L31" s="4" t="str">
        <f t="shared" si="3"/>
        <v/>
      </c>
      <c r="M31" s="5">
        <f t="shared" si="4"/>
        <v>7.8295310797048007E-3</v>
      </c>
    </row>
    <row r="32" spans="1:13" x14ac:dyDescent="0.25">
      <c r="A32" s="3">
        <v>44244</v>
      </c>
      <c r="B32">
        <v>11.61</v>
      </c>
      <c r="C32">
        <v>11.61</v>
      </c>
      <c r="D32">
        <v>11.37</v>
      </c>
      <c r="E32">
        <v>11.48</v>
      </c>
      <c r="F32">
        <v>11.48</v>
      </c>
      <c r="G32">
        <v>49554000</v>
      </c>
      <c r="I32">
        <f t="shared" si="0"/>
        <v>0</v>
      </c>
      <c r="J32" s="4">
        <f t="shared" si="1"/>
        <v>5.9999999999998721E-2</v>
      </c>
      <c r="K32" s="4" t="str">
        <f t="shared" si="2"/>
        <v/>
      </c>
      <c r="L32" s="4">
        <f t="shared" si="3"/>
        <v>5.9999999999998721E-2</v>
      </c>
      <c r="M32" s="5">
        <f t="shared" si="4"/>
        <v>-5.2128701885329875E-3</v>
      </c>
    </row>
    <row r="33" spans="1:13" x14ac:dyDescent="0.25">
      <c r="A33" s="3">
        <v>44245</v>
      </c>
      <c r="B33">
        <v>11.37</v>
      </c>
      <c r="C33">
        <v>11.48</v>
      </c>
      <c r="D33">
        <v>11.3</v>
      </c>
      <c r="E33">
        <v>11.43</v>
      </c>
      <c r="F33">
        <v>11.43</v>
      </c>
      <c r="G33">
        <v>37777100</v>
      </c>
      <c r="I33">
        <f t="shared" si="0"/>
        <v>0</v>
      </c>
      <c r="J33" s="4">
        <f t="shared" si="1"/>
        <v>5.0000000000000711E-2</v>
      </c>
      <c r="K33" s="4" t="str">
        <f t="shared" si="2"/>
        <v/>
      </c>
      <c r="L33" s="4">
        <f t="shared" si="3"/>
        <v>5.0000000000000711E-2</v>
      </c>
      <c r="M33" s="5">
        <f t="shared" si="4"/>
        <v>-4.3649130847010914E-3</v>
      </c>
    </row>
    <row r="34" spans="1:13" x14ac:dyDescent="0.25">
      <c r="A34" s="3">
        <v>44246</v>
      </c>
      <c r="B34">
        <v>11.52</v>
      </c>
      <c r="C34">
        <v>11.59</v>
      </c>
      <c r="D34">
        <v>11.46</v>
      </c>
      <c r="E34">
        <v>11.58</v>
      </c>
      <c r="F34">
        <v>11.58</v>
      </c>
      <c r="G34">
        <v>48615600</v>
      </c>
      <c r="I34">
        <f t="shared" si="0"/>
        <v>1</v>
      </c>
      <c r="J34" s="4">
        <f t="shared" si="1"/>
        <v>0.15000000000000036</v>
      </c>
      <c r="K34" s="4">
        <f t="shared" si="2"/>
        <v>0.15000000000000036</v>
      </c>
      <c r="L34" s="4" t="str">
        <f t="shared" si="3"/>
        <v/>
      </c>
      <c r="M34" s="5">
        <f t="shared" si="4"/>
        <v>1.3037994338130019E-2</v>
      </c>
    </row>
    <row r="35" spans="1:13" x14ac:dyDescent="0.25">
      <c r="A35" s="3">
        <v>44249</v>
      </c>
      <c r="B35">
        <v>11.52</v>
      </c>
      <c r="C35">
        <v>11.94</v>
      </c>
      <c r="D35">
        <v>11.5</v>
      </c>
      <c r="E35">
        <v>11.7</v>
      </c>
      <c r="F35">
        <v>11.7</v>
      </c>
      <c r="G35">
        <v>62183000</v>
      </c>
      <c r="I35">
        <f t="shared" si="0"/>
        <v>1</v>
      </c>
      <c r="J35" s="4">
        <f t="shared" si="1"/>
        <v>0.11999999999999922</v>
      </c>
      <c r="K35" s="4">
        <f t="shared" si="2"/>
        <v>0.11999999999999922</v>
      </c>
      <c r="L35" s="4" t="str">
        <f t="shared" si="3"/>
        <v/>
      </c>
      <c r="M35" s="5">
        <f t="shared" si="4"/>
        <v>1.0309369658861287E-2</v>
      </c>
    </row>
    <row r="36" spans="1:13" x14ac:dyDescent="0.25">
      <c r="A36" s="3">
        <v>44250</v>
      </c>
      <c r="B36">
        <v>11.59</v>
      </c>
      <c r="C36">
        <v>11.65</v>
      </c>
      <c r="D36">
        <v>11.13</v>
      </c>
      <c r="E36">
        <v>11.62</v>
      </c>
      <c r="F36">
        <v>11.62</v>
      </c>
      <c r="G36">
        <v>72904500</v>
      </c>
      <c r="I36">
        <f t="shared" si="0"/>
        <v>0</v>
      </c>
      <c r="J36" s="4">
        <f t="shared" si="1"/>
        <v>8.0000000000000071E-2</v>
      </c>
      <c r="K36" s="4" t="str">
        <f t="shared" si="2"/>
        <v/>
      </c>
      <c r="L36" s="4">
        <f t="shared" si="3"/>
        <v>8.0000000000000071E-2</v>
      </c>
      <c r="M36" s="5">
        <f t="shared" si="4"/>
        <v>-6.8610903799452404E-3</v>
      </c>
    </row>
    <row r="37" spans="1:13" x14ac:dyDescent="0.25">
      <c r="A37" s="3">
        <v>44251</v>
      </c>
      <c r="B37">
        <v>11.67</v>
      </c>
      <c r="C37">
        <v>12.4</v>
      </c>
      <c r="D37">
        <v>11.64</v>
      </c>
      <c r="E37">
        <v>12.27</v>
      </c>
      <c r="F37">
        <v>12.27</v>
      </c>
      <c r="G37">
        <v>95152800</v>
      </c>
      <c r="I37">
        <f t="shared" si="0"/>
        <v>1</v>
      </c>
      <c r="J37" s="4">
        <f t="shared" si="1"/>
        <v>0.65000000000000036</v>
      </c>
      <c r="K37" s="4">
        <f t="shared" si="2"/>
        <v>0.65000000000000036</v>
      </c>
      <c r="L37" s="4" t="str">
        <f t="shared" si="3"/>
        <v/>
      </c>
      <c r="M37" s="5">
        <f t="shared" si="4"/>
        <v>5.4429507299054984E-2</v>
      </c>
    </row>
    <row r="38" spans="1:13" x14ac:dyDescent="0.25">
      <c r="A38" s="3">
        <v>44252</v>
      </c>
      <c r="B38">
        <v>12.22</v>
      </c>
      <c r="C38">
        <v>12.4</v>
      </c>
      <c r="D38">
        <v>11.72</v>
      </c>
      <c r="E38">
        <v>11.76</v>
      </c>
      <c r="F38">
        <v>11.76</v>
      </c>
      <c r="G38">
        <v>75249400</v>
      </c>
      <c r="I38">
        <f t="shared" si="0"/>
        <v>0</v>
      </c>
      <c r="J38" s="4">
        <f t="shared" si="1"/>
        <v>0.50999999999999979</v>
      </c>
      <c r="K38" s="4" t="str">
        <f t="shared" si="2"/>
        <v/>
      </c>
      <c r="L38" s="4">
        <f t="shared" si="3"/>
        <v>0.50999999999999979</v>
      </c>
      <c r="M38" s="5">
        <f t="shared" si="4"/>
        <v>-4.2453316252339231E-2</v>
      </c>
    </row>
    <row r="39" spans="1:13" x14ac:dyDescent="0.25">
      <c r="A39" s="3">
        <v>44253</v>
      </c>
      <c r="B39">
        <v>11.89</v>
      </c>
      <c r="C39">
        <v>11.98</v>
      </c>
      <c r="D39">
        <v>11.54</v>
      </c>
      <c r="E39">
        <v>11.7</v>
      </c>
      <c r="F39">
        <v>11.7</v>
      </c>
      <c r="G39">
        <v>69614500</v>
      </c>
      <c r="I39">
        <f t="shared" si="0"/>
        <v>0</v>
      </c>
      <c r="J39" s="4">
        <f t="shared" si="1"/>
        <v>6.0000000000000497E-2</v>
      </c>
      <c r="K39" s="4" t="str">
        <f t="shared" si="2"/>
        <v/>
      </c>
      <c r="L39" s="4">
        <f t="shared" si="3"/>
        <v>6.0000000000000497E-2</v>
      </c>
      <c r="M39" s="5">
        <f t="shared" si="4"/>
        <v>-5.1151006667704887E-3</v>
      </c>
    </row>
    <row r="40" spans="1:13" x14ac:dyDescent="0.25">
      <c r="A40" s="3">
        <v>44256</v>
      </c>
      <c r="B40">
        <v>11.87</v>
      </c>
      <c r="C40">
        <v>12.08</v>
      </c>
      <c r="D40">
        <v>11.78</v>
      </c>
      <c r="E40">
        <v>11.98</v>
      </c>
      <c r="F40">
        <v>11.98</v>
      </c>
      <c r="G40">
        <v>43172800</v>
      </c>
      <c r="I40">
        <f t="shared" si="0"/>
        <v>1</v>
      </c>
      <c r="J40" s="4">
        <f t="shared" si="1"/>
        <v>0.28000000000000114</v>
      </c>
      <c r="K40" s="4">
        <f t="shared" si="2"/>
        <v>0.28000000000000114</v>
      </c>
      <c r="L40" s="4" t="str">
        <f t="shared" si="3"/>
        <v/>
      </c>
      <c r="M40" s="5">
        <f t="shared" si="4"/>
        <v>2.3649750883592988E-2</v>
      </c>
    </row>
    <row r="41" spans="1:13" x14ac:dyDescent="0.25">
      <c r="A41" s="3">
        <v>44257</v>
      </c>
      <c r="B41">
        <v>12.04</v>
      </c>
      <c r="C41">
        <v>12.8</v>
      </c>
      <c r="D41">
        <v>11.94</v>
      </c>
      <c r="E41">
        <v>12.55</v>
      </c>
      <c r="F41">
        <v>12.55</v>
      </c>
      <c r="G41">
        <v>104789000</v>
      </c>
      <c r="I41">
        <f t="shared" si="0"/>
        <v>1</v>
      </c>
      <c r="J41" s="4">
        <f t="shared" si="1"/>
        <v>0.57000000000000028</v>
      </c>
      <c r="K41" s="4">
        <f t="shared" si="2"/>
        <v>0.57000000000000028</v>
      </c>
      <c r="L41" s="4" t="str">
        <f t="shared" si="3"/>
        <v/>
      </c>
      <c r="M41" s="5">
        <f t="shared" si="4"/>
        <v>4.6482072890489633E-2</v>
      </c>
    </row>
    <row r="42" spans="1:13" x14ac:dyDescent="0.25">
      <c r="A42" s="3">
        <v>44258</v>
      </c>
      <c r="B42">
        <v>12.61</v>
      </c>
      <c r="C42">
        <v>12.61</v>
      </c>
      <c r="D42">
        <v>12.14</v>
      </c>
      <c r="E42">
        <v>12.17</v>
      </c>
      <c r="F42">
        <v>12.17</v>
      </c>
      <c r="G42">
        <v>80169700</v>
      </c>
      <c r="I42">
        <f t="shared" si="0"/>
        <v>0</v>
      </c>
      <c r="J42" s="4">
        <f t="shared" si="1"/>
        <v>0.38000000000000078</v>
      </c>
      <c r="K42" s="4" t="str">
        <f t="shared" si="2"/>
        <v/>
      </c>
      <c r="L42" s="4">
        <f t="shared" si="3"/>
        <v>0.38000000000000078</v>
      </c>
      <c r="M42" s="5">
        <f t="shared" si="4"/>
        <v>-3.0746758578357129E-2</v>
      </c>
    </row>
    <row r="43" spans="1:13" x14ac:dyDescent="0.25">
      <c r="A43" s="3">
        <v>44259</v>
      </c>
      <c r="B43">
        <v>12.24</v>
      </c>
      <c r="C43">
        <v>12.46</v>
      </c>
      <c r="D43">
        <v>11.63</v>
      </c>
      <c r="E43">
        <v>11.93</v>
      </c>
      <c r="F43">
        <v>11.93</v>
      </c>
      <c r="G43">
        <v>88339600</v>
      </c>
      <c r="I43">
        <f t="shared" si="0"/>
        <v>0</v>
      </c>
      <c r="J43" s="4">
        <f t="shared" si="1"/>
        <v>0.24000000000000021</v>
      </c>
      <c r="K43" s="4" t="str">
        <f t="shared" si="2"/>
        <v/>
      </c>
      <c r="L43" s="4">
        <f t="shared" si="3"/>
        <v>0.24000000000000021</v>
      </c>
      <c r="M43" s="5">
        <f t="shared" si="4"/>
        <v>-1.9917670889611064E-2</v>
      </c>
    </row>
    <row r="44" spans="1:13" x14ac:dyDescent="0.25">
      <c r="A44" s="3">
        <v>44260</v>
      </c>
      <c r="B44">
        <v>12.06</v>
      </c>
      <c r="C44">
        <v>12.29</v>
      </c>
      <c r="D44">
        <v>11.67</v>
      </c>
      <c r="E44">
        <v>12.27</v>
      </c>
      <c r="F44">
        <v>12.27</v>
      </c>
      <c r="G44">
        <v>79345700</v>
      </c>
      <c r="I44">
        <f t="shared" si="0"/>
        <v>1</v>
      </c>
      <c r="J44" s="4">
        <f t="shared" si="1"/>
        <v>0.33999999999999986</v>
      </c>
      <c r="K44" s="4">
        <f t="shared" si="2"/>
        <v>0.33999999999999986</v>
      </c>
      <c r="L44" s="4" t="str">
        <f t="shared" si="3"/>
        <v/>
      </c>
      <c r="M44" s="5">
        <f t="shared" si="4"/>
        <v>2.810102261299521E-2</v>
      </c>
    </row>
    <row r="45" spans="1:13" x14ac:dyDescent="0.25">
      <c r="A45" s="3">
        <v>44263</v>
      </c>
      <c r="B45">
        <v>12.39</v>
      </c>
      <c r="C45">
        <v>12.88</v>
      </c>
      <c r="D45">
        <v>12.3</v>
      </c>
      <c r="E45">
        <v>12.65</v>
      </c>
      <c r="F45">
        <v>12.65</v>
      </c>
      <c r="G45">
        <v>86129700</v>
      </c>
      <c r="I45">
        <f t="shared" si="0"/>
        <v>1</v>
      </c>
      <c r="J45" s="4">
        <f t="shared" si="1"/>
        <v>0.38000000000000078</v>
      </c>
      <c r="K45" s="4">
        <f t="shared" si="2"/>
        <v>0.38000000000000078</v>
      </c>
      <c r="L45" s="4" t="str">
        <f t="shared" si="3"/>
        <v/>
      </c>
      <c r="M45" s="5">
        <f t="shared" si="4"/>
        <v>3.0499956450709204E-2</v>
      </c>
    </row>
    <row r="46" spans="1:13" x14ac:dyDescent="0.25">
      <c r="A46" s="3">
        <v>44264</v>
      </c>
      <c r="B46">
        <v>12.76</v>
      </c>
      <c r="C46">
        <v>12.76</v>
      </c>
      <c r="D46">
        <v>12.38</v>
      </c>
      <c r="E46">
        <v>12.57</v>
      </c>
      <c r="F46">
        <v>12.57</v>
      </c>
      <c r="G46">
        <v>61568700</v>
      </c>
      <c r="I46">
        <f t="shared" si="0"/>
        <v>0</v>
      </c>
      <c r="J46" s="4">
        <f t="shared" si="1"/>
        <v>8.0000000000000071E-2</v>
      </c>
      <c r="K46" s="4" t="str">
        <f t="shared" si="2"/>
        <v/>
      </c>
      <c r="L46" s="4">
        <f t="shared" si="3"/>
        <v>8.0000000000000071E-2</v>
      </c>
      <c r="M46" s="5">
        <f t="shared" si="4"/>
        <v>-6.3441925713731504E-3</v>
      </c>
    </row>
    <row r="47" spans="1:13" x14ac:dyDescent="0.25">
      <c r="A47" s="3">
        <v>44265</v>
      </c>
      <c r="B47">
        <v>12.72</v>
      </c>
      <c r="C47">
        <v>12.98</v>
      </c>
      <c r="D47">
        <v>12.62</v>
      </c>
      <c r="E47">
        <v>12.91</v>
      </c>
      <c r="F47">
        <v>12.91</v>
      </c>
      <c r="G47">
        <v>62111200</v>
      </c>
      <c r="I47">
        <f t="shared" si="0"/>
        <v>1</v>
      </c>
      <c r="J47" s="4">
        <f t="shared" si="1"/>
        <v>0.33999999999999986</v>
      </c>
      <c r="K47" s="4">
        <f t="shared" si="2"/>
        <v>0.33999999999999986</v>
      </c>
      <c r="L47" s="4" t="str">
        <f t="shared" si="3"/>
        <v/>
      </c>
      <c r="M47" s="5">
        <f t="shared" si="4"/>
        <v>2.6689182256394977E-2</v>
      </c>
    </row>
    <row r="48" spans="1:13" x14ac:dyDescent="0.25">
      <c r="A48" s="3">
        <v>44266</v>
      </c>
      <c r="B48">
        <v>12.94</v>
      </c>
      <c r="C48">
        <v>13.06</v>
      </c>
      <c r="D48">
        <v>12.75</v>
      </c>
      <c r="E48">
        <v>12.81</v>
      </c>
      <c r="F48">
        <v>12.81</v>
      </c>
      <c r="G48">
        <v>56536500</v>
      </c>
      <c r="I48">
        <f t="shared" si="0"/>
        <v>0</v>
      </c>
      <c r="J48" s="4">
        <f t="shared" si="1"/>
        <v>9.9999999999999645E-2</v>
      </c>
      <c r="K48" s="4" t="str">
        <f t="shared" si="2"/>
        <v/>
      </c>
      <c r="L48" s="4">
        <f t="shared" si="3"/>
        <v>9.9999999999999645E-2</v>
      </c>
      <c r="M48" s="5">
        <f t="shared" si="4"/>
        <v>-7.776088949908235E-3</v>
      </c>
    </row>
    <row r="49" spans="1:13" x14ac:dyDescent="0.25">
      <c r="A49" s="3">
        <v>44267</v>
      </c>
      <c r="B49">
        <v>12.78</v>
      </c>
      <c r="C49">
        <v>13.43</v>
      </c>
      <c r="D49">
        <v>12.77</v>
      </c>
      <c r="E49">
        <v>13.37</v>
      </c>
      <c r="F49">
        <v>13.37</v>
      </c>
      <c r="G49">
        <v>87160100</v>
      </c>
      <c r="I49">
        <f t="shared" si="0"/>
        <v>1</v>
      </c>
      <c r="J49" s="4">
        <f t="shared" si="1"/>
        <v>0.55999999999999872</v>
      </c>
      <c r="K49" s="4">
        <f t="shared" si="2"/>
        <v>0.55999999999999872</v>
      </c>
      <c r="L49" s="4" t="str">
        <f t="shared" si="3"/>
        <v/>
      </c>
      <c r="M49" s="5">
        <f t="shared" si="4"/>
        <v>4.2787275205208766E-2</v>
      </c>
    </row>
    <row r="50" spans="1:13" x14ac:dyDescent="0.25">
      <c r="A50" s="3">
        <v>44270</v>
      </c>
      <c r="B50">
        <v>13.39</v>
      </c>
      <c r="C50">
        <v>13.62</v>
      </c>
      <c r="D50">
        <v>13.05</v>
      </c>
      <c r="E50">
        <v>13.2</v>
      </c>
      <c r="F50">
        <v>13.2</v>
      </c>
      <c r="G50">
        <v>64476000</v>
      </c>
      <c r="I50">
        <f t="shared" si="0"/>
        <v>0</v>
      </c>
      <c r="J50" s="4">
        <f t="shared" si="1"/>
        <v>0.16999999999999993</v>
      </c>
      <c r="K50" s="4" t="str">
        <f t="shared" si="2"/>
        <v/>
      </c>
      <c r="L50" s="4">
        <f t="shared" si="3"/>
        <v>0.16999999999999993</v>
      </c>
      <c r="M50" s="5">
        <f t="shared" si="4"/>
        <v>-1.279656152152658E-2</v>
      </c>
    </row>
    <row r="51" spans="1:13" x14ac:dyDescent="0.25">
      <c r="A51" s="3">
        <v>44271</v>
      </c>
      <c r="B51">
        <v>13.06</v>
      </c>
      <c r="C51">
        <v>13.15</v>
      </c>
      <c r="D51">
        <v>12.43</v>
      </c>
      <c r="E51">
        <v>12.49</v>
      </c>
      <c r="F51">
        <v>12.49</v>
      </c>
      <c r="G51">
        <v>125425300</v>
      </c>
      <c r="I51">
        <f t="shared" si="0"/>
        <v>0</v>
      </c>
      <c r="J51" s="4">
        <f t="shared" si="1"/>
        <v>0.70999999999999908</v>
      </c>
      <c r="K51" s="4" t="str">
        <f t="shared" si="2"/>
        <v/>
      </c>
      <c r="L51" s="4">
        <f t="shared" si="3"/>
        <v>0.70999999999999908</v>
      </c>
      <c r="M51" s="5">
        <f t="shared" si="4"/>
        <v>-5.5288505454838786E-2</v>
      </c>
    </row>
    <row r="52" spans="1:13" x14ac:dyDescent="0.25">
      <c r="A52" s="3">
        <v>44272</v>
      </c>
      <c r="B52">
        <v>12.34</v>
      </c>
      <c r="C52">
        <v>12.7</v>
      </c>
      <c r="D52">
        <v>12.22</v>
      </c>
      <c r="E52">
        <v>12.69</v>
      </c>
      <c r="F52">
        <v>12.69</v>
      </c>
      <c r="G52">
        <v>109324400</v>
      </c>
      <c r="I52">
        <f t="shared" si="0"/>
        <v>1</v>
      </c>
      <c r="J52" s="4">
        <f t="shared" si="1"/>
        <v>0.19999999999999929</v>
      </c>
      <c r="K52" s="4">
        <f t="shared" si="2"/>
        <v>0.19999999999999929</v>
      </c>
      <c r="L52" s="4" t="str">
        <f t="shared" si="3"/>
        <v/>
      </c>
      <c r="M52" s="5">
        <f t="shared" si="4"/>
        <v>1.5885957588809878E-2</v>
      </c>
    </row>
    <row r="53" spans="1:13" x14ac:dyDescent="0.25">
      <c r="A53" s="3">
        <v>44273</v>
      </c>
      <c r="B53">
        <v>12.7</v>
      </c>
      <c r="C53">
        <v>13.01</v>
      </c>
      <c r="D53">
        <v>12.44</v>
      </c>
      <c r="E53">
        <v>12.49</v>
      </c>
      <c r="F53">
        <v>12.49</v>
      </c>
      <c r="G53">
        <v>76733300</v>
      </c>
      <c r="I53">
        <f t="shared" si="0"/>
        <v>0</v>
      </c>
      <c r="J53" s="4">
        <f t="shared" si="1"/>
        <v>0.19999999999999929</v>
      </c>
      <c r="K53" s="4" t="str">
        <f t="shared" si="2"/>
        <v/>
      </c>
      <c r="L53" s="4">
        <f t="shared" si="3"/>
        <v>0.19999999999999929</v>
      </c>
      <c r="M53" s="5">
        <f t="shared" si="4"/>
        <v>-1.5885957588809896E-2</v>
      </c>
    </row>
    <row r="54" spans="1:13" x14ac:dyDescent="0.25">
      <c r="A54" s="3">
        <v>44274</v>
      </c>
      <c r="B54">
        <v>12.85</v>
      </c>
      <c r="C54">
        <v>12.95</v>
      </c>
      <c r="D54">
        <v>12.55</v>
      </c>
      <c r="E54">
        <v>12.83</v>
      </c>
      <c r="F54">
        <v>12.83</v>
      </c>
      <c r="G54">
        <v>90885200</v>
      </c>
      <c r="I54">
        <f t="shared" si="0"/>
        <v>1</v>
      </c>
      <c r="J54" s="4">
        <f t="shared" si="1"/>
        <v>0.33999999999999986</v>
      </c>
      <c r="K54" s="4">
        <f t="shared" si="2"/>
        <v>0.33999999999999986</v>
      </c>
      <c r="L54" s="4" t="str">
        <f t="shared" si="3"/>
        <v/>
      </c>
      <c r="M54" s="5">
        <f t="shared" si="4"/>
        <v>2.6857854490058636E-2</v>
      </c>
    </row>
    <row r="55" spans="1:13" x14ac:dyDescent="0.25">
      <c r="A55" s="3">
        <v>44277</v>
      </c>
      <c r="B55">
        <v>12.85</v>
      </c>
      <c r="C55">
        <v>12.93</v>
      </c>
      <c r="D55">
        <v>12.51</v>
      </c>
      <c r="E55">
        <v>12.85</v>
      </c>
      <c r="F55">
        <v>12.85</v>
      </c>
      <c r="G55">
        <v>81362100</v>
      </c>
      <c r="I55">
        <f t="shared" si="0"/>
        <v>1</v>
      </c>
      <c r="J55" s="4">
        <f t="shared" si="1"/>
        <v>1.9999999999999574E-2</v>
      </c>
      <c r="K55" s="4">
        <f t="shared" si="2"/>
        <v>1.9999999999999574E-2</v>
      </c>
      <c r="L55" s="4" t="str">
        <f t="shared" si="3"/>
        <v/>
      </c>
      <c r="M55" s="5">
        <f t="shared" si="4"/>
        <v>1.5576327136836792E-3</v>
      </c>
    </row>
    <row r="56" spans="1:13" x14ac:dyDescent="0.25">
      <c r="A56" s="3">
        <v>44278</v>
      </c>
      <c r="B56">
        <v>12.57</v>
      </c>
      <c r="C56">
        <v>12.68</v>
      </c>
      <c r="D56">
        <v>12.12</v>
      </c>
      <c r="E56">
        <v>12.21</v>
      </c>
      <c r="F56">
        <v>12.21</v>
      </c>
      <c r="G56">
        <v>73020200</v>
      </c>
      <c r="I56">
        <f t="shared" si="0"/>
        <v>0</v>
      </c>
      <c r="J56" s="4">
        <f t="shared" si="1"/>
        <v>0.63999999999999879</v>
      </c>
      <c r="K56" s="4" t="str">
        <f t="shared" si="2"/>
        <v/>
      </c>
      <c r="L56" s="4">
        <f t="shared" si="3"/>
        <v>0.63999999999999879</v>
      </c>
      <c r="M56" s="5">
        <f t="shared" si="4"/>
        <v>-5.1088523218615421E-2</v>
      </c>
    </row>
    <row r="57" spans="1:13" x14ac:dyDescent="0.25">
      <c r="A57" s="3">
        <v>44279</v>
      </c>
      <c r="B57">
        <v>12.36</v>
      </c>
      <c r="C57">
        <v>12.53</v>
      </c>
      <c r="D57">
        <v>12.12</v>
      </c>
      <c r="E57">
        <v>12.14</v>
      </c>
      <c r="F57">
        <v>12.14</v>
      </c>
      <c r="G57">
        <v>54534400</v>
      </c>
      <c r="I57">
        <f t="shared" si="0"/>
        <v>0</v>
      </c>
      <c r="J57" s="4">
        <f t="shared" si="1"/>
        <v>7.0000000000000284E-2</v>
      </c>
      <c r="K57" s="4" t="str">
        <f t="shared" si="2"/>
        <v/>
      </c>
      <c r="L57" s="4">
        <f t="shared" si="3"/>
        <v>7.0000000000000284E-2</v>
      </c>
      <c r="M57" s="5">
        <f t="shared" si="4"/>
        <v>-5.7495024912611005E-3</v>
      </c>
    </row>
    <row r="58" spans="1:13" x14ac:dyDescent="0.25">
      <c r="A58" s="3">
        <v>44280</v>
      </c>
      <c r="B58">
        <v>11.94</v>
      </c>
      <c r="C58">
        <v>12.35</v>
      </c>
      <c r="D58">
        <v>11.72</v>
      </c>
      <c r="E58">
        <v>12.32</v>
      </c>
      <c r="F58">
        <v>12.32</v>
      </c>
      <c r="G58">
        <v>54201800</v>
      </c>
      <c r="I58">
        <f t="shared" si="0"/>
        <v>1</v>
      </c>
      <c r="J58" s="4">
        <f t="shared" si="1"/>
        <v>0.17999999999999972</v>
      </c>
      <c r="K58" s="4">
        <f t="shared" si="2"/>
        <v>0.17999999999999972</v>
      </c>
      <c r="L58" s="4" t="str">
        <f t="shared" si="3"/>
        <v/>
      </c>
      <c r="M58" s="5">
        <f t="shared" si="4"/>
        <v>1.4718172474021485E-2</v>
      </c>
    </row>
    <row r="59" spans="1:13" x14ac:dyDescent="0.25">
      <c r="A59" s="3">
        <v>44281</v>
      </c>
      <c r="B59">
        <v>12.43</v>
      </c>
      <c r="C59">
        <v>12.49</v>
      </c>
      <c r="D59">
        <v>12.06</v>
      </c>
      <c r="E59">
        <v>12.3</v>
      </c>
      <c r="F59">
        <v>12.3</v>
      </c>
      <c r="G59">
        <v>49239800</v>
      </c>
      <c r="I59">
        <f t="shared" si="0"/>
        <v>0</v>
      </c>
      <c r="J59" s="4">
        <f t="shared" si="1"/>
        <v>1.9999999999999574E-2</v>
      </c>
      <c r="K59" s="4" t="str">
        <f t="shared" si="2"/>
        <v/>
      </c>
      <c r="L59" s="4">
        <f t="shared" si="3"/>
        <v>1.9999999999999574E-2</v>
      </c>
      <c r="M59" s="5">
        <f t="shared" si="4"/>
        <v>-1.624695727001922E-3</v>
      </c>
    </row>
    <row r="60" spans="1:13" x14ac:dyDescent="0.25">
      <c r="A60" s="3">
        <v>44284</v>
      </c>
      <c r="B60">
        <v>12.2</v>
      </c>
      <c r="C60">
        <v>12.36</v>
      </c>
      <c r="D60">
        <v>12.07</v>
      </c>
      <c r="E60">
        <v>12.15</v>
      </c>
      <c r="F60">
        <v>12.15</v>
      </c>
      <c r="G60">
        <v>44747900</v>
      </c>
      <c r="I60">
        <f t="shared" si="0"/>
        <v>0</v>
      </c>
      <c r="J60" s="4">
        <f t="shared" si="1"/>
        <v>0.15000000000000036</v>
      </c>
      <c r="K60" s="4" t="str">
        <f t="shared" si="2"/>
        <v/>
      </c>
      <c r="L60" s="4">
        <f t="shared" si="3"/>
        <v>0.15000000000000036</v>
      </c>
      <c r="M60" s="5">
        <f t="shared" si="4"/>
        <v>-1.2270092591814359E-2</v>
      </c>
    </row>
    <row r="61" spans="1:13" x14ac:dyDescent="0.25">
      <c r="A61" s="3">
        <v>44285</v>
      </c>
      <c r="B61">
        <v>12.16</v>
      </c>
      <c r="C61">
        <v>12.48</v>
      </c>
      <c r="D61">
        <v>12.11</v>
      </c>
      <c r="E61">
        <v>12.46</v>
      </c>
      <c r="F61">
        <v>12.46</v>
      </c>
      <c r="G61">
        <v>49762300</v>
      </c>
      <c r="I61">
        <f t="shared" si="0"/>
        <v>1</v>
      </c>
      <c r="J61" s="4">
        <f t="shared" si="1"/>
        <v>0.3100000000000005</v>
      </c>
      <c r="K61" s="4">
        <f t="shared" si="2"/>
        <v>0.3100000000000005</v>
      </c>
      <c r="L61" t="str">
        <f t="shared" si="3"/>
        <v/>
      </c>
      <c r="M61" s="5">
        <f t="shared" si="4"/>
        <v>2.5194343572749574E-2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7473-9ECB-4BAA-B94F-84311F7E07CD}">
  <dimension ref="A1:O26"/>
  <sheetViews>
    <sheetView tabSelected="1" workbookViewId="0">
      <selection activeCell="C31" sqref="A1:XFD1048576"/>
    </sheetView>
  </sheetViews>
  <sheetFormatPr defaultRowHeight="15" x14ac:dyDescent="0.25"/>
  <cols>
    <col min="1" max="1" width="19.85546875" bestFit="1" customWidth="1"/>
    <col min="5" max="5" width="13.42578125" bestFit="1" customWidth="1"/>
    <col min="6" max="6" width="12.7109375" bestFit="1" customWidth="1"/>
    <col min="7" max="7" width="9.7109375" customWidth="1"/>
  </cols>
  <sheetData>
    <row r="1" spans="1:15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x14ac:dyDescent="0.25">
      <c r="A3" t="s">
        <v>18</v>
      </c>
      <c r="B3">
        <f>F!$E$61</f>
        <v>12.46</v>
      </c>
      <c r="M3" s="13" t="s">
        <v>20</v>
      </c>
      <c r="N3" s="14" t="s">
        <v>30</v>
      </c>
      <c r="O3" s="15" t="s">
        <v>22</v>
      </c>
    </row>
    <row r="4" spans="1:15" x14ac:dyDescent="0.25">
      <c r="A4" t="s">
        <v>31</v>
      </c>
      <c r="B4" s="16">
        <f>F!S1</f>
        <v>0.52542372881355937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L4" t="s">
        <v>19</v>
      </c>
      <c r="M4" t="s">
        <v>38</v>
      </c>
    </row>
    <row r="5" spans="1:15" x14ac:dyDescent="0.25">
      <c r="A5" t="s">
        <v>39</v>
      </c>
      <c r="B5" s="16">
        <f>1-B4</f>
        <v>0.47457627118644063</v>
      </c>
      <c r="L5" s="10">
        <v>0</v>
      </c>
      <c r="M5">
        <f>$B3</f>
        <v>12.46</v>
      </c>
      <c r="N5">
        <f t="shared" ref="N5:O5" si="0">$B3</f>
        <v>12.46</v>
      </c>
      <c r="O5">
        <f t="shared" si="0"/>
        <v>12.46</v>
      </c>
    </row>
    <row r="6" spans="1:15" x14ac:dyDescent="0.25">
      <c r="E6" s="5">
        <f t="shared" ref="E6:G26" ca="1" si="1">RAND()</f>
        <v>9.3325862189419073E-2</v>
      </c>
      <c r="F6">
        <f t="shared" ref="F6:F26" ca="1" si="2">IF(E6&lt;$B$4,$B$7,$B$8)</f>
        <v>0.30129032258064514</v>
      </c>
      <c r="G6" s="5">
        <f ca="1">RAND()</f>
        <v>0.13620459235356963</v>
      </c>
      <c r="H6">
        <f ca="1">IF(G6&lt;$B$4,$B$7,$B$8)</f>
        <v>0.30129032258064514</v>
      </c>
      <c r="I6">
        <f ca="1">RAND()</f>
        <v>0.2146222214318122</v>
      </c>
      <c r="J6">
        <f ca="1">IF(I6&lt;$B$4,$B$7,$B$8)</f>
        <v>0.30129032258064514</v>
      </c>
      <c r="L6" s="10">
        <f>L5+1</f>
        <v>1</v>
      </c>
      <c r="M6">
        <f t="shared" ref="M6:M26" ca="1" si="3">M5+F6</f>
        <v>12.761290322580646</v>
      </c>
      <c r="N6">
        <f ca="1">H6+N5</f>
        <v>12.761290322580646</v>
      </c>
      <c r="O6">
        <f ca="1">J6+O5</f>
        <v>12.761290322580646</v>
      </c>
    </row>
    <row r="7" spans="1:15" x14ac:dyDescent="0.25">
      <c r="A7" t="s">
        <v>40</v>
      </c>
      <c r="B7">
        <f>F!S5</f>
        <v>0.30129032258064514</v>
      </c>
      <c r="E7" s="5">
        <f t="shared" ca="1" si="1"/>
        <v>0.38669432003767146</v>
      </c>
      <c r="F7">
        <f t="shared" ca="1" si="2"/>
        <v>0.30129032258064514</v>
      </c>
      <c r="G7" s="5">
        <f t="shared" ca="1" si="1"/>
        <v>0.81477994291460687</v>
      </c>
      <c r="H7">
        <f t="shared" ref="H7:H26" ca="1" si="4">IF(G7&lt;$B$4,$B$7,$B$8)</f>
        <v>-0.19285714285714281</v>
      </c>
      <c r="I7">
        <f t="shared" ref="I7:I26" ca="1" si="5">RAND()</f>
        <v>0.74027621905124052</v>
      </c>
      <c r="J7">
        <f t="shared" ref="J7:J26" ca="1" si="6">IF(I7&lt;$B$4,$B$7,$B$8)</f>
        <v>-0.19285714285714281</v>
      </c>
      <c r="L7" s="10">
        <f t="shared" ref="L7:L25" si="7">L6+1</f>
        <v>2</v>
      </c>
      <c r="M7">
        <f t="shared" ca="1" si="3"/>
        <v>13.06258064516129</v>
      </c>
      <c r="N7">
        <f t="shared" ref="N7:N26" ca="1" si="8">H7+N6</f>
        <v>12.568433179723502</v>
      </c>
      <c r="O7">
        <f t="shared" ref="O7:O26" ca="1" si="9">J7+O6</f>
        <v>12.568433179723502</v>
      </c>
    </row>
    <row r="8" spans="1:15" x14ac:dyDescent="0.25">
      <c r="A8" t="s">
        <v>41</v>
      </c>
      <c r="B8">
        <f>-F!S7</f>
        <v>-0.19285714285714281</v>
      </c>
      <c r="E8" s="5">
        <f t="shared" ca="1" si="1"/>
        <v>0.69548278034562983</v>
      </c>
      <c r="F8">
        <f t="shared" ca="1" si="2"/>
        <v>-0.19285714285714281</v>
      </c>
      <c r="G8" s="5">
        <f t="shared" ca="1" si="1"/>
        <v>0.23146707356601848</v>
      </c>
      <c r="H8">
        <f t="shared" ca="1" si="4"/>
        <v>0.30129032258064514</v>
      </c>
      <c r="I8">
        <f t="shared" ca="1" si="5"/>
        <v>0.92269835832948388</v>
      </c>
      <c r="J8">
        <f t="shared" ca="1" si="6"/>
        <v>-0.19285714285714281</v>
      </c>
      <c r="L8" s="10">
        <f t="shared" si="7"/>
        <v>3</v>
      </c>
      <c r="M8">
        <f t="shared" ca="1" si="3"/>
        <v>12.869723502304147</v>
      </c>
      <c r="N8">
        <f t="shared" ca="1" si="8"/>
        <v>12.869723502304147</v>
      </c>
      <c r="O8">
        <f t="shared" ca="1" si="9"/>
        <v>12.375576036866359</v>
      </c>
    </row>
    <row r="9" spans="1:15" x14ac:dyDescent="0.25">
      <c r="A9" s="11" t="s">
        <v>25</v>
      </c>
      <c r="B9">
        <v>21</v>
      </c>
      <c r="E9" s="5">
        <f t="shared" ca="1" si="1"/>
        <v>0.91737473364083311</v>
      </c>
      <c r="F9">
        <f t="shared" ca="1" si="2"/>
        <v>-0.19285714285714281</v>
      </c>
      <c r="G9" s="5">
        <f t="shared" ca="1" si="1"/>
        <v>0.58026669580098411</v>
      </c>
      <c r="H9">
        <f t="shared" ca="1" si="4"/>
        <v>-0.19285714285714281</v>
      </c>
      <c r="I9">
        <f t="shared" ca="1" si="5"/>
        <v>0.16909226763908292</v>
      </c>
      <c r="J9">
        <f t="shared" ca="1" si="6"/>
        <v>0.30129032258064514</v>
      </c>
      <c r="L9" s="10">
        <f t="shared" si="7"/>
        <v>4</v>
      </c>
      <c r="M9">
        <f t="shared" ca="1" si="3"/>
        <v>12.676866359447004</v>
      </c>
      <c r="N9">
        <f t="shared" ca="1" si="8"/>
        <v>12.676866359447004</v>
      </c>
      <c r="O9">
        <f t="shared" ca="1" si="9"/>
        <v>12.676866359447004</v>
      </c>
    </row>
    <row r="10" spans="1:15" x14ac:dyDescent="0.25">
      <c r="E10" s="5">
        <f t="shared" ca="1" si="1"/>
        <v>0.46510931054689175</v>
      </c>
      <c r="F10">
        <f t="shared" ca="1" si="2"/>
        <v>0.30129032258064514</v>
      </c>
      <c r="G10" s="5">
        <f t="shared" ca="1" si="1"/>
        <v>0.99008619839713574</v>
      </c>
      <c r="H10">
        <f t="shared" ca="1" si="4"/>
        <v>-0.19285714285714281</v>
      </c>
      <c r="I10">
        <f t="shared" ca="1" si="5"/>
        <v>1.441475297166539E-3</v>
      </c>
      <c r="J10">
        <f t="shared" ca="1" si="6"/>
        <v>0.30129032258064514</v>
      </c>
      <c r="L10" s="10">
        <f t="shared" si="7"/>
        <v>5</v>
      </c>
      <c r="M10">
        <f t="shared" ca="1" si="3"/>
        <v>12.978156682027649</v>
      </c>
      <c r="N10">
        <f t="shared" ca="1" si="8"/>
        <v>12.484009216589861</v>
      </c>
      <c r="O10">
        <f t="shared" ca="1" si="9"/>
        <v>12.978156682027649</v>
      </c>
    </row>
    <row r="11" spans="1:15" x14ac:dyDescent="0.25">
      <c r="E11" s="5">
        <f t="shared" ca="1" si="1"/>
        <v>0.48485357873735269</v>
      </c>
      <c r="F11">
        <f t="shared" ca="1" si="2"/>
        <v>0.30129032258064514</v>
      </c>
      <c r="G11" s="5">
        <f t="shared" ca="1" si="1"/>
        <v>0.15895007892952429</v>
      </c>
      <c r="H11">
        <f t="shared" ca="1" si="4"/>
        <v>0.30129032258064514</v>
      </c>
      <c r="I11">
        <f t="shared" ca="1" si="5"/>
        <v>0.52944664840321598</v>
      </c>
      <c r="J11">
        <f t="shared" ca="1" si="6"/>
        <v>-0.19285714285714281</v>
      </c>
      <c r="L11" s="10">
        <f t="shared" si="7"/>
        <v>6</v>
      </c>
      <c r="M11">
        <f t="shared" ca="1" si="3"/>
        <v>13.279447004608294</v>
      </c>
      <c r="N11">
        <f t="shared" ca="1" si="8"/>
        <v>12.785299539170506</v>
      </c>
      <c r="O11">
        <f t="shared" ca="1" si="9"/>
        <v>12.785299539170506</v>
      </c>
    </row>
    <row r="12" spans="1:15" x14ac:dyDescent="0.25">
      <c r="E12" s="5">
        <f t="shared" ca="1" si="1"/>
        <v>0.10358659985392416</v>
      </c>
      <c r="F12">
        <f t="shared" ca="1" si="2"/>
        <v>0.30129032258064514</v>
      </c>
      <c r="G12" s="5">
        <f t="shared" ca="1" si="1"/>
        <v>2.15772081813288E-2</v>
      </c>
      <c r="H12">
        <f t="shared" ca="1" si="4"/>
        <v>0.30129032258064514</v>
      </c>
      <c r="I12">
        <f t="shared" ca="1" si="5"/>
        <v>0.92663871758265803</v>
      </c>
      <c r="J12">
        <f t="shared" ca="1" si="6"/>
        <v>-0.19285714285714281</v>
      </c>
      <c r="L12" s="10">
        <f t="shared" si="7"/>
        <v>7</v>
      </c>
      <c r="M12">
        <f t="shared" ca="1" si="3"/>
        <v>13.580737327188938</v>
      </c>
      <c r="N12">
        <f t="shared" ca="1" si="8"/>
        <v>13.08658986175115</v>
      </c>
      <c r="O12">
        <f t="shared" ca="1" si="9"/>
        <v>12.592442396313363</v>
      </c>
    </row>
    <row r="13" spans="1:15" x14ac:dyDescent="0.25">
      <c r="E13" s="5">
        <f t="shared" ca="1" si="1"/>
        <v>1.5237715383868977E-2</v>
      </c>
      <c r="F13">
        <f t="shared" ca="1" si="2"/>
        <v>0.30129032258064514</v>
      </c>
      <c r="G13" s="5">
        <f t="shared" ca="1" si="1"/>
        <v>0.75413873114545715</v>
      </c>
      <c r="H13">
        <f t="shared" ca="1" si="4"/>
        <v>-0.19285714285714281</v>
      </c>
      <c r="I13">
        <f t="shared" ca="1" si="5"/>
        <v>7.6538424032014163E-2</v>
      </c>
      <c r="J13">
        <f t="shared" ca="1" si="6"/>
        <v>0.30129032258064514</v>
      </c>
      <c r="L13" s="10">
        <f t="shared" si="7"/>
        <v>8</v>
      </c>
      <c r="M13">
        <f t="shared" ca="1" si="3"/>
        <v>13.882027649769583</v>
      </c>
      <c r="N13">
        <f t="shared" ca="1" si="8"/>
        <v>12.893732718894007</v>
      </c>
      <c r="O13">
        <f t="shared" ca="1" si="9"/>
        <v>12.893732718894007</v>
      </c>
    </row>
    <row r="14" spans="1:15" x14ac:dyDescent="0.25">
      <c r="E14" s="5">
        <f t="shared" ca="1" si="1"/>
        <v>0.37251066895066376</v>
      </c>
      <c r="F14">
        <f t="shared" ca="1" si="2"/>
        <v>0.30129032258064514</v>
      </c>
      <c r="G14" s="5">
        <f t="shared" ca="1" si="1"/>
        <v>0.4581772936601598</v>
      </c>
      <c r="H14">
        <f t="shared" ca="1" si="4"/>
        <v>0.30129032258064514</v>
      </c>
      <c r="I14">
        <f t="shared" ca="1" si="5"/>
        <v>0.102915638284373</v>
      </c>
      <c r="J14">
        <f t="shared" ca="1" si="6"/>
        <v>0.30129032258064514</v>
      </c>
      <c r="L14" s="10">
        <f t="shared" si="7"/>
        <v>9</v>
      </c>
      <c r="M14">
        <f t="shared" ca="1" si="3"/>
        <v>14.183317972350228</v>
      </c>
      <c r="N14">
        <f t="shared" ca="1" si="8"/>
        <v>13.195023041474652</v>
      </c>
      <c r="O14">
        <f t="shared" ca="1" si="9"/>
        <v>13.195023041474652</v>
      </c>
    </row>
    <row r="15" spans="1:15" x14ac:dyDescent="0.25">
      <c r="E15" s="5">
        <f t="shared" ca="1" si="1"/>
        <v>0.789647365898276</v>
      </c>
      <c r="F15">
        <f t="shared" ca="1" si="2"/>
        <v>-0.19285714285714281</v>
      </c>
      <c r="G15" s="5">
        <f t="shared" ca="1" si="1"/>
        <v>0.29473543576941619</v>
      </c>
      <c r="H15">
        <f t="shared" ca="1" si="4"/>
        <v>0.30129032258064514</v>
      </c>
      <c r="I15">
        <f t="shared" ca="1" si="5"/>
        <v>0.25719405246236471</v>
      </c>
      <c r="J15">
        <f t="shared" ca="1" si="6"/>
        <v>0.30129032258064514</v>
      </c>
      <c r="L15" s="10">
        <f t="shared" si="7"/>
        <v>10</v>
      </c>
      <c r="M15">
        <f t="shared" ca="1" si="3"/>
        <v>13.990460829493085</v>
      </c>
      <c r="N15">
        <f t="shared" ca="1" si="8"/>
        <v>13.496313364055297</v>
      </c>
      <c r="O15">
        <f t="shared" ca="1" si="9"/>
        <v>13.496313364055297</v>
      </c>
    </row>
    <row r="16" spans="1:15" x14ac:dyDescent="0.25">
      <c r="E16" s="5">
        <f t="shared" ca="1" si="1"/>
        <v>0.32353356620397966</v>
      </c>
      <c r="F16">
        <f t="shared" ca="1" si="2"/>
        <v>0.30129032258064514</v>
      </c>
      <c r="G16" s="5">
        <f t="shared" ca="1" si="1"/>
        <v>0.78950172031404409</v>
      </c>
      <c r="H16">
        <f t="shared" ca="1" si="4"/>
        <v>-0.19285714285714281</v>
      </c>
      <c r="I16">
        <f t="shared" ca="1" si="5"/>
        <v>0.9839184789462454</v>
      </c>
      <c r="J16">
        <f t="shared" ca="1" si="6"/>
        <v>-0.19285714285714281</v>
      </c>
      <c r="L16" s="10">
        <f t="shared" si="7"/>
        <v>11</v>
      </c>
      <c r="M16">
        <f t="shared" ca="1" si="3"/>
        <v>14.291751152073729</v>
      </c>
      <c r="N16">
        <f t="shared" ca="1" si="8"/>
        <v>13.303456221198154</v>
      </c>
      <c r="O16">
        <f t="shared" ca="1" si="9"/>
        <v>13.303456221198154</v>
      </c>
    </row>
    <row r="17" spans="5:15" x14ac:dyDescent="0.25">
      <c r="E17" s="5">
        <f t="shared" ca="1" si="1"/>
        <v>0.40308932298993783</v>
      </c>
      <c r="F17">
        <f t="shared" ca="1" si="2"/>
        <v>0.30129032258064514</v>
      </c>
      <c r="G17" s="5">
        <f t="shared" ca="1" si="1"/>
        <v>0.76176200825193441</v>
      </c>
      <c r="H17">
        <f t="shared" ca="1" si="4"/>
        <v>-0.19285714285714281</v>
      </c>
      <c r="I17">
        <f t="shared" ca="1" si="5"/>
        <v>0.7767533802103217</v>
      </c>
      <c r="J17">
        <f t="shared" ca="1" si="6"/>
        <v>-0.19285714285714281</v>
      </c>
      <c r="L17" s="10">
        <f t="shared" si="7"/>
        <v>12</v>
      </c>
      <c r="M17">
        <f t="shared" ca="1" si="3"/>
        <v>14.593041474654374</v>
      </c>
      <c r="N17">
        <f t="shared" ca="1" si="8"/>
        <v>13.110599078341011</v>
      </c>
      <c r="O17">
        <f t="shared" ca="1" si="9"/>
        <v>13.110599078341011</v>
      </c>
    </row>
    <row r="18" spans="5:15" x14ac:dyDescent="0.25">
      <c r="E18" s="5">
        <f t="shared" ca="1" si="1"/>
        <v>0.1306040164157104</v>
      </c>
      <c r="F18">
        <f t="shared" ca="1" si="2"/>
        <v>0.30129032258064514</v>
      </c>
      <c r="G18" s="5">
        <f t="shared" ca="1" si="1"/>
        <v>0.2713065293976622</v>
      </c>
      <c r="H18">
        <f t="shared" ca="1" si="4"/>
        <v>0.30129032258064514</v>
      </c>
      <c r="I18">
        <f t="shared" ca="1" si="5"/>
        <v>0.65155580630378285</v>
      </c>
      <c r="J18">
        <f t="shared" ca="1" si="6"/>
        <v>-0.19285714285714281</v>
      </c>
      <c r="L18" s="10">
        <f t="shared" si="7"/>
        <v>13</v>
      </c>
      <c r="M18">
        <f t="shared" ca="1" si="3"/>
        <v>14.894331797235019</v>
      </c>
      <c r="N18">
        <f t="shared" ca="1" si="8"/>
        <v>13.411889400921655</v>
      </c>
      <c r="O18">
        <f t="shared" ca="1" si="9"/>
        <v>12.917741935483868</v>
      </c>
    </row>
    <row r="19" spans="5:15" x14ac:dyDescent="0.25">
      <c r="E19" s="5">
        <f t="shared" ca="1" si="1"/>
        <v>0.31583245420667028</v>
      </c>
      <c r="F19">
        <f t="shared" ca="1" si="2"/>
        <v>0.30129032258064514</v>
      </c>
      <c r="G19" s="5">
        <f t="shared" ca="1" si="1"/>
        <v>0.36336520642595749</v>
      </c>
      <c r="H19">
        <f t="shared" ca="1" si="4"/>
        <v>0.30129032258064514</v>
      </c>
      <c r="I19">
        <f t="shared" ca="1" si="5"/>
        <v>0.52672642082187171</v>
      </c>
      <c r="J19">
        <f t="shared" ca="1" si="6"/>
        <v>-0.19285714285714281</v>
      </c>
      <c r="L19" s="10">
        <f t="shared" si="7"/>
        <v>14</v>
      </c>
      <c r="M19">
        <f t="shared" ca="1" si="3"/>
        <v>15.195622119815663</v>
      </c>
      <c r="N19">
        <f t="shared" ca="1" si="8"/>
        <v>13.7131797235023</v>
      </c>
      <c r="O19">
        <f t="shared" ca="1" si="9"/>
        <v>12.724884792626725</v>
      </c>
    </row>
    <row r="20" spans="5:15" x14ac:dyDescent="0.25">
      <c r="E20" s="5">
        <f t="shared" ca="1" si="1"/>
        <v>0.86593130096176985</v>
      </c>
      <c r="F20">
        <f t="shared" ca="1" si="2"/>
        <v>-0.19285714285714281</v>
      </c>
      <c r="G20" s="5">
        <f t="shared" ca="1" si="1"/>
        <v>0.79847435771212938</v>
      </c>
      <c r="H20">
        <f t="shared" ca="1" si="4"/>
        <v>-0.19285714285714281</v>
      </c>
      <c r="I20">
        <f t="shared" ca="1" si="5"/>
        <v>4.0306082693564282E-2</v>
      </c>
      <c r="J20">
        <f t="shared" ca="1" si="6"/>
        <v>0.30129032258064514</v>
      </c>
      <c r="L20" s="10">
        <f t="shared" si="7"/>
        <v>15</v>
      </c>
      <c r="M20">
        <f t="shared" ca="1" si="3"/>
        <v>15.00276497695852</v>
      </c>
      <c r="N20">
        <f t="shared" ca="1" si="8"/>
        <v>13.520322580645157</v>
      </c>
      <c r="O20">
        <f t="shared" ca="1" si="9"/>
        <v>13.026175115207369</v>
      </c>
    </row>
    <row r="21" spans="5:15" x14ac:dyDescent="0.25">
      <c r="E21" s="5">
        <f t="shared" ca="1" si="1"/>
        <v>0.87312771852897253</v>
      </c>
      <c r="F21">
        <f t="shared" ca="1" si="2"/>
        <v>-0.19285714285714281</v>
      </c>
      <c r="G21" s="5">
        <f t="shared" ca="1" si="1"/>
        <v>0.88808588466599714</v>
      </c>
      <c r="H21">
        <f t="shared" ca="1" si="4"/>
        <v>-0.19285714285714281</v>
      </c>
      <c r="I21">
        <f t="shared" ca="1" si="5"/>
        <v>6.1332914668118521E-3</v>
      </c>
      <c r="J21">
        <f t="shared" ca="1" si="6"/>
        <v>0.30129032258064514</v>
      </c>
      <c r="L21" s="10">
        <f t="shared" si="7"/>
        <v>16</v>
      </c>
      <c r="M21">
        <f t="shared" ca="1" si="3"/>
        <v>14.809907834101377</v>
      </c>
      <c r="N21">
        <f t="shared" ca="1" si="8"/>
        <v>13.327465437788014</v>
      </c>
      <c r="O21">
        <f t="shared" ca="1" si="9"/>
        <v>13.327465437788014</v>
      </c>
    </row>
    <row r="22" spans="5:15" x14ac:dyDescent="0.25">
      <c r="E22" s="5">
        <f t="shared" ca="1" si="1"/>
        <v>6.3562990129286012E-2</v>
      </c>
      <c r="F22">
        <f t="shared" ca="1" si="2"/>
        <v>0.30129032258064514</v>
      </c>
      <c r="G22" s="5">
        <f t="shared" ca="1" si="1"/>
        <v>7.9415709136377188E-2</v>
      </c>
      <c r="H22">
        <f t="shared" ca="1" si="4"/>
        <v>0.30129032258064514</v>
      </c>
      <c r="I22">
        <f t="shared" ca="1" si="5"/>
        <v>0.2524953795059528</v>
      </c>
      <c r="J22">
        <f t="shared" ca="1" si="6"/>
        <v>0.30129032258064514</v>
      </c>
      <c r="L22" s="10">
        <f t="shared" si="7"/>
        <v>17</v>
      </c>
      <c r="M22">
        <f t="shared" ca="1" si="3"/>
        <v>15.111198156682022</v>
      </c>
      <c r="N22">
        <f t="shared" ca="1" si="8"/>
        <v>13.628755760368659</v>
      </c>
      <c r="O22">
        <f t="shared" ca="1" si="9"/>
        <v>13.628755760368659</v>
      </c>
    </row>
    <row r="23" spans="5:15" x14ac:dyDescent="0.25">
      <c r="E23" s="5">
        <f t="shared" ca="1" si="1"/>
        <v>3.0494193434031924E-3</v>
      </c>
      <c r="F23">
        <f t="shared" ca="1" si="2"/>
        <v>0.30129032258064514</v>
      </c>
      <c r="G23" s="5">
        <f t="shared" ca="1" si="1"/>
        <v>0.66315075380413468</v>
      </c>
      <c r="H23">
        <f t="shared" ca="1" si="4"/>
        <v>-0.19285714285714281</v>
      </c>
      <c r="I23">
        <f t="shared" ca="1" si="5"/>
        <v>0.49352909086604824</v>
      </c>
      <c r="J23">
        <f t="shared" ca="1" si="6"/>
        <v>0.30129032258064514</v>
      </c>
      <c r="L23" s="10">
        <f t="shared" si="7"/>
        <v>18</v>
      </c>
      <c r="M23">
        <f t="shared" ca="1" si="3"/>
        <v>15.412488479262667</v>
      </c>
      <c r="N23">
        <f t="shared" ca="1" si="8"/>
        <v>13.435898617511516</v>
      </c>
      <c r="O23">
        <f t="shared" ca="1" si="9"/>
        <v>13.930046082949303</v>
      </c>
    </row>
    <row r="24" spans="5:15" x14ac:dyDescent="0.25">
      <c r="E24" s="5">
        <f t="shared" ca="1" si="1"/>
        <v>0.45999869248086966</v>
      </c>
      <c r="F24">
        <f t="shared" ca="1" si="2"/>
        <v>0.30129032258064514</v>
      </c>
      <c r="G24" s="5">
        <f t="shared" ca="1" si="1"/>
        <v>0.45925553369769667</v>
      </c>
      <c r="H24">
        <f t="shared" ca="1" si="4"/>
        <v>0.30129032258064514</v>
      </c>
      <c r="I24">
        <f t="shared" ca="1" si="5"/>
        <v>0.70758038803353707</v>
      </c>
      <c r="J24">
        <f t="shared" ca="1" si="6"/>
        <v>-0.19285714285714281</v>
      </c>
      <c r="L24" s="10">
        <f t="shared" si="7"/>
        <v>19</v>
      </c>
      <c r="M24">
        <f t="shared" ca="1" si="3"/>
        <v>15.713778801843311</v>
      </c>
      <c r="N24">
        <f t="shared" ca="1" si="8"/>
        <v>13.73718894009216</v>
      </c>
      <c r="O24">
        <f t="shared" ca="1" si="9"/>
        <v>13.73718894009216</v>
      </c>
    </row>
    <row r="25" spans="5:15" x14ac:dyDescent="0.25">
      <c r="E25" s="5">
        <f t="shared" ca="1" si="1"/>
        <v>2.6887330276994192E-2</v>
      </c>
      <c r="F25">
        <f t="shared" ca="1" si="2"/>
        <v>0.30129032258064514</v>
      </c>
      <c r="G25" s="5">
        <f t="shared" ca="1" si="1"/>
        <v>0.24347787989957603</v>
      </c>
      <c r="H25">
        <f t="shared" ca="1" si="4"/>
        <v>0.30129032258064514</v>
      </c>
      <c r="I25">
        <f t="shared" ca="1" si="5"/>
        <v>0.74332099561724729</v>
      </c>
      <c r="J25">
        <f t="shared" ca="1" si="6"/>
        <v>-0.19285714285714281</v>
      </c>
      <c r="L25" s="10">
        <f t="shared" si="7"/>
        <v>20</v>
      </c>
      <c r="M25">
        <f t="shared" ca="1" si="3"/>
        <v>16.015069124423956</v>
      </c>
      <c r="N25">
        <f t="shared" ca="1" si="8"/>
        <v>14.038479262672805</v>
      </c>
      <c r="O25">
        <f t="shared" ca="1" si="9"/>
        <v>13.544331797235017</v>
      </c>
    </row>
    <row r="26" spans="5:15" x14ac:dyDescent="0.25">
      <c r="E26" s="5">
        <f t="shared" ca="1" si="1"/>
        <v>0.53092759783340782</v>
      </c>
      <c r="F26">
        <f t="shared" ca="1" si="2"/>
        <v>-0.19285714285714281</v>
      </c>
      <c r="G26" s="5">
        <f t="shared" ca="1" si="1"/>
        <v>0.49260806708045468</v>
      </c>
      <c r="H26">
        <f t="shared" ca="1" si="4"/>
        <v>0.30129032258064514</v>
      </c>
      <c r="I26">
        <f t="shared" ca="1" si="5"/>
        <v>0.20524479386870487</v>
      </c>
      <c r="J26">
        <f t="shared" ca="1" si="6"/>
        <v>0.30129032258064514</v>
      </c>
      <c r="L26" s="10">
        <f>L25+1</f>
        <v>21</v>
      </c>
      <c r="M26">
        <f t="shared" ca="1" si="3"/>
        <v>15.822211981566813</v>
      </c>
      <c r="N26">
        <f t="shared" ca="1" si="8"/>
        <v>14.33976958525345</v>
      </c>
      <c r="O26">
        <f t="shared" ca="1" si="9"/>
        <v>13.845622119815662</v>
      </c>
    </row>
  </sheetData>
  <mergeCells count="1">
    <mergeCell ref="A1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C4C7-E8DD-499D-9814-323C653F0348}">
  <dimension ref="A1:N25"/>
  <sheetViews>
    <sheetView topLeftCell="A2" workbookViewId="0">
      <selection activeCell="Q27" sqref="Q27"/>
    </sheetView>
  </sheetViews>
  <sheetFormatPr defaultRowHeight="15" x14ac:dyDescent="0.25"/>
  <sheetData>
    <row r="1" spans="1:14" x14ac:dyDescent="0.2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18</v>
      </c>
      <c r="E3" t="s">
        <v>27</v>
      </c>
      <c r="F3" s="7" t="s">
        <v>20</v>
      </c>
      <c r="G3" s="8" t="s">
        <v>21</v>
      </c>
      <c r="H3" s="9" t="s">
        <v>22</v>
      </c>
    </row>
    <row r="4" spans="1:14" x14ac:dyDescent="0.25">
      <c r="A4" t="s">
        <v>18</v>
      </c>
      <c r="B4">
        <f>F!$E$61</f>
        <v>12.46</v>
      </c>
      <c r="E4">
        <v>0</v>
      </c>
      <c r="F4">
        <f t="shared" ref="F4:H4" si="0">$B4</f>
        <v>12.46</v>
      </c>
      <c r="G4">
        <f t="shared" si="0"/>
        <v>12.46</v>
      </c>
      <c r="H4">
        <f t="shared" si="0"/>
        <v>12.46</v>
      </c>
    </row>
    <row r="5" spans="1:14" x14ac:dyDescent="0.25">
      <c r="A5" t="s">
        <v>23</v>
      </c>
      <c r="B5">
        <f>F!S9</f>
        <v>6.4424944494590342E-3</v>
      </c>
      <c r="E5">
        <f>E4+1</f>
        <v>1</v>
      </c>
      <c r="F5">
        <f ca="1">F4+F4*$B$5+F4*$B$6*NORMINV(RAND(),0,1)</f>
        <v>12.699979348906146</v>
      </c>
      <c r="G5">
        <f t="shared" ref="G5" ca="1" si="1">G4+G4*$B$5+G4*$B$6*NORMINV(RAND(),0,1)</f>
        <v>12.119433589855884</v>
      </c>
      <c r="H5">
        <f t="shared" ref="H5:H25" ca="1" si="2">H4+H4*$B$5+H4*$B$6*NORMINV(RAND(),0,1)</f>
        <v>12.85445625712828</v>
      </c>
    </row>
    <row r="6" spans="1:14" x14ac:dyDescent="0.25">
      <c r="A6" t="s">
        <v>24</v>
      </c>
      <c r="B6">
        <f>SQRT(F!S11)</f>
        <v>2.7417016280895115E-2</v>
      </c>
      <c r="E6">
        <f t="shared" ref="E6:E25" si="3">E5+1</f>
        <v>2</v>
      </c>
      <c r="F6">
        <f t="shared" ref="F6:F25" ca="1" si="4">F5+F5*$B$5+F5*$B$6*NORMINV(RAND(),0,1)</f>
        <v>12.427748627115797</v>
      </c>
      <c r="G6">
        <f t="shared" ref="G6:G25" ca="1" si="5">G5+G5*$B$5+G5*$B$6*NORMINV(RAND(),0,1)</f>
        <v>12.218363411572154</v>
      </c>
      <c r="H6">
        <f t="shared" ca="1" si="2"/>
        <v>13.262836446953763</v>
      </c>
    </row>
    <row r="7" spans="1:14" x14ac:dyDescent="0.25">
      <c r="A7" s="11" t="s">
        <v>25</v>
      </c>
      <c r="B7">
        <v>21</v>
      </c>
      <c r="E7">
        <f t="shared" si="3"/>
        <v>3</v>
      </c>
      <c r="F7">
        <f t="shared" ca="1" si="4"/>
        <v>12.708128171694838</v>
      </c>
      <c r="G7">
        <f t="shared" ca="1" si="5"/>
        <v>12.59694058863129</v>
      </c>
      <c r="H7">
        <f t="shared" ca="1" si="2"/>
        <v>13.372227463652385</v>
      </c>
    </row>
    <row r="8" spans="1:14" x14ac:dyDescent="0.25">
      <c r="A8" t="s">
        <v>28</v>
      </c>
      <c r="B8">
        <v>1</v>
      </c>
      <c r="E8">
        <f t="shared" si="3"/>
        <v>4</v>
      </c>
      <c r="F8">
        <f t="shared" ca="1" si="4"/>
        <v>12.881856131190089</v>
      </c>
      <c r="G8">
        <f t="shared" ca="1" si="5"/>
        <v>12.770476395397088</v>
      </c>
      <c r="H8">
        <f t="shared" ca="1" si="2"/>
        <v>13.348595871030778</v>
      </c>
    </row>
    <row r="9" spans="1:14" x14ac:dyDescent="0.25">
      <c r="E9">
        <f t="shared" si="3"/>
        <v>5</v>
      </c>
      <c r="F9">
        <f t="shared" ca="1" si="4"/>
        <v>12.756008573880591</v>
      </c>
      <c r="G9">
        <f t="shared" ca="1" si="5"/>
        <v>13.014572872694743</v>
      </c>
      <c r="H9">
        <f t="shared" ca="1" si="2"/>
        <v>13.422704994680618</v>
      </c>
    </row>
    <row r="10" spans="1:14" x14ac:dyDescent="0.25">
      <c r="E10">
        <f t="shared" si="3"/>
        <v>6</v>
      </c>
      <c r="F10">
        <f t="shared" ca="1" si="4"/>
        <v>12.842631249196234</v>
      </c>
      <c r="G10">
        <f t="shared" ca="1" si="5"/>
        <v>13.183793040406997</v>
      </c>
      <c r="H10">
        <f t="shared" ca="1" si="2"/>
        <v>13.094746750981942</v>
      </c>
    </row>
    <row r="11" spans="1:14" x14ac:dyDescent="0.25">
      <c r="E11">
        <f t="shared" si="3"/>
        <v>7</v>
      </c>
      <c r="F11">
        <f t="shared" ca="1" si="4"/>
        <v>13.031504693235698</v>
      </c>
      <c r="G11">
        <f t="shared" ca="1" si="5"/>
        <v>13.15272239050833</v>
      </c>
      <c r="H11">
        <f t="shared" ca="1" si="2"/>
        <v>13.246216328266135</v>
      </c>
    </row>
    <row r="12" spans="1:14" x14ac:dyDescent="0.25">
      <c r="E12">
        <f t="shared" si="3"/>
        <v>8</v>
      </c>
      <c r="F12">
        <f t="shared" ca="1" si="4"/>
        <v>13.095046232821669</v>
      </c>
      <c r="G12">
        <f t="shared" ca="1" si="5"/>
        <v>12.867462549152364</v>
      </c>
      <c r="H12">
        <f t="shared" ca="1" si="2"/>
        <v>13.858310542980556</v>
      </c>
    </row>
    <row r="13" spans="1:14" x14ac:dyDescent="0.25">
      <c r="E13">
        <f t="shared" si="3"/>
        <v>9</v>
      </c>
      <c r="F13">
        <f t="shared" ca="1" si="4"/>
        <v>13.200143348364181</v>
      </c>
      <c r="G13">
        <f t="shared" ca="1" si="5"/>
        <v>13.387110235076385</v>
      </c>
      <c r="H13">
        <f t="shared" ca="1" si="2"/>
        <v>14.227113008563393</v>
      </c>
    </row>
    <row r="14" spans="1:14" x14ac:dyDescent="0.25">
      <c r="E14">
        <f t="shared" si="3"/>
        <v>10</v>
      </c>
      <c r="F14">
        <f t="shared" ca="1" si="4"/>
        <v>12.490391706045356</v>
      </c>
      <c r="G14">
        <f t="shared" ca="1" si="5"/>
        <v>13.063837086196383</v>
      </c>
      <c r="H14">
        <f t="shared" ca="1" si="2"/>
        <v>14.082866710158248</v>
      </c>
    </row>
    <row r="15" spans="1:14" x14ac:dyDescent="0.25">
      <c r="E15">
        <f t="shared" si="3"/>
        <v>11</v>
      </c>
      <c r="F15">
        <f t="shared" ca="1" si="4"/>
        <v>11.989130930969147</v>
      </c>
      <c r="G15">
        <f t="shared" ca="1" si="5"/>
        <v>13.241600168603439</v>
      </c>
      <c r="H15">
        <f t="shared" ca="1" si="2"/>
        <v>14.49583815616473</v>
      </c>
    </row>
    <row r="16" spans="1:14" x14ac:dyDescent="0.25">
      <c r="E16">
        <f t="shared" si="3"/>
        <v>12</v>
      </c>
      <c r="F16">
        <f t="shared" ca="1" si="4"/>
        <v>12.144609797611698</v>
      </c>
      <c r="G16">
        <f t="shared" ca="1" si="5"/>
        <v>13.389363689455834</v>
      </c>
      <c r="H16">
        <f t="shared" ca="1" si="2"/>
        <v>14.404035496632313</v>
      </c>
    </row>
    <row r="17" spans="5:8" x14ac:dyDescent="0.25">
      <c r="E17">
        <f t="shared" si="3"/>
        <v>13</v>
      </c>
      <c r="F17">
        <f t="shared" ca="1" si="4"/>
        <v>12.088078179067221</v>
      </c>
      <c r="G17">
        <f t="shared" ca="1" si="5"/>
        <v>12.830007485156848</v>
      </c>
      <c r="H17">
        <f t="shared" ca="1" si="2"/>
        <v>14.577107590806071</v>
      </c>
    </row>
    <row r="18" spans="5:8" x14ac:dyDescent="0.25">
      <c r="E18">
        <f t="shared" si="3"/>
        <v>14</v>
      </c>
      <c r="F18">
        <f t="shared" ca="1" si="4"/>
        <v>12.138693239974728</v>
      </c>
      <c r="G18">
        <f t="shared" ca="1" si="5"/>
        <v>12.685294135580595</v>
      </c>
      <c r="H18">
        <f t="shared" ca="1" si="2"/>
        <v>13.848755012049407</v>
      </c>
    </row>
    <row r="19" spans="5:8" x14ac:dyDescent="0.25">
      <c r="E19">
        <f t="shared" si="3"/>
        <v>15</v>
      </c>
      <c r="F19">
        <f t="shared" ca="1" si="4"/>
        <v>11.799152069180401</v>
      </c>
      <c r="G19">
        <f t="shared" ca="1" si="5"/>
        <v>12.721629197441903</v>
      </c>
      <c r="H19">
        <f t="shared" ca="1" si="2"/>
        <v>13.831216522780128</v>
      </c>
    </row>
    <row r="20" spans="5:8" x14ac:dyDescent="0.25">
      <c r="E20">
        <f t="shared" si="3"/>
        <v>16</v>
      </c>
      <c r="F20">
        <f t="shared" ca="1" si="4"/>
        <v>11.619186168867165</v>
      </c>
      <c r="G20">
        <f t="shared" ca="1" si="5"/>
        <v>12.705074475050791</v>
      </c>
      <c r="H20">
        <f t="shared" ca="1" si="2"/>
        <v>14.2524277148251</v>
      </c>
    </row>
    <row r="21" spans="5:8" x14ac:dyDescent="0.25">
      <c r="E21">
        <f t="shared" si="3"/>
        <v>17</v>
      </c>
      <c r="F21">
        <f t="shared" ca="1" si="4"/>
        <v>11.624609524158775</v>
      </c>
      <c r="G21">
        <f t="shared" ca="1" si="5"/>
        <v>12.476384178828299</v>
      </c>
      <c r="H21">
        <f t="shared" ca="1" si="2"/>
        <v>13.81993683396318</v>
      </c>
    </row>
    <row r="22" spans="5:8" x14ac:dyDescent="0.25">
      <c r="E22">
        <f t="shared" si="3"/>
        <v>18</v>
      </c>
      <c r="F22">
        <f t="shared" ca="1" si="4"/>
        <v>11.400736696417184</v>
      </c>
      <c r="G22">
        <f t="shared" ca="1" si="5"/>
        <v>12.911873403563559</v>
      </c>
      <c r="H22">
        <f t="shared" ca="1" si="2"/>
        <v>14.151752393198807</v>
      </c>
    </row>
    <row r="23" spans="5:8" x14ac:dyDescent="0.25">
      <c r="E23">
        <f t="shared" si="3"/>
        <v>19</v>
      </c>
      <c r="F23">
        <f t="shared" ca="1" si="4"/>
        <v>11.88657441042306</v>
      </c>
      <c r="G23">
        <f t="shared" ca="1" si="5"/>
        <v>13.138644469870762</v>
      </c>
      <c r="H23">
        <f t="shared" ca="1" si="2"/>
        <v>15.338171255315128</v>
      </c>
    </row>
    <row r="24" spans="5:8" x14ac:dyDescent="0.25">
      <c r="E24">
        <f t="shared" si="3"/>
        <v>20</v>
      </c>
      <c r="F24">
        <f t="shared" ca="1" si="4"/>
        <v>11.220505952964515</v>
      </c>
      <c r="G24">
        <f t="shared" ca="1" si="5"/>
        <v>13.197213218219529</v>
      </c>
      <c r="H24">
        <f t="shared" ca="1" si="2"/>
        <v>15.001479127287352</v>
      </c>
    </row>
    <row r="25" spans="5:8" x14ac:dyDescent="0.25">
      <c r="E25">
        <f t="shared" si="3"/>
        <v>21</v>
      </c>
      <c r="F25">
        <f t="shared" ca="1" si="4"/>
        <v>11.237885062573447</v>
      </c>
      <c r="G25">
        <f t="shared" ca="1" si="5"/>
        <v>13.692807075537907</v>
      </c>
      <c r="H25">
        <f t="shared" ca="1" si="2"/>
        <v>14.293633833748837</v>
      </c>
    </row>
  </sheetData>
  <mergeCells count="1">
    <mergeCell ref="A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Discrete Binomial Model</vt:lpstr>
      <vt:lpstr>Geometric Brownian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2021-05-05T04:23:57Z</dcterms:created>
  <dcterms:modified xsi:type="dcterms:W3CDTF">2021-05-05T13:15:15Z</dcterms:modified>
</cp:coreProperties>
</file>