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38c212c997c85d/Documents/0 portfolio/"/>
    </mc:Choice>
  </mc:AlternateContent>
  <xr:revisionPtr revIDLastSave="362" documentId="8_{C0869DCD-1FD5-43A7-A731-ED3FDCCDBECB}" xr6:coauthVersionLast="47" xr6:coauthVersionMax="47" xr10:uidLastSave="{B37C7EC1-5E9C-4728-8B9E-F3FC0EF910A2}"/>
  <bookViews>
    <workbookView xWindow="-120" yWindow="-120" windowWidth="29040" windowHeight="15840" xr2:uid="{00000000-000D-0000-FFFF-FFFF00000000}"/>
  </bookViews>
  <sheets>
    <sheet name="2023" sheetId="22" r:id="rId1"/>
    <sheet name="2022" sheetId="11" r:id="rId2"/>
    <sheet name="US Holidays" sheetId="21" r:id="rId3"/>
    <sheet name="Paydays" sheetId="10" r:id="rId4"/>
  </sheets>
  <definedNames>
    <definedName name="ExternalData_1" localSheetId="2" hidden="1">'US Holidays'!$A$1:$C$12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11" l="1"/>
  <c r="I22" i="11" a="1"/>
  <c r="I22" i="11" s="1"/>
  <c r="K22" i="11" s="1"/>
  <c r="J21" i="11"/>
  <c r="I21" i="11" a="1"/>
  <c r="I21" i="11" s="1"/>
  <c r="K21" i="11" s="1"/>
  <c r="J20" i="11"/>
  <c r="I20" i="11" a="1"/>
  <c r="I20" i="11" s="1"/>
  <c r="K20" i="11" s="1"/>
  <c r="J19" i="11"/>
  <c r="I19" i="11" a="1"/>
  <c r="I19" i="11" s="1"/>
  <c r="K19" i="11" s="1"/>
  <c r="J18" i="11"/>
  <c r="I18" i="11" a="1"/>
  <c r="I18" i="11" s="1"/>
  <c r="K18" i="11" s="1"/>
  <c r="J17" i="11"/>
  <c r="I17" i="11" a="1"/>
  <c r="I17" i="11" s="1"/>
  <c r="K17" i="11" s="1"/>
  <c r="J16" i="11"/>
  <c r="I16" i="11" a="1"/>
  <c r="I16" i="11" s="1"/>
  <c r="K16" i="11" s="1"/>
  <c r="J15" i="11"/>
  <c r="I15" i="11" a="1"/>
  <c r="I15" i="11" s="1"/>
  <c r="K15" i="11" s="1"/>
  <c r="J14" i="11"/>
  <c r="I14" i="11" a="1"/>
  <c r="I14" i="11" s="1"/>
  <c r="K14" i="11" s="1"/>
  <c r="J13" i="11"/>
  <c r="I13" i="11" a="1"/>
  <c r="I13" i="11" s="1"/>
  <c r="K13" i="11" s="1"/>
  <c r="J12" i="11"/>
  <c r="I12" i="11" a="1"/>
  <c r="I12" i="11" s="1"/>
  <c r="K12" i="11" s="1"/>
  <c r="J11" i="11"/>
  <c r="J23" i="11" s="1"/>
  <c r="I11" i="11" a="1"/>
  <c r="I11" i="11" s="1"/>
  <c r="K10" i="11"/>
  <c r="H5" i="22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2" i="22"/>
  <c r="K10" i="22"/>
  <c r="N5" i="22"/>
  <c r="I18" i="22" s="1" a="1"/>
  <c r="I18" i="22" s="1"/>
  <c r="J5" i="22"/>
  <c r="I5" i="22"/>
  <c r="J4" i="22"/>
  <c r="K4" i="22" s="1"/>
  <c r="J3" i="22"/>
  <c r="I3" i="22"/>
  <c r="J2" i="22"/>
  <c r="K2" i="22" s="1"/>
  <c r="J20" i="22"/>
  <c r="I5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9" i="11"/>
  <c r="A10" i="11"/>
  <c r="A4" i="11"/>
  <c r="A5" i="11"/>
  <c r="A6" i="11"/>
  <c r="I3" i="11"/>
  <c r="N5" i="11"/>
  <c r="A28" i="11"/>
  <c r="A29" i="11"/>
  <c r="A30" i="11"/>
  <c r="A31" i="11"/>
  <c r="A32" i="11"/>
  <c r="A33" i="11"/>
  <c r="A34" i="11"/>
  <c r="A35" i="11"/>
  <c r="A26" i="11"/>
  <c r="A27" i="11"/>
  <c r="A7" i="11"/>
  <c r="A8" i="11"/>
  <c r="A23" i="11"/>
  <c r="A24" i="11"/>
  <c r="A2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3" i="11"/>
  <c r="I23" i="11" l="1"/>
  <c r="K23" i="11" s="1"/>
  <c r="K11" i="11"/>
  <c r="K3" i="22"/>
  <c r="K5" i="22"/>
  <c r="I19" i="22" a="1"/>
  <c r="I19" i="22" s="1"/>
  <c r="I11" i="22" a="1"/>
  <c r="I11" i="22" s="1"/>
  <c r="J13" i="22"/>
  <c r="I16" i="22" a="1"/>
  <c r="I16" i="22" s="1"/>
  <c r="J18" i="22"/>
  <c r="K18" i="22" s="1"/>
  <c r="J11" i="22"/>
  <c r="I21" i="22" a="1"/>
  <c r="I21" i="22" s="1"/>
  <c r="I14" i="22" a="1"/>
  <c r="I14" i="22" s="1"/>
  <c r="J16" i="22"/>
  <c r="J21" i="22"/>
  <c r="I12" i="22" a="1"/>
  <c r="I12" i="22" s="1"/>
  <c r="J14" i="22"/>
  <c r="I17" i="22" a="1"/>
  <c r="I17" i="22" s="1"/>
  <c r="J19" i="22"/>
  <c r="J12" i="22"/>
  <c r="I22" i="22" a="1"/>
  <c r="I22" i="22" s="1"/>
  <c r="I15" i="22" a="1"/>
  <c r="I15" i="22" s="1"/>
  <c r="J17" i="22"/>
  <c r="I20" i="22" a="1"/>
  <c r="I20" i="22" s="1"/>
  <c r="K20" i="22" s="1"/>
  <c r="J22" i="22"/>
  <c r="I13" i="22" a="1"/>
  <c r="I13" i="22" s="1"/>
  <c r="J15" i="22"/>
  <c r="K13" i="22" l="1"/>
  <c r="K14" i="22"/>
  <c r="K12" i="22"/>
  <c r="K21" i="22"/>
  <c r="J23" i="22"/>
  <c r="K15" i="22"/>
  <c r="K22" i="22"/>
  <c r="K16" i="22"/>
  <c r="K11" i="22"/>
  <c r="I23" i="22"/>
  <c r="K17" i="22"/>
  <c r="K19" i="22"/>
  <c r="K23" i="22" l="1"/>
  <c r="J5" i="11"/>
  <c r="J4" i="11"/>
  <c r="K4" i="11" s="1"/>
  <c r="J3" i="11"/>
  <c r="J2" i="11"/>
  <c r="A2" i="11"/>
  <c r="K2" i="11" l="1"/>
  <c r="K3" i="11"/>
  <c r="A160" i="10" l="1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32" i="10"/>
  <c r="A133" i="10"/>
  <c r="A134" i="10"/>
  <c r="A135" i="10"/>
  <c r="A136" i="10"/>
  <c r="A137" i="10"/>
  <c r="A138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07" i="10"/>
  <c r="A106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80" i="10"/>
  <c r="A81" i="10"/>
  <c r="A82" i="10"/>
  <c r="A83" i="10"/>
  <c r="A84" i="10"/>
  <c r="A85" i="10"/>
  <c r="A86" i="10"/>
  <c r="A87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55" i="10"/>
  <c r="A54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K5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CF3EA-E7DF-4CB1-830C-783B44CCF65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<sst xmlns="http://schemas.openxmlformats.org/spreadsheetml/2006/main" count="171" uniqueCount="79">
  <si>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Date</t>
  </si>
  <si>
    <t>Category</t>
  </si>
  <si>
    <t>Description</t>
  </si>
  <si>
    <t>PTO</t>
  </si>
  <si>
    <t>Easter Monday</t>
  </si>
  <si>
    <t>President’s Day</t>
  </si>
  <si>
    <t>Martin Luther King Jr Day</t>
  </si>
  <si>
    <t>Memorial Day</t>
  </si>
  <si>
    <t>Hrs</t>
  </si>
  <si>
    <t>Independence Day</t>
  </si>
  <si>
    <t>Labor Day</t>
  </si>
  <si>
    <t>Columbus Day</t>
  </si>
  <si>
    <t>Black Friday</t>
  </si>
  <si>
    <t>Thanksgiving</t>
  </si>
  <si>
    <t>Christmas Eve</t>
  </si>
  <si>
    <t>Christmas Day</t>
  </si>
  <si>
    <t>Allocated</t>
  </si>
  <si>
    <t>Allowance</t>
  </si>
  <si>
    <t>Balance</t>
  </si>
  <si>
    <t>Prev. Bal</t>
  </si>
  <si>
    <t xml:space="preserve">Veterans Day </t>
  </si>
  <si>
    <t>s</t>
  </si>
  <si>
    <t>Accrual</t>
  </si>
  <si>
    <t>Bal</t>
  </si>
  <si>
    <t>Used</t>
  </si>
  <si>
    <t>Day before Thanksgiving (no school)</t>
  </si>
  <si>
    <t>Haloween</t>
  </si>
  <si>
    <t>m</t>
  </si>
  <si>
    <t>Year</t>
  </si>
  <si>
    <t>#</t>
  </si>
  <si>
    <t>Canoe Trip</t>
  </si>
  <si>
    <t>New Year's Day [observed]</t>
  </si>
  <si>
    <t>Holiday</t>
  </si>
  <si>
    <t xml:space="preserve">4th of July  </t>
  </si>
  <si>
    <t>St. Patrick's Day</t>
  </si>
  <si>
    <t>Est. Subtotals</t>
  </si>
  <si>
    <t xml:space="preserve">Good Friday  </t>
  </si>
  <si>
    <t>Holiday Name</t>
  </si>
  <si>
    <t>Day of Week</t>
  </si>
  <si>
    <t>2023 Observed Date</t>
  </si>
  <si>
    <t>New Year's Day †</t>
  </si>
  <si>
    <t>Monday</t>
  </si>
  <si>
    <t>January 2nd, 2023</t>
  </si>
  <si>
    <t>Birthday of Martin Luther King, Jr.</t>
  </si>
  <si>
    <t>January 16th, 2023</t>
  </si>
  <si>
    <t>Washington's Birthday (21 days)</t>
  </si>
  <si>
    <t>February 20th, 2023</t>
  </si>
  <si>
    <t>May 29th, 2023</t>
  </si>
  <si>
    <t>Juneteenth Independence Day</t>
  </si>
  <si>
    <t>June 19th, 2023</t>
  </si>
  <si>
    <t>Tuesday</t>
  </si>
  <si>
    <t>July 4th, 2023</t>
  </si>
  <si>
    <t>September 4th, 2023</t>
  </si>
  <si>
    <t>October 9th, 2023</t>
  </si>
  <si>
    <t>Veterans Day †</t>
  </si>
  <si>
    <t>Friday</t>
  </si>
  <si>
    <t>November 10th, 2023</t>
  </si>
  <si>
    <t>Thanksgiving Day</t>
  </si>
  <si>
    <t>Thursday</t>
  </si>
  <si>
    <t>November 23rd, 2023</t>
  </si>
  <si>
    <t>December 25th, 2023</t>
  </si>
  <si>
    <t>PTO Accrual rate is:</t>
  </si>
  <si>
    <t>hours/check</t>
  </si>
  <si>
    <t>Comp Time</t>
  </si>
  <si>
    <t>Useage vs Accrual Estimator</t>
  </si>
  <si>
    <t>Camping Trip</t>
  </si>
  <si>
    <t>Volunter Time</t>
  </si>
  <si>
    <t>Jr. Achievement at Elementary School</t>
  </si>
  <si>
    <t>Juneteenth [Observed]</t>
  </si>
  <si>
    <t>Christmas [Observed]</t>
  </si>
  <si>
    <t>y</t>
  </si>
  <si>
    <t>Columbus Da</t>
  </si>
  <si>
    <t>Veterans Day</t>
  </si>
  <si>
    <t>Summer vacation placeholder</t>
  </si>
  <si>
    <t>How many pto days this year?</t>
  </si>
  <si>
    <t>How many paychecks this year?</t>
  </si>
  <si>
    <t>Carryover from last Yr:</t>
  </si>
  <si>
    <t>Is this a 3 check Month?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</si>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</sst>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mmm"/>
    <numFmt numFmtId="166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3" xfId="0" applyBorder="1"/>
    <xf numFmtId="0" fontId="1" fillId="3" borderId="7" xfId="0" applyFont="1" applyFill="1" applyBorder="1" applyAlignment="1">
      <alignment horizontal="left"/>
    </xf>
    <xf numFmtId="0" fontId="2" fillId="3" borderId="8" xfId="0" applyFont="1" applyFill="1" applyBorder="1"/>
    <xf numFmtId="0" fontId="2" fillId="3" borderId="9" xfId="0" applyFont="1" applyFill="1" applyBorder="1"/>
    <xf numFmtId="0" fontId="2" fillId="2" borderId="6" xfId="0" applyFont="1" applyFill="1" applyBorder="1"/>
    <xf numFmtId="0" fontId="3" fillId="0" borderId="1" xfId="0" applyFont="1" applyBorder="1"/>
    <xf numFmtId="0" fontId="4" fillId="2" borderId="4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4" fillId="2" borderId="5" xfId="0" applyFont="1" applyFill="1" applyBorder="1"/>
    <xf numFmtId="0" fontId="3" fillId="0" borderId="5" xfId="0" applyFont="1" applyBorder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0" borderId="6" xfId="0" applyFont="1" applyBorder="1"/>
    <xf numFmtId="0" fontId="5" fillId="2" borderId="3" xfId="0" applyFont="1" applyFill="1" applyBorder="1" applyAlignment="1">
      <alignment horizontal="left" indent="1"/>
    </xf>
    <xf numFmtId="0" fontId="4" fillId="0" borderId="0" xfId="0" applyFont="1"/>
    <xf numFmtId="0" fontId="6" fillId="0" borderId="0" xfId="0" applyFont="1"/>
    <xf numFmtId="0" fontId="1" fillId="0" borderId="0" xfId="0" applyFont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  <xf numFmtId="166" fontId="0" fillId="0" borderId="0" xfId="0" applyNumberFormat="1"/>
    <xf numFmtId="166" fontId="1" fillId="0" borderId="0" xfId="0" applyNumberFormat="1" applyFont="1"/>
    <xf numFmtId="0" fontId="0" fillId="0" borderId="10" xfId="0" applyBorder="1"/>
    <xf numFmtId="166" fontId="0" fillId="0" borderId="10" xfId="0" applyNumberFormat="1" applyBorder="1"/>
    <xf numFmtId="0" fontId="2" fillId="3" borderId="10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  <xf numFmtId="0" fontId="0" fillId="5" borderId="0" xfId="0" applyFill="1"/>
    <xf numFmtId="43" fontId="0" fillId="0" borderId="0" xfId="1" applyFont="1"/>
    <xf numFmtId="165" fontId="0" fillId="0" borderId="2" xfId="0" applyNumberFormat="1" applyBorder="1"/>
    <xf numFmtId="165" fontId="0" fillId="0" borderId="2" xfId="0" applyNumberFormat="1" applyFont="1" applyBorder="1"/>
    <xf numFmtId="0" fontId="2" fillId="0" borderId="3" xfId="0" applyFont="1" applyBorder="1"/>
    <xf numFmtId="0" fontId="2" fillId="0" borderId="10" xfId="0" applyFont="1" applyBorder="1"/>
    <xf numFmtId="165" fontId="0" fillId="0" borderId="3" xfId="0" applyNumberFormat="1" applyFont="1" applyBorder="1"/>
    <xf numFmtId="1" fontId="0" fillId="0" borderId="11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0" fontId="10" fillId="0" borderId="11" xfId="0" applyFont="1" applyFill="1" applyBorder="1"/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9" fillId="0" borderId="0" xfId="0" applyFont="1" applyFill="1" applyBorder="1" applyAlignment="1">
      <alignment horizontal="right" vertical="center"/>
    </xf>
    <xf numFmtId="0" fontId="0" fillId="4" borderId="0" xfId="0" applyFill="1" applyBorder="1"/>
    <xf numFmtId="0" fontId="0" fillId="4" borderId="11" xfId="0" applyFill="1" applyBorder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266132-0E27-419E-B9AE-7C904D30DC37}" autoFormatId="16" applyNumberFormats="0" applyBorderFormats="0" applyFontFormats="0" applyPatternFormats="0" applyAlignmentFormats="0" applyWidthHeightFormats="0">
  <queryTableRefresh nextId="4">
    <queryTableFields count="3">
      <queryTableField id="1" name="Holiday Name" tableColumnId="1"/>
      <queryTableField id="2" name="Day of Week" tableColumnId="2"/>
      <queryTableField id="3" name="2023 Observed 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E3B1A-42D0-4028-BF79-0D100775DB33}" name="Table_1" displayName="Table_1" ref="A1:C12" tableType="queryTable" totalsRowShown="0">
  <autoFilter ref="A1:C12" xr:uid="{680E3B1A-42D0-4028-BF79-0D100775DB33}"/>
  <tableColumns count="3">
    <tableColumn id="1" xr3:uid="{B3783136-8A82-4580-A39F-4852C8A76091}" uniqueName="1" name="Holiday Name" queryTableFieldId="1" dataDxfId="4"/>
    <tableColumn id="2" xr3:uid="{37274ED3-4333-4D67-AA46-299822A34D86}" uniqueName="2" name="Day of Week" queryTableFieldId="2" dataDxfId="3"/>
    <tableColumn id="3" xr3:uid="{9ED9E045-D64F-4A1E-B714-F49978957878}" uniqueName="3" name="2023 Observed Date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7ABA-A083-409E-A9EF-A984948411CE}">
  <dimension ref="A1:O55"/>
  <sheetViews>
    <sheetView tabSelected="1" workbookViewId="0">
      <selection activeCell="B4" sqref="B4"/>
    </sheetView>
  </sheetViews>
  <sheetFormatPr defaultRowHeight="15" x14ac:dyDescent="0.25"/>
  <cols>
    <col min="1" max="1" width="3.28515625" style="23" customWidth="1"/>
    <col min="2" max="2" width="7.42578125" bestFit="1" customWidth="1"/>
    <col min="3" max="3" width="16" style="3" bestFit="1" customWidth="1"/>
    <col min="4" max="4" width="5.140625" style="2" customWidth="1"/>
    <col min="5" max="5" width="37.42578125" customWidth="1"/>
    <col min="6" max="6" width="3.140625" style="19" customWidth="1"/>
    <col min="7" max="7" width="13.5703125" bestFit="1" customWidth="1"/>
    <col min="8" max="8" width="12" customWidth="1"/>
    <col min="9" max="9" width="10.5703125" bestFit="1" customWidth="1"/>
    <col min="10" max="10" width="9.7109375" bestFit="1" customWidth="1"/>
    <col min="11" max="11" width="8.42578125" bestFit="1" customWidth="1"/>
    <col min="13" max="13" width="29.28515625" bestFit="1" customWidth="1"/>
  </cols>
  <sheetData>
    <row r="1" spans="1:15" x14ac:dyDescent="0.25">
      <c r="A1" s="23" t="s">
        <v>27</v>
      </c>
      <c r="B1" t="s">
        <v>0</v>
      </c>
      <c r="C1" s="3" t="s">
        <v>1</v>
      </c>
      <c r="D1" s="2" t="s">
        <v>8</v>
      </c>
      <c r="E1" t="s">
        <v>2</v>
      </c>
      <c r="F1" s="20" t="s">
        <v>21</v>
      </c>
      <c r="G1" s="5">
        <v>2022</v>
      </c>
      <c r="H1" s="6" t="s">
        <v>19</v>
      </c>
      <c r="I1" s="6" t="s">
        <v>17</v>
      </c>
      <c r="J1" s="6" t="s">
        <v>16</v>
      </c>
      <c r="K1" s="7" t="s">
        <v>18</v>
      </c>
    </row>
    <row r="2" spans="1:15" x14ac:dyDescent="0.25">
      <c r="A2" s="23">
        <f>MONTH(B2)</f>
        <v>1</v>
      </c>
      <c r="B2" s="1">
        <v>44928</v>
      </c>
      <c r="C2" s="3" t="s">
        <v>32</v>
      </c>
      <c r="D2" s="2">
        <v>8</v>
      </c>
      <c r="E2" t="s">
        <v>31</v>
      </c>
      <c r="G2" s="15" t="s">
        <v>63</v>
      </c>
      <c r="H2" s="9">
        <v>0</v>
      </c>
      <c r="I2" s="10">
        <v>0</v>
      </c>
      <c r="J2" s="9">
        <f>SUMIF(C:C,G2,D:D)</f>
        <v>0</v>
      </c>
      <c r="K2" s="11">
        <f>(H2+I2)-J2</f>
        <v>0</v>
      </c>
      <c r="M2" t="s">
        <v>74</v>
      </c>
      <c r="N2" s="32">
        <v>15</v>
      </c>
    </row>
    <row r="3" spans="1:15" x14ac:dyDescent="0.25">
      <c r="A3" s="23">
        <f t="shared" ref="A3:A43" si="0">MONTH(B3)</f>
        <v>1</v>
      </c>
      <c r="B3" s="1">
        <v>44942</v>
      </c>
      <c r="C3" s="3" t="s">
        <v>32</v>
      </c>
      <c r="D3" s="2">
        <v>8</v>
      </c>
      <c r="E3" t="s">
        <v>6</v>
      </c>
      <c r="G3" s="16" t="s">
        <v>32</v>
      </c>
      <c r="H3" s="12">
        <v>11</v>
      </c>
      <c r="I3" s="13">
        <f>H3*8</f>
        <v>88</v>
      </c>
      <c r="J3" s="12">
        <f>SUMIF(C:C,G3,D:D)</f>
        <v>88</v>
      </c>
      <c r="K3" s="14">
        <f>(H3+I3)-J3</f>
        <v>11</v>
      </c>
      <c r="M3" t="s">
        <v>75</v>
      </c>
      <c r="N3" s="32">
        <v>26</v>
      </c>
    </row>
    <row r="4" spans="1:15" x14ac:dyDescent="0.25">
      <c r="A4" s="23">
        <f t="shared" si="0"/>
        <v>1</v>
      </c>
      <c r="G4" s="16" t="s">
        <v>66</v>
      </c>
      <c r="H4" s="12">
        <v>0</v>
      </c>
      <c r="I4" s="13">
        <v>8</v>
      </c>
      <c r="J4" s="12">
        <f>SUMIF(C:C,G4,D:D)</f>
        <v>0</v>
      </c>
      <c r="K4" s="14">
        <f>(H4+I4)-J4</f>
        <v>8</v>
      </c>
    </row>
    <row r="5" spans="1:15" ht="15.75" x14ac:dyDescent="0.25">
      <c r="A5" s="23">
        <f t="shared" si="0"/>
        <v>1</v>
      </c>
      <c r="G5" s="18" t="s">
        <v>3</v>
      </c>
      <c r="H5" s="4">
        <f>'2022'!K5</f>
        <v>16</v>
      </c>
      <c r="I5" s="8">
        <f>N2*8</f>
        <v>120</v>
      </c>
      <c r="J5" s="4">
        <f>SUMIF(C:C,G5,D:D)</f>
        <v>48</v>
      </c>
      <c r="K5" s="17">
        <f>(H5+I5)-J5</f>
        <v>88</v>
      </c>
      <c r="M5" t="s">
        <v>61</v>
      </c>
      <c r="N5" s="33">
        <f>(N2*8)/N3</f>
        <v>4.615384615384615</v>
      </c>
      <c r="O5" t="s">
        <v>62</v>
      </c>
    </row>
    <row r="6" spans="1:15" x14ac:dyDescent="0.25">
      <c r="A6" s="23">
        <f t="shared" si="0"/>
        <v>2</v>
      </c>
      <c r="B6" s="1">
        <v>44977</v>
      </c>
      <c r="C6" s="3" t="s">
        <v>32</v>
      </c>
      <c r="D6" s="2">
        <v>8</v>
      </c>
      <c r="E6" t="s">
        <v>5</v>
      </c>
    </row>
    <row r="7" spans="1:15" x14ac:dyDescent="0.25">
      <c r="A7" s="23">
        <f t="shared" si="0"/>
        <v>1</v>
      </c>
    </row>
    <row r="8" spans="1:15" x14ac:dyDescent="0.25">
      <c r="A8" s="23">
        <f t="shared" si="0"/>
        <v>1</v>
      </c>
      <c r="G8" s="44" t="s">
        <v>64</v>
      </c>
      <c r="H8" s="45"/>
      <c r="I8" s="45"/>
      <c r="J8" s="45"/>
      <c r="K8" s="46"/>
    </row>
    <row r="9" spans="1:15" x14ac:dyDescent="0.25">
      <c r="A9" s="23">
        <f t="shared" si="0"/>
        <v>3</v>
      </c>
      <c r="B9" s="1">
        <v>45002</v>
      </c>
      <c r="C9" s="3" t="s">
        <v>3</v>
      </c>
      <c r="D9" s="2">
        <v>8</v>
      </c>
      <c r="E9" t="s">
        <v>34</v>
      </c>
      <c r="G9" s="50" t="s">
        <v>78</v>
      </c>
      <c r="H9" s="53" t="s">
        <v>77</v>
      </c>
      <c r="I9" s="48" t="s">
        <v>22</v>
      </c>
      <c r="J9" s="48" t="s">
        <v>24</v>
      </c>
      <c r="K9" s="49" t="s">
        <v>23</v>
      </c>
    </row>
    <row r="10" spans="1:15" x14ac:dyDescent="0.25">
      <c r="A10" s="23">
        <f t="shared" si="0"/>
        <v>1</v>
      </c>
      <c r="G10" s="50"/>
      <c r="H10" s="53"/>
      <c r="I10" s="47" t="s">
        <v>76</v>
      </c>
      <c r="J10" s="47"/>
      <c r="K10" s="43">
        <f>H5</f>
        <v>16</v>
      </c>
    </row>
    <row r="11" spans="1:15" x14ac:dyDescent="0.25">
      <c r="A11" s="23">
        <f t="shared" si="0"/>
        <v>1</v>
      </c>
      <c r="G11" s="34">
        <v>43466</v>
      </c>
      <c r="H11" s="51"/>
      <c r="I11" s="41" cm="1">
        <f t="array" ref="I11">IF((OR(H11={"y","Y","Yes","yes","x","X"})),$N$5*3,$N$5*2)</f>
        <v>9.2307692307692299</v>
      </c>
      <c r="J11" s="41">
        <f>SUMIFS(D:D,A:A, MONTH(G11),C:C,$G$9)</f>
        <v>0</v>
      </c>
      <c r="K11" s="39">
        <f t="shared" ref="K11:K12" si="1">FLOOR(I11-J11,1)</f>
        <v>9</v>
      </c>
    </row>
    <row r="12" spans="1:15" x14ac:dyDescent="0.25">
      <c r="A12" s="23">
        <f t="shared" si="0"/>
        <v>5</v>
      </c>
      <c r="B12" s="1">
        <v>45075</v>
      </c>
      <c r="C12" s="3" t="s">
        <v>32</v>
      </c>
      <c r="D12" s="2">
        <v>8</v>
      </c>
      <c r="E12" t="s">
        <v>7</v>
      </c>
      <c r="G12" s="34">
        <v>43497</v>
      </c>
      <c r="H12" s="51"/>
      <c r="I12" s="41" cm="1">
        <f t="array" ref="I12">IF((OR(H12={"y","Y","Yes","yes","x","X"})),$N$5*3,$N$5*2)</f>
        <v>9.2307692307692299</v>
      </c>
      <c r="J12" s="41">
        <f>SUMIFS(D:D,A:A, MONTH(G12),C:C,$G$9)</f>
        <v>0</v>
      </c>
      <c r="K12" s="39">
        <f t="shared" si="1"/>
        <v>9</v>
      </c>
    </row>
    <row r="13" spans="1:15" x14ac:dyDescent="0.25">
      <c r="A13" s="23">
        <f t="shared" si="0"/>
        <v>1</v>
      </c>
      <c r="G13" s="34">
        <v>43525</v>
      </c>
      <c r="H13" s="51"/>
      <c r="I13" s="41" cm="1">
        <f t="array" ref="I13">IF((OR(H13={"y","Y","Yes","yes","x","X"})),$N$5*3,$N$5*2)</f>
        <v>9.2307692307692299</v>
      </c>
      <c r="J13" s="41">
        <f>SUMIFS(D:D,A:A, MONTH(G13),C:C,$G$9)</f>
        <v>0</v>
      </c>
      <c r="K13" s="39">
        <f>FLOOR(I13-J13,1)</f>
        <v>9</v>
      </c>
    </row>
    <row r="14" spans="1:15" x14ac:dyDescent="0.25">
      <c r="A14" s="23">
        <f t="shared" si="0"/>
        <v>1</v>
      </c>
      <c r="G14" s="34">
        <v>43556</v>
      </c>
      <c r="H14" s="51"/>
      <c r="I14" s="41" cm="1">
        <f t="array" ref="I14">IF((OR(H14={"y","Y","Yes","yes","x","X"})),$N$5*3,$N$5*2)</f>
        <v>9.2307692307692299</v>
      </c>
      <c r="J14" s="41">
        <f>SUMIFS(D:D,A:A, MONTH(G14),C:C,$G$9)</f>
        <v>0</v>
      </c>
      <c r="K14" s="39">
        <f t="shared" ref="K14:K23" si="2">FLOOR(I14-J14,1)</f>
        <v>9</v>
      </c>
    </row>
    <row r="15" spans="1:15" x14ac:dyDescent="0.25">
      <c r="A15" s="23">
        <f t="shared" si="0"/>
        <v>1</v>
      </c>
      <c r="G15" s="34">
        <v>43586</v>
      </c>
      <c r="H15" s="51"/>
      <c r="I15" s="41" cm="1">
        <f t="array" ref="I15">IF((OR(H15={"y","Y","Yes","yes","x","X"})),$N$5*3,$N$5*2)</f>
        <v>9.2307692307692299</v>
      </c>
      <c r="J15" s="41">
        <f>SUMIFS(D:D,A:A, MONTH(G15),C:C,$G$9)</f>
        <v>0</v>
      </c>
      <c r="K15" s="39">
        <f t="shared" si="2"/>
        <v>9</v>
      </c>
    </row>
    <row r="16" spans="1:15" x14ac:dyDescent="0.25">
      <c r="A16" s="23">
        <f t="shared" si="0"/>
        <v>6</v>
      </c>
      <c r="B16" s="1">
        <v>45096</v>
      </c>
      <c r="C16" s="3" t="s">
        <v>32</v>
      </c>
      <c r="D16" s="2">
        <v>8</v>
      </c>
      <c r="E16" t="s">
        <v>48</v>
      </c>
      <c r="G16" s="34">
        <v>43617</v>
      </c>
      <c r="H16" s="51" t="s">
        <v>70</v>
      </c>
      <c r="I16" s="41" cm="1">
        <f t="array" ref="I16">IF((OR(H16={"y","Y","Yes","yes","x","X"})),$N$5*3,$N$5*2)</f>
        <v>13.846153846153845</v>
      </c>
      <c r="J16" s="41">
        <f>SUMIFS(D:D,A:A, MONTH(G16),C:C,$G$9)</f>
        <v>0</v>
      </c>
      <c r="K16" s="39">
        <f t="shared" si="2"/>
        <v>13</v>
      </c>
    </row>
    <row r="17" spans="1:11" x14ac:dyDescent="0.25">
      <c r="A17" s="23">
        <f t="shared" si="0"/>
        <v>1</v>
      </c>
      <c r="G17" s="34">
        <v>43647</v>
      </c>
      <c r="H17" s="51"/>
      <c r="I17" s="41" cm="1">
        <f t="array" ref="I17">IF((OR(H17={"y","Y","Yes","yes","x","X"})),$N$5*3,$N$5*2)</f>
        <v>9.2307692307692299</v>
      </c>
      <c r="J17" s="41">
        <f>SUMIFS(D:D,A:A, MONTH(G17),C:C,$G$9)</f>
        <v>0</v>
      </c>
      <c r="K17" s="39">
        <f t="shared" si="2"/>
        <v>9</v>
      </c>
    </row>
    <row r="18" spans="1:11" x14ac:dyDescent="0.25">
      <c r="A18" s="23">
        <f t="shared" si="0"/>
        <v>7</v>
      </c>
      <c r="B18" s="1">
        <v>45111</v>
      </c>
      <c r="C18" s="3" t="s">
        <v>32</v>
      </c>
      <c r="D18" s="2">
        <v>8</v>
      </c>
      <c r="E18" t="s">
        <v>9</v>
      </c>
      <c r="G18" s="35">
        <v>43678</v>
      </c>
      <c r="H18" s="51"/>
      <c r="I18" s="41" cm="1">
        <f t="array" ref="I18">IF((OR(H18={"y","Y","Yes","yes","x","X"})),$N$5*3,$N$5*2)</f>
        <v>9.2307692307692299</v>
      </c>
      <c r="J18" s="41">
        <f>SUMIFS(D:D,A:A, MONTH(G18),C:C,$G$9)</f>
        <v>0</v>
      </c>
      <c r="K18" s="39">
        <f t="shared" si="2"/>
        <v>9</v>
      </c>
    </row>
    <row r="19" spans="1:11" x14ac:dyDescent="0.25">
      <c r="A19" s="23">
        <f t="shared" si="0"/>
        <v>1</v>
      </c>
      <c r="G19" s="35">
        <v>43709</v>
      </c>
      <c r="H19" s="51"/>
      <c r="I19" s="41" cm="1">
        <f t="array" ref="I19">IF((OR(H19={"y","Y","Yes","yes","x","X"})),$N$5*3,$N$5*2)</f>
        <v>9.2307692307692299</v>
      </c>
      <c r="J19" s="41">
        <f>SUMIFS(D:D,A:A, MONTH(G19),C:C,$G$9)</f>
        <v>0</v>
      </c>
      <c r="K19" s="39">
        <f t="shared" si="2"/>
        <v>9</v>
      </c>
    </row>
    <row r="20" spans="1:11" x14ac:dyDescent="0.25">
      <c r="A20" s="23">
        <f t="shared" si="0"/>
        <v>8</v>
      </c>
      <c r="B20" s="1">
        <v>45139</v>
      </c>
      <c r="C20" s="3" t="s">
        <v>3</v>
      </c>
      <c r="D20" s="2">
        <v>40</v>
      </c>
      <c r="E20" t="s">
        <v>73</v>
      </c>
      <c r="G20" s="35">
        <v>43739</v>
      </c>
      <c r="H20" s="51"/>
      <c r="I20" s="41" cm="1">
        <f t="array" ref="I20">IF((OR(H20={"y","Y","Yes","yes","x","X"})),$N$5*3,$N$5*2)</f>
        <v>9.2307692307692299</v>
      </c>
      <c r="J20" s="41">
        <f>SUMIFS(D:D,A:A, MONTH(G20),C:C,$G$9)</f>
        <v>0</v>
      </c>
      <c r="K20" s="39">
        <f t="shared" si="2"/>
        <v>9</v>
      </c>
    </row>
    <row r="21" spans="1:11" x14ac:dyDescent="0.25">
      <c r="A21" s="23">
        <f t="shared" si="0"/>
        <v>1</v>
      </c>
      <c r="G21" s="35">
        <v>43770</v>
      </c>
      <c r="H21" s="51"/>
      <c r="I21" s="41" cm="1">
        <f t="array" ref="I21">IF((OR(H21={"y","Y","Yes","yes","x","X"})),$N$5*3,$N$5*2)</f>
        <v>9.2307692307692299</v>
      </c>
      <c r="J21" s="41">
        <f>SUMIFS(D:D,A:A, MONTH(G21),C:C,$G$9)</f>
        <v>0</v>
      </c>
      <c r="K21" s="39">
        <f t="shared" si="2"/>
        <v>9</v>
      </c>
    </row>
    <row r="22" spans="1:11" x14ac:dyDescent="0.25">
      <c r="A22" s="23">
        <f t="shared" si="0"/>
        <v>1</v>
      </c>
      <c r="G22" s="38">
        <v>43800</v>
      </c>
      <c r="H22" s="52" t="s">
        <v>70</v>
      </c>
      <c r="I22" s="42" cm="1">
        <f t="array" ref="I22">IF((OR(H22={"y","Y","Yes","yes","x","X"})),$N$5*3,$N$5*2)</f>
        <v>13.846153846153845</v>
      </c>
      <c r="J22" s="42">
        <f>SUMIFS(D:D,A:A, MONTH(G22),C:C,$G$9)</f>
        <v>0</v>
      </c>
      <c r="K22" s="39">
        <f t="shared" si="2"/>
        <v>13</v>
      </c>
    </row>
    <row r="23" spans="1:11" x14ac:dyDescent="0.25">
      <c r="A23" s="23">
        <f t="shared" si="0"/>
        <v>1</v>
      </c>
      <c r="G23" s="36" t="s">
        <v>35</v>
      </c>
      <c r="H23" s="37"/>
      <c r="I23" s="37">
        <f>SUM(I11:I22)</f>
        <v>119.99999999999997</v>
      </c>
      <c r="J23" s="37">
        <f t="shared" ref="J23" si="3">SUM(J11:J22)</f>
        <v>0</v>
      </c>
      <c r="K23" s="40">
        <f t="shared" si="2"/>
        <v>120</v>
      </c>
    </row>
    <row r="24" spans="1:11" x14ac:dyDescent="0.25">
      <c r="A24" s="23">
        <f t="shared" si="0"/>
        <v>9</v>
      </c>
      <c r="B24" s="1">
        <v>45173</v>
      </c>
      <c r="C24" s="3" t="s">
        <v>32</v>
      </c>
      <c r="D24" s="2">
        <v>8</v>
      </c>
      <c r="E24" t="s">
        <v>10</v>
      </c>
      <c r="I24" s="30"/>
      <c r="J24" s="30"/>
      <c r="K24" s="30"/>
    </row>
    <row r="25" spans="1:11" x14ac:dyDescent="0.25">
      <c r="A25" s="23">
        <f t="shared" si="0"/>
        <v>1</v>
      </c>
    </row>
    <row r="26" spans="1:11" x14ac:dyDescent="0.25">
      <c r="A26" s="23">
        <f t="shared" si="0"/>
        <v>10</v>
      </c>
      <c r="B26" s="1">
        <v>45208</v>
      </c>
      <c r="C26" s="3" t="s">
        <v>32</v>
      </c>
      <c r="D26" s="2">
        <v>8</v>
      </c>
      <c r="E26" t="s">
        <v>11</v>
      </c>
    </row>
    <row r="27" spans="1:11" x14ac:dyDescent="0.25">
      <c r="A27" s="23">
        <f t="shared" si="0"/>
        <v>1</v>
      </c>
    </row>
    <row r="28" spans="1:11" x14ac:dyDescent="0.25">
      <c r="A28" s="23">
        <f t="shared" si="0"/>
        <v>11</v>
      </c>
      <c r="B28" s="1">
        <v>45240</v>
      </c>
      <c r="C28" s="3" t="s">
        <v>32</v>
      </c>
      <c r="D28" s="2">
        <v>8</v>
      </c>
      <c r="E28" t="s">
        <v>72</v>
      </c>
      <c r="F28"/>
    </row>
    <row r="29" spans="1:11" x14ac:dyDescent="0.25">
      <c r="A29" s="23">
        <f t="shared" si="0"/>
        <v>11</v>
      </c>
      <c r="B29" s="1">
        <v>45253</v>
      </c>
      <c r="C29" s="3" t="s">
        <v>32</v>
      </c>
      <c r="D29" s="2">
        <v>8</v>
      </c>
      <c r="E29" t="s">
        <v>57</v>
      </c>
    </row>
    <row r="30" spans="1:11" x14ac:dyDescent="0.25">
      <c r="A30" s="23">
        <f t="shared" si="0"/>
        <v>1</v>
      </c>
    </row>
    <row r="31" spans="1:11" x14ac:dyDescent="0.25">
      <c r="A31" s="23">
        <f t="shared" si="0"/>
        <v>1</v>
      </c>
    </row>
    <row r="32" spans="1:11" x14ac:dyDescent="0.25">
      <c r="A32" s="23">
        <f t="shared" si="0"/>
        <v>12</v>
      </c>
      <c r="B32" s="1">
        <v>45285</v>
      </c>
      <c r="C32" s="3" t="s">
        <v>32</v>
      </c>
      <c r="D32" s="2">
        <v>8</v>
      </c>
      <c r="E32" t="s">
        <v>15</v>
      </c>
    </row>
    <row r="33" spans="1:15" x14ac:dyDescent="0.25">
      <c r="A33" s="23">
        <f t="shared" si="0"/>
        <v>1</v>
      </c>
    </row>
    <row r="34" spans="1:15" x14ac:dyDescent="0.25">
      <c r="A34" s="23">
        <f t="shared" si="0"/>
        <v>1</v>
      </c>
    </row>
    <row r="35" spans="1:15" x14ac:dyDescent="0.25">
      <c r="A35" s="23">
        <f t="shared" si="0"/>
        <v>1</v>
      </c>
    </row>
    <row r="36" spans="1:15" x14ac:dyDescent="0.25">
      <c r="A36" s="23">
        <f t="shared" si="0"/>
        <v>1</v>
      </c>
    </row>
    <row r="37" spans="1:15" s="3" customFormat="1" x14ac:dyDescent="0.25">
      <c r="A37" s="23">
        <f t="shared" si="0"/>
        <v>1</v>
      </c>
      <c r="F37" s="19"/>
      <c r="G37"/>
      <c r="H37"/>
      <c r="I37"/>
      <c r="J37"/>
      <c r="K37"/>
      <c r="L37"/>
      <c r="M37"/>
      <c r="N37"/>
      <c r="O37"/>
    </row>
    <row r="38" spans="1:15" s="3" customFormat="1" x14ac:dyDescent="0.25">
      <c r="A38" s="23">
        <f t="shared" si="0"/>
        <v>1</v>
      </c>
      <c r="F38" s="19"/>
      <c r="G38"/>
      <c r="H38"/>
      <c r="I38"/>
      <c r="J38"/>
      <c r="K38"/>
      <c r="L38"/>
      <c r="M38"/>
      <c r="N38"/>
      <c r="O38"/>
    </row>
    <row r="39" spans="1:15" s="3" customFormat="1" x14ac:dyDescent="0.25">
      <c r="A39" s="23">
        <f t="shared" si="0"/>
        <v>1</v>
      </c>
      <c r="F39" s="19"/>
      <c r="G39"/>
      <c r="H39"/>
      <c r="I39"/>
      <c r="J39"/>
      <c r="K39"/>
      <c r="L39"/>
      <c r="M39"/>
      <c r="N39"/>
      <c r="O39"/>
    </row>
    <row r="40" spans="1:15" s="3" customFormat="1" x14ac:dyDescent="0.25">
      <c r="A40" s="23">
        <f t="shared" si="0"/>
        <v>1</v>
      </c>
      <c r="F40" s="19"/>
      <c r="G40"/>
      <c r="H40"/>
      <c r="I40"/>
      <c r="J40"/>
      <c r="K40"/>
      <c r="L40"/>
      <c r="M40"/>
      <c r="N40"/>
      <c r="O40"/>
    </row>
    <row r="41" spans="1:15" s="3" customFormat="1" x14ac:dyDescent="0.25">
      <c r="A41" s="23">
        <f t="shared" si="0"/>
        <v>1</v>
      </c>
      <c r="F41" s="19"/>
      <c r="G41"/>
      <c r="H41"/>
      <c r="I41"/>
      <c r="J41"/>
      <c r="K41"/>
      <c r="L41"/>
      <c r="M41"/>
      <c r="N41"/>
      <c r="O41"/>
    </row>
    <row r="42" spans="1:15" s="3" customFormat="1" x14ac:dyDescent="0.25">
      <c r="A42" s="23">
        <f t="shared" si="0"/>
        <v>1</v>
      </c>
      <c r="B42" s="1"/>
      <c r="D42" s="2"/>
      <c r="E42"/>
      <c r="F42" s="19"/>
      <c r="G42"/>
      <c r="H42"/>
      <c r="I42"/>
      <c r="J42"/>
      <c r="K42"/>
      <c r="L42"/>
      <c r="M42"/>
      <c r="N42"/>
      <c r="O42"/>
    </row>
    <row r="43" spans="1:15" s="3" customFormat="1" x14ac:dyDescent="0.25">
      <c r="A43" s="23">
        <f t="shared" si="0"/>
        <v>1</v>
      </c>
      <c r="B43" s="1"/>
      <c r="D43" s="2"/>
      <c r="E43"/>
      <c r="F43" s="19"/>
      <c r="G43"/>
      <c r="H43"/>
      <c r="I43"/>
      <c r="J43"/>
      <c r="K43"/>
      <c r="L43"/>
      <c r="M43"/>
      <c r="N43"/>
      <c r="O43"/>
    </row>
    <row r="44" spans="1:15" s="3" customFormat="1" x14ac:dyDescent="0.25">
      <c r="A44" s="23">
        <f t="shared" ref="A3:A55" si="4">MONTH(B44)</f>
        <v>1</v>
      </c>
      <c r="B44" s="1"/>
      <c r="D44" s="2"/>
      <c r="E44"/>
      <c r="F44" s="19"/>
      <c r="G44"/>
      <c r="H44"/>
      <c r="I44"/>
      <c r="J44"/>
      <c r="K44"/>
      <c r="L44"/>
      <c r="M44"/>
      <c r="N44"/>
      <c r="O44"/>
    </row>
    <row r="45" spans="1:15" s="3" customFormat="1" x14ac:dyDescent="0.25">
      <c r="A45" s="23">
        <f t="shared" si="4"/>
        <v>1</v>
      </c>
      <c r="B45" s="1"/>
      <c r="D45" s="2"/>
      <c r="E45"/>
      <c r="F45" s="19"/>
      <c r="G45"/>
      <c r="H45"/>
      <c r="I45"/>
      <c r="J45"/>
      <c r="K45"/>
      <c r="L45"/>
      <c r="M45"/>
      <c r="N45"/>
      <c r="O45"/>
    </row>
    <row r="46" spans="1:15" s="3" customFormat="1" x14ac:dyDescent="0.25">
      <c r="A46" s="23">
        <f t="shared" si="4"/>
        <v>1</v>
      </c>
      <c r="B46" s="1"/>
      <c r="D46" s="2"/>
      <c r="E46"/>
      <c r="F46" s="19"/>
      <c r="G46"/>
      <c r="H46"/>
      <c r="I46"/>
      <c r="J46"/>
      <c r="K46"/>
      <c r="L46"/>
      <c r="M46"/>
      <c r="N46"/>
      <c r="O46"/>
    </row>
    <row r="47" spans="1:15" s="3" customFormat="1" x14ac:dyDescent="0.25">
      <c r="A47" s="23">
        <f t="shared" si="4"/>
        <v>1</v>
      </c>
      <c r="B47" s="1"/>
      <c r="D47" s="2"/>
      <c r="E47"/>
      <c r="F47" s="19"/>
      <c r="G47"/>
      <c r="H47"/>
      <c r="I47"/>
      <c r="J47"/>
      <c r="K47"/>
      <c r="L47"/>
      <c r="M47"/>
      <c r="N47"/>
      <c r="O47"/>
    </row>
    <row r="48" spans="1:15" s="3" customFormat="1" x14ac:dyDescent="0.25">
      <c r="A48" s="23">
        <f t="shared" si="4"/>
        <v>1</v>
      </c>
      <c r="B48"/>
      <c r="D48" s="2"/>
      <c r="E48"/>
      <c r="F48" s="19"/>
      <c r="G48"/>
      <c r="H48"/>
      <c r="I48"/>
      <c r="J48"/>
      <c r="K48"/>
      <c r="L48"/>
      <c r="M48"/>
      <c r="N48"/>
      <c r="O48"/>
    </row>
    <row r="49" spans="1:15" s="3" customFormat="1" x14ac:dyDescent="0.25">
      <c r="A49" s="23">
        <f t="shared" si="4"/>
        <v>1</v>
      </c>
      <c r="B49" s="1"/>
      <c r="D49" s="2"/>
      <c r="E49"/>
      <c r="F49" s="19"/>
      <c r="G49"/>
      <c r="H49"/>
      <c r="I49"/>
      <c r="J49"/>
      <c r="K49"/>
      <c r="L49"/>
      <c r="M49"/>
      <c r="N49"/>
      <c r="O49"/>
    </row>
    <row r="50" spans="1:15" s="3" customFormat="1" x14ac:dyDescent="0.25">
      <c r="A50" s="23">
        <f t="shared" si="4"/>
        <v>1</v>
      </c>
      <c r="B50" s="1"/>
      <c r="D50" s="2"/>
      <c r="E50"/>
      <c r="F50" s="19"/>
      <c r="G50"/>
      <c r="H50"/>
      <c r="I50"/>
      <c r="J50"/>
      <c r="K50"/>
      <c r="L50"/>
      <c r="M50"/>
      <c r="N50"/>
      <c r="O50"/>
    </row>
    <row r="51" spans="1:15" s="3" customFormat="1" x14ac:dyDescent="0.25">
      <c r="A51" s="23">
        <f t="shared" si="4"/>
        <v>1</v>
      </c>
      <c r="B51" s="1"/>
      <c r="D51" s="2"/>
      <c r="E51"/>
      <c r="F51" s="19"/>
      <c r="G51"/>
      <c r="H51"/>
      <c r="I51"/>
      <c r="J51"/>
      <c r="K51"/>
      <c r="L51"/>
      <c r="M51"/>
      <c r="N51"/>
      <c r="O51"/>
    </row>
    <row r="52" spans="1:15" s="3" customFormat="1" x14ac:dyDescent="0.25">
      <c r="A52" s="23">
        <f t="shared" si="4"/>
        <v>1</v>
      </c>
      <c r="B52" s="1"/>
      <c r="D52" s="2"/>
      <c r="E52"/>
      <c r="F52" s="19"/>
      <c r="G52"/>
      <c r="H52"/>
      <c r="I52"/>
      <c r="J52"/>
      <c r="K52"/>
      <c r="L52"/>
      <c r="M52"/>
      <c r="N52"/>
      <c r="O52"/>
    </row>
    <row r="53" spans="1:15" s="3" customFormat="1" x14ac:dyDescent="0.25">
      <c r="A53" s="23">
        <f t="shared" si="4"/>
        <v>1</v>
      </c>
      <c r="B53" s="1"/>
      <c r="D53" s="2"/>
      <c r="E53"/>
      <c r="F53" s="19"/>
      <c r="G53"/>
      <c r="H53"/>
      <c r="I53"/>
      <c r="J53"/>
      <c r="K53"/>
      <c r="L53"/>
      <c r="M53"/>
      <c r="N53"/>
      <c r="O53"/>
    </row>
    <row r="54" spans="1:15" s="3" customFormat="1" x14ac:dyDescent="0.25">
      <c r="A54" s="23">
        <f t="shared" si="4"/>
        <v>1</v>
      </c>
      <c r="B54" s="1"/>
      <c r="D54" s="2"/>
      <c r="E54"/>
      <c r="F54" s="19"/>
      <c r="G54"/>
      <c r="H54"/>
      <c r="I54"/>
      <c r="J54"/>
      <c r="K54"/>
      <c r="L54"/>
      <c r="M54"/>
      <c r="N54"/>
      <c r="O54"/>
    </row>
    <row r="55" spans="1:15" s="3" customFormat="1" x14ac:dyDescent="0.25">
      <c r="A55" s="23">
        <f t="shared" si="4"/>
        <v>1</v>
      </c>
      <c r="B55" s="1"/>
      <c r="D55" s="2"/>
      <c r="E55"/>
      <c r="F55" s="19"/>
      <c r="G55"/>
      <c r="H55"/>
      <c r="I55"/>
      <c r="J55"/>
      <c r="K55"/>
      <c r="L55"/>
      <c r="M55"/>
      <c r="N55"/>
      <c r="O55"/>
    </row>
  </sheetData>
  <mergeCells count="4">
    <mergeCell ref="G8:K8"/>
    <mergeCell ref="H9:H10"/>
    <mergeCell ref="I10:J10"/>
    <mergeCell ref="G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091C-3E0B-4478-93E7-B7F8C9C84F8C}">
  <dimension ref="A1:O67"/>
  <sheetViews>
    <sheetView workbookViewId="0">
      <selection activeCell="M16" sqref="M16"/>
    </sheetView>
  </sheetViews>
  <sheetFormatPr defaultRowHeight="15" x14ac:dyDescent="0.25"/>
  <cols>
    <col min="1" max="1" width="3.28515625" style="23" customWidth="1"/>
    <col min="2" max="2" width="7.42578125" bestFit="1" customWidth="1"/>
    <col min="3" max="3" width="16" style="3" bestFit="1" customWidth="1"/>
    <col min="4" max="4" width="5.140625" style="2" customWidth="1"/>
    <col min="5" max="5" width="37.42578125" customWidth="1"/>
    <col min="6" max="6" width="3.140625" style="19" customWidth="1"/>
    <col min="7" max="7" width="13.5703125" bestFit="1" customWidth="1"/>
    <col min="8" max="8" width="11.5703125" customWidth="1"/>
    <col min="9" max="9" width="10.5703125" bestFit="1" customWidth="1"/>
    <col min="10" max="10" width="9.7109375" bestFit="1" customWidth="1"/>
    <col min="11" max="11" width="8.42578125" bestFit="1" customWidth="1"/>
    <col min="13" max="13" width="29.28515625" bestFit="1" customWidth="1"/>
  </cols>
  <sheetData>
    <row r="1" spans="1:15" x14ac:dyDescent="0.25">
      <c r="A1" s="23" t="s">
        <v>27</v>
      </c>
      <c r="B1" t="s">
        <v>0</v>
      </c>
      <c r="C1" s="3" t="s">
        <v>1</v>
      </c>
      <c r="D1" s="2" t="s">
        <v>8</v>
      </c>
      <c r="E1" t="s">
        <v>2</v>
      </c>
      <c r="F1" s="20" t="s">
        <v>21</v>
      </c>
      <c r="G1" s="5">
        <v>2022</v>
      </c>
      <c r="H1" s="6" t="s">
        <v>19</v>
      </c>
      <c r="I1" s="6" t="s">
        <v>17</v>
      </c>
      <c r="J1" s="6" t="s">
        <v>16</v>
      </c>
      <c r="K1" s="7" t="s">
        <v>18</v>
      </c>
    </row>
    <row r="2" spans="1:15" x14ac:dyDescent="0.25">
      <c r="A2" s="23">
        <f>MONTH(B2)</f>
        <v>1</v>
      </c>
      <c r="B2" s="1">
        <v>44564</v>
      </c>
      <c r="C2" s="3" t="s">
        <v>32</v>
      </c>
      <c r="D2" s="2">
        <v>8</v>
      </c>
      <c r="E2" t="s">
        <v>31</v>
      </c>
      <c r="G2" s="15" t="s">
        <v>63</v>
      </c>
      <c r="H2" s="9">
        <v>0</v>
      </c>
      <c r="I2" s="10">
        <v>0</v>
      </c>
      <c r="J2" s="9">
        <f>SUMIF(C:C,G2,D:D)</f>
        <v>0</v>
      </c>
      <c r="K2" s="11">
        <f>(H2+I2)-J2</f>
        <v>0</v>
      </c>
      <c r="M2" t="s">
        <v>74</v>
      </c>
      <c r="N2" s="32">
        <v>15</v>
      </c>
    </row>
    <row r="3" spans="1:15" x14ac:dyDescent="0.25">
      <c r="A3" s="23">
        <f t="shared" ref="A3:A65" si="0">MONTH(B3)</f>
        <v>1</v>
      </c>
      <c r="B3" s="1">
        <v>44578</v>
      </c>
      <c r="C3" s="3" t="s">
        <v>32</v>
      </c>
      <c r="D3" s="2">
        <v>8</v>
      </c>
      <c r="E3" t="s">
        <v>6</v>
      </c>
      <c r="G3" s="16" t="s">
        <v>32</v>
      </c>
      <c r="H3" s="12">
        <v>11</v>
      </c>
      <c r="I3" s="13">
        <f>H3*8</f>
        <v>88</v>
      </c>
      <c r="J3" s="12">
        <f>SUMIF(C:C,G3,D:D)</f>
        <v>88</v>
      </c>
      <c r="K3" s="14">
        <f>(H3+I3)-J3</f>
        <v>11</v>
      </c>
      <c r="M3" t="s">
        <v>75</v>
      </c>
      <c r="N3" s="32">
        <v>26</v>
      </c>
    </row>
    <row r="4" spans="1:15" x14ac:dyDescent="0.25">
      <c r="A4" s="23">
        <f t="shared" si="0"/>
        <v>2</v>
      </c>
      <c r="B4" s="1">
        <v>44242</v>
      </c>
      <c r="C4" s="3" t="s">
        <v>32</v>
      </c>
      <c r="D4" s="2">
        <v>8</v>
      </c>
      <c r="E4" t="s">
        <v>5</v>
      </c>
      <c r="G4" s="16" t="s">
        <v>66</v>
      </c>
      <c r="H4" s="12">
        <v>0</v>
      </c>
      <c r="I4" s="13">
        <v>8</v>
      </c>
      <c r="J4" s="12">
        <f>SUMIF(C:C,G4,D:D)</f>
        <v>8</v>
      </c>
      <c r="K4" s="14">
        <f>(H4+I4)-J4</f>
        <v>0</v>
      </c>
    </row>
    <row r="5" spans="1:15" ht="15.75" x14ac:dyDescent="0.25">
      <c r="A5" s="23">
        <f t="shared" si="0"/>
        <v>3</v>
      </c>
      <c r="B5" s="1">
        <v>44637</v>
      </c>
      <c r="C5" s="3" t="s">
        <v>3</v>
      </c>
      <c r="D5" s="2">
        <v>8</v>
      </c>
      <c r="E5" t="s">
        <v>34</v>
      </c>
      <c r="G5" s="18" t="s">
        <v>3</v>
      </c>
      <c r="H5" s="4">
        <v>0</v>
      </c>
      <c r="I5" s="8">
        <f>N2*8</f>
        <v>120</v>
      </c>
      <c r="J5" s="4">
        <f>SUMIF(C:C,G5,D:D)</f>
        <v>104</v>
      </c>
      <c r="K5" s="17">
        <f>(H5+I5)-J5</f>
        <v>16</v>
      </c>
      <c r="M5" t="s">
        <v>61</v>
      </c>
      <c r="N5" s="33">
        <f>(N2*8)/N3</f>
        <v>4.615384615384615</v>
      </c>
      <c r="O5" t="s">
        <v>62</v>
      </c>
    </row>
    <row r="6" spans="1:15" x14ac:dyDescent="0.25">
      <c r="A6" s="23">
        <f t="shared" si="0"/>
        <v>4</v>
      </c>
      <c r="B6" s="1">
        <v>44666</v>
      </c>
      <c r="C6" s="3" t="s">
        <v>3</v>
      </c>
      <c r="D6" s="2">
        <v>8</v>
      </c>
      <c r="E6" t="s">
        <v>36</v>
      </c>
    </row>
    <row r="7" spans="1:15" x14ac:dyDescent="0.25">
      <c r="A7" s="23">
        <f t="shared" si="0"/>
        <v>4</v>
      </c>
      <c r="B7" s="1">
        <v>44669</v>
      </c>
      <c r="C7" s="3" t="s">
        <v>3</v>
      </c>
      <c r="D7" s="2">
        <v>8</v>
      </c>
      <c r="E7" t="s">
        <v>4</v>
      </c>
    </row>
    <row r="8" spans="1:15" x14ac:dyDescent="0.25">
      <c r="A8" s="23">
        <f>MONTH(B9)</f>
        <v>5</v>
      </c>
      <c r="B8" s="1">
        <v>44698</v>
      </c>
      <c r="C8" s="3" t="s">
        <v>66</v>
      </c>
      <c r="D8" s="2">
        <v>8</v>
      </c>
      <c r="E8" t="s">
        <v>67</v>
      </c>
      <c r="G8" s="44" t="s">
        <v>64</v>
      </c>
      <c r="H8" s="45"/>
      <c r="I8" s="45"/>
      <c r="J8" s="45"/>
      <c r="K8" s="46"/>
    </row>
    <row r="9" spans="1:15" x14ac:dyDescent="0.25">
      <c r="A9" s="23">
        <f>MONTH(B11)</f>
        <v>6</v>
      </c>
      <c r="B9" s="1">
        <v>44347</v>
      </c>
      <c r="C9" s="3" t="s">
        <v>32</v>
      </c>
      <c r="D9" s="2">
        <v>8</v>
      </c>
      <c r="E9" t="s">
        <v>7</v>
      </c>
      <c r="G9" s="50" t="s">
        <v>78</v>
      </c>
      <c r="H9" s="53" t="s">
        <v>77</v>
      </c>
      <c r="I9" s="48" t="s">
        <v>22</v>
      </c>
      <c r="J9" s="48" t="s">
        <v>24</v>
      </c>
      <c r="K9" s="49" t="s">
        <v>23</v>
      </c>
    </row>
    <row r="10" spans="1:15" x14ac:dyDescent="0.25">
      <c r="A10" s="23">
        <f>MONTH(B12)</f>
        <v>7</v>
      </c>
      <c r="B10" s="1">
        <v>44732</v>
      </c>
      <c r="C10" s="3" t="s">
        <v>32</v>
      </c>
      <c r="D10" s="2">
        <v>8</v>
      </c>
      <c r="E10" t="s">
        <v>68</v>
      </c>
      <c r="G10" s="50"/>
      <c r="H10" s="53"/>
      <c r="I10" s="47" t="s">
        <v>76</v>
      </c>
      <c r="J10" s="47"/>
      <c r="K10" s="43">
        <f>H5</f>
        <v>0</v>
      </c>
    </row>
    <row r="11" spans="1:15" x14ac:dyDescent="0.25">
      <c r="A11" s="23">
        <f t="shared" ref="A11:A22" si="1">MONTH(B13)</f>
        <v>8</v>
      </c>
      <c r="B11" s="1">
        <v>44737</v>
      </c>
      <c r="C11" s="3" t="s">
        <v>3</v>
      </c>
      <c r="D11" s="2">
        <v>8</v>
      </c>
      <c r="E11" t="s">
        <v>65</v>
      </c>
      <c r="G11" s="34">
        <v>43466</v>
      </c>
      <c r="H11" s="51"/>
      <c r="I11" s="41" cm="1">
        <f t="array" ref="I11">IF((OR(H11={"y","Y","Yes","yes","x","X"})),$N$5*3,$N$5*2)</f>
        <v>9.2307692307692299</v>
      </c>
      <c r="J11" s="41">
        <f>SUMIFS(D:D,A:A, MONTH(G11),C:C,$G$9)</f>
        <v>0</v>
      </c>
      <c r="K11" s="39">
        <f t="shared" ref="K11:K12" si="2">FLOOR(I11-J11,1)</f>
        <v>9</v>
      </c>
    </row>
    <row r="12" spans="1:15" x14ac:dyDescent="0.25">
      <c r="A12" s="23">
        <f t="shared" si="1"/>
        <v>8</v>
      </c>
      <c r="B12" s="1">
        <v>44746</v>
      </c>
      <c r="C12" s="3" t="s">
        <v>32</v>
      </c>
      <c r="D12" s="2">
        <v>8</v>
      </c>
      <c r="E12" t="s">
        <v>33</v>
      </c>
      <c r="G12" s="34">
        <v>43497</v>
      </c>
      <c r="H12" s="51"/>
      <c r="I12" s="41" cm="1">
        <f t="array" ref="I12">IF((OR(H12={"y","Y","Yes","yes","x","X"})),$N$5*3,$N$5*2)</f>
        <v>9.2307692307692299</v>
      </c>
      <c r="J12" s="41">
        <f>SUMIFS(D:D,A:A, MONTH(G12),C:C,$G$9)</f>
        <v>0</v>
      </c>
      <c r="K12" s="39">
        <f t="shared" si="2"/>
        <v>9</v>
      </c>
    </row>
    <row r="13" spans="1:15" x14ac:dyDescent="0.25">
      <c r="A13" s="23">
        <f t="shared" si="1"/>
        <v>8</v>
      </c>
      <c r="B13" s="1">
        <v>44774</v>
      </c>
      <c r="C13" s="3" t="s">
        <v>3</v>
      </c>
      <c r="D13" s="2">
        <v>8</v>
      </c>
      <c r="E13" t="s">
        <v>30</v>
      </c>
      <c r="G13" s="34">
        <v>43525</v>
      </c>
      <c r="H13" s="51"/>
      <c r="I13" s="41" cm="1">
        <f t="array" ref="I13">IF((OR(H13={"y","Y","Yes","yes","x","X"})),$N$5*3,$N$5*2)</f>
        <v>9.2307692307692299</v>
      </c>
      <c r="J13" s="41">
        <f>SUMIFS(D:D,A:A, MONTH(G13),C:C,$G$9)</f>
        <v>0</v>
      </c>
      <c r="K13" s="39">
        <f>FLOOR(I13-J13,1)</f>
        <v>9</v>
      </c>
    </row>
    <row r="14" spans="1:15" x14ac:dyDescent="0.25">
      <c r="A14" s="23">
        <f t="shared" si="1"/>
        <v>8</v>
      </c>
      <c r="B14" s="1">
        <v>44775</v>
      </c>
      <c r="C14" s="3" t="s">
        <v>3</v>
      </c>
      <c r="D14" s="2">
        <v>8</v>
      </c>
      <c r="E14" t="s">
        <v>30</v>
      </c>
      <c r="G14" s="34">
        <v>43556</v>
      </c>
      <c r="H14" s="51"/>
      <c r="I14" s="41" cm="1">
        <f t="array" ref="I14">IF((OR(H14={"y","Y","Yes","yes","x","X"})),$N$5*3,$N$5*2)</f>
        <v>9.2307692307692299</v>
      </c>
      <c r="J14" s="41">
        <f>SUMIFS(D:D,A:A, MONTH(G14),C:C,$G$9)</f>
        <v>0</v>
      </c>
      <c r="K14" s="39">
        <f t="shared" ref="K14:K23" si="3">FLOOR(I14-J14,1)</f>
        <v>9</v>
      </c>
    </row>
    <row r="15" spans="1:15" x14ac:dyDescent="0.25">
      <c r="A15" s="23">
        <f t="shared" si="1"/>
        <v>8</v>
      </c>
      <c r="B15" s="1">
        <v>44776</v>
      </c>
      <c r="C15" s="3" t="s">
        <v>3</v>
      </c>
      <c r="D15" s="2">
        <v>8</v>
      </c>
      <c r="E15" t="s">
        <v>30</v>
      </c>
      <c r="G15" s="34">
        <v>43586</v>
      </c>
      <c r="H15" s="51"/>
      <c r="I15" s="41" cm="1">
        <f t="array" ref="I15">IF((OR(H15={"y","Y","Yes","yes","x","X"})),$N$5*3,$N$5*2)</f>
        <v>9.2307692307692299</v>
      </c>
      <c r="J15" s="41">
        <f>SUMIFS(D:D,A:A, MONTH(G15),C:C,$G$9)</f>
        <v>0</v>
      </c>
      <c r="K15" s="39">
        <f t="shared" si="3"/>
        <v>9</v>
      </c>
    </row>
    <row r="16" spans="1:15" x14ac:dyDescent="0.25">
      <c r="A16" s="23">
        <f t="shared" si="1"/>
        <v>9</v>
      </c>
      <c r="B16" s="1">
        <v>44777</v>
      </c>
      <c r="C16" s="3" t="s">
        <v>3</v>
      </c>
      <c r="D16" s="2">
        <v>8</v>
      </c>
      <c r="E16" t="s">
        <v>30</v>
      </c>
      <c r="G16" s="34">
        <v>43617</v>
      </c>
      <c r="H16" s="51"/>
      <c r="I16" s="41" cm="1">
        <f t="array" ref="I16">IF((OR(H16={"y","Y","Yes","yes","x","X"})),$N$5*3,$N$5*2)</f>
        <v>9.2307692307692299</v>
      </c>
      <c r="J16" s="41">
        <f>SUMIFS(D:D,A:A, MONTH(G16),C:C,$G$9)</f>
        <v>0</v>
      </c>
      <c r="K16" s="39">
        <f t="shared" si="3"/>
        <v>9</v>
      </c>
    </row>
    <row r="17" spans="1:11" x14ac:dyDescent="0.25">
      <c r="A17" s="23">
        <f t="shared" si="1"/>
        <v>10</v>
      </c>
      <c r="B17" s="1">
        <v>44778</v>
      </c>
      <c r="C17" s="3" t="s">
        <v>3</v>
      </c>
      <c r="D17" s="2">
        <v>8</v>
      </c>
      <c r="E17" t="s">
        <v>30</v>
      </c>
      <c r="G17" s="34">
        <v>43647</v>
      </c>
      <c r="H17" s="51" t="s">
        <v>70</v>
      </c>
      <c r="I17" s="41" cm="1">
        <f t="array" ref="I17">IF((OR(H17={"y","Y","Yes","yes","x","X"})),$N$5*3,$N$5*2)</f>
        <v>13.846153846153845</v>
      </c>
      <c r="J17" s="41">
        <f>SUMIFS(D:D,A:A, MONTH(G17),C:C,$G$9)</f>
        <v>0</v>
      </c>
      <c r="K17" s="39">
        <f t="shared" si="3"/>
        <v>13</v>
      </c>
    </row>
    <row r="18" spans="1:11" x14ac:dyDescent="0.25">
      <c r="A18" s="23">
        <f t="shared" si="1"/>
        <v>10</v>
      </c>
      <c r="B18" s="1">
        <v>44445</v>
      </c>
      <c r="C18" s="3" t="s">
        <v>32</v>
      </c>
      <c r="D18" s="2">
        <v>8</v>
      </c>
      <c r="E18" t="s">
        <v>10</v>
      </c>
      <c r="G18" s="35">
        <v>43678</v>
      </c>
      <c r="H18" s="51"/>
      <c r="I18" s="41" cm="1">
        <f t="array" ref="I18">IF((OR(H18={"y","Y","Yes","yes","x","X"})),$N$5*3,$N$5*2)</f>
        <v>9.2307692307692299</v>
      </c>
      <c r="J18" s="41">
        <f>SUMIFS(D:D,A:A, MONTH(G18),C:C,$G$9)</f>
        <v>0</v>
      </c>
      <c r="K18" s="39">
        <f t="shared" si="3"/>
        <v>9</v>
      </c>
    </row>
    <row r="19" spans="1:11" x14ac:dyDescent="0.25">
      <c r="A19" s="23">
        <f t="shared" si="1"/>
        <v>11</v>
      </c>
      <c r="B19" s="1">
        <v>44480</v>
      </c>
      <c r="C19" s="3" t="s">
        <v>3</v>
      </c>
      <c r="D19" s="2">
        <v>8</v>
      </c>
      <c r="E19" t="s">
        <v>71</v>
      </c>
      <c r="G19" s="35">
        <v>43709</v>
      </c>
      <c r="H19" s="51"/>
      <c r="I19" s="41" cm="1">
        <f t="array" ref="I19">IF((OR(H19={"y","Y","Yes","yes","x","X"})),$N$5*3,$N$5*2)</f>
        <v>9.2307692307692299</v>
      </c>
      <c r="J19" s="41">
        <f>SUMIFS(D:D,A:A, MONTH(G19),C:C,$G$9)</f>
        <v>0</v>
      </c>
      <c r="K19" s="39">
        <f t="shared" si="3"/>
        <v>9</v>
      </c>
    </row>
    <row r="20" spans="1:11" x14ac:dyDescent="0.25">
      <c r="A20" s="23">
        <f t="shared" si="1"/>
        <v>11</v>
      </c>
      <c r="B20" s="1">
        <v>44500</v>
      </c>
      <c r="C20" s="3" t="s">
        <v>3</v>
      </c>
      <c r="D20" s="2">
        <v>8</v>
      </c>
      <c r="E20" t="s">
        <v>26</v>
      </c>
      <c r="G20" s="35">
        <v>43739</v>
      </c>
      <c r="H20" s="51"/>
      <c r="I20" s="41" cm="1">
        <f t="array" ref="I20">IF((OR(H20={"y","Y","Yes","yes","x","X"})),$N$5*3,$N$5*2)</f>
        <v>9.2307692307692299</v>
      </c>
      <c r="J20" s="41">
        <f>SUMIFS(D:D,A:A, MONTH(G20),C:C,$G$9)</f>
        <v>0</v>
      </c>
      <c r="K20" s="39">
        <f t="shared" si="3"/>
        <v>9</v>
      </c>
    </row>
    <row r="21" spans="1:11" x14ac:dyDescent="0.25">
      <c r="A21" s="23">
        <f t="shared" si="1"/>
        <v>11</v>
      </c>
      <c r="B21" s="1">
        <v>44511</v>
      </c>
      <c r="C21" s="3" t="s">
        <v>32</v>
      </c>
      <c r="D21" s="2">
        <v>8</v>
      </c>
      <c r="E21" t="s">
        <v>20</v>
      </c>
      <c r="G21" s="35">
        <v>43770</v>
      </c>
      <c r="H21" s="51"/>
      <c r="I21" s="41" cm="1">
        <f t="array" ref="I21">IF((OR(H21={"y","Y","Yes","yes","x","X"})),$N$5*3,$N$5*2)</f>
        <v>9.2307692307692299</v>
      </c>
      <c r="J21" s="41">
        <f>SUMIFS(D:D,A:A, MONTH(G21),C:C,$G$9)</f>
        <v>0</v>
      </c>
      <c r="K21" s="39">
        <f t="shared" si="3"/>
        <v>9</v>
      </c>
    </row>
    <row r="22" spans="1:11" x14ac:dyDescent="0.25">
      <c r="A22" s="23">
        <f t="shared" si="1"/>
        <v>11</v>
      </c>
      <c r="B22" s="1">
        <v>44524</v>
      </c>
      <c r="C22" s="3" t="s">
        <v>3</v>
      </c>
      <c r="D22" s="2">
        <v>8</v>
      </c>
      <c r="E22" t="s">
        <v>25</v>
      </c>
      <c r="G22" s="38">
        <v>43800</v>
      </c>
      <c r="H22" s="52" t="s">
        <v>70</v>
      </c>
      <c r="I22" s="42" cm="1">
        <f t="array" ref="I22">IF((OR(H22={"y","Y","Yes","yes","x","X"})),$N$5*3,$N$5*2)</f>
        <v>13.846153846153845</v>
      </c>
      <c r="J22" s="42">
        <f>SUMIFS(D:D,A:A, MONTH(G22),C:C,$G$9)</f>
        <v>0</v>
      </c>
      <c r="K22" s="39">
        <f t="shared" si="3"/>
        <v>13</v>
      </c>
    </row>
    <row r="23" spans="1:11" x14ac:dyDescent="0.25">
      <c r="A23" s="23">
        <f t="shared" si="0"/>
        <v>11</v>
      </c>
      <c r="B23" s="1">
        <v>44525</v>
      </c>
      <c r="C23" s="3" t="s">
        <v>32</v>
      </c>
      <c r="D23" s="2">
        <v>8</v>
      </c>
      <c r="E23" t="s">
        <v>13</v>
      </c>
      <c r="G23" s="36" t="s">
        <v>35</v>
      </c>
      <c r="H23" s="37"/>
      <c r="I23" s="37">
        <f>SUM(I11:I22)</f>
        <v>119.99999999999996</v>
      </c>
      <c r="J23" s="37">
        <f t="shared" ref="J23" si="4">SUM(J11:J22)</f>
        <v>0</v>
      </c>
      <c r="K23" s="40">
        <f t="shared" si="3"/>
        <v>120</v>
      </c>
    </row>
    <row r="24" spans="1:11" x14ac:dyDescent="0.25">
      <c r="A24" s="23">
        <f t="shared" si="0"/>
        <v>11</v>
      </c>
      <c r="B24" s="1">
        <v>44526</v>
      </c>
      <c r="C24" s="3" t="s">
        <v>32</v>
      </c>
      <c r="D24" s="2">
        <v>8</v>
      </c>
      <c r="E24" t="s">
        <v>12</v>
      </c>
      <c r="I24" s="30"/>
      <c r="J24" s="30"/>
      <c r="K24" s="30"/>
    </row>
    <row r="25" spans="1:11" x14ac:dyDescent="0.25">
      <c r="A25" s="23">
        <f t="shared" si="0"/>
        <v>12</v>
      </c>
      <c r="B25" s="1">
        <v>44554</v>
      </c>
      <c r="C25" s="3" t="s">
        <v>3</v>
      </c>
      <c r="D25" s="2">
        <v>8</v>
      </c>
      <c r="E25" t="s">
        <v>14</v>
      </c>
    </row>
    <row r="26" spans="1:11" x14ac:dyDescent="0.25">
      <c r="A26" s="23">
        <f t="shared" si="0"/>
        <v>12</v>
      </c>
      <c r="B26" s="1">
        <v>44557</v>
      </c>
      <c r="C26" s="3" t="s">
        <v>32</v>
      </c>
      <c r="D26" s="2">
        <v>8</v>
      </c>
      <c r="E26" t="s">
        <v>69</v>
      </c>
    </row>
    <row r="27" spans="1:11" x14ac:dyDescent="0.25">
      <c r="A27" s="23">
        <f t="shared" si="0"/>
        <v>1</v>
      </c>
      <c r="B27" s="1"/>
    </row>
    <row r="28" spans="1:11" x14ac:dyDescent="0.25">
      <c r="A28" s="23">
        <f t="shared" si="0"/>
        <v>1</v>
      </c>
      <c r="B28" s="1"/>
    </row>
    <row r="29" spans="1:11" x14ac:dyDescent="0.25">
      <c r="A29" s="23">
        <f t="shared" si="0"/>
        <v>1</v>
      </c>
      <c r="B29" s="1"/>
      <c r="H29" s="22"/>
    </row>
    <row r="30" spans="1:11" x14ac:dyDescent="0.25">
      <c r="A30" s="23">
        <f t="shared" si="0"/>
        <v>1</v>
      </c>
      <c r="B30" s="1"/>
    </row>
    <row r="31" spans="1:11" x14ac:dyDescent="0.25">
      <c r="A31" s="23">
        <f t="shared" si="0"/>
        <v>1</v>
      </c>
      <c r="B31" s="1"/>
    </row>
    <row r="32" spans="1:11" x14ac:dyDescent="0.25">
      <c r="A32" s="23">
        <f t="shared" si="0"/>
        <v>1</v>
      </c>
      <c r="B32" s="1"/>
    </row>
    <row r="33" spans="1:6" x14ac:dyDescent="0.25">
      <c r="A33" s="23">
        <f t="shared" si="0"/>
        <v>1</v>
      </c>
      <c r="B33" s="1"/>
    </row>
    <row r="34" spans="1:6" x14ac:dyDescent="0.25">
      <c r="A34" s="23">
        <f t="shared" si="0"/>
        <v>1</v>
      </c>
      <c r="B34" s="1"/>
    </row>
    <row r="35" spans="1:6" x14ac:dyDescent="0.25">
      <c r="A35" s="23">
        <f t="shared" si="0"/>
        <v>1</v>
      </c>
      <c r="B35" s="1"/>
    </row>
    <row r="36" spans="1:6" x14ac:dyDescent="0.25">
      <c r="A36" s="23">
        <f>MONTH(B34)</f>
        <v>1</v>
      </c>
    </row>
    <row r="37" spans="1:6" x14ac:dyDescent="0.25">
      <c r="A37" s="23">
        <f>MONTH(B35)</f>
        <v>1</v>
      </c>
    </row>
    <row r="38" spans="1:6" x14ac:dyDescent="0.25">
      <c r="A38" s="23">
        <f t="shared" si="0"/>
        <v>1</v>
      </c>
      <c r="B38" s="1"/>
    </row>
    <row r="39" spans="1:6" x14ac:dyDescent="0.25">
      <c r="A39" s="23">
        <f t="shared" si="0"/>
        <v>1</v>
      </c>
      <c r="B39" s="1"/>
    </row>
    <row r="40" spans="1:6" x14ac:dyDescent="0.25">
      <c r="A40" s="23">
        <f t="shared" si="0"/>
        <v>1</v>
      </c>
      <c r="B40" s="1"/>
    </row>
    <row r="41" spans="1:6" x14ac:dyDescent="0.25">
      <c r="A41" s="23">
        <f t="shared" si="0"/>
        <v>1</v>
      </c>
      <c r="B41" s="1"/>
      <c r="F41"/>
    </row>
    <row r="42" spans="1:6" x14ac:dyDescent="0.25">
      <c r="A42" s="23">
        <f t="shared" si="0"/>
        <v>1</v>
      </c>
      <c r="B42" s="1"/>
    </row>
    <row r="43" spans="1:6" x14ac:dyDescent="0.25">
      <c r="A43" s="23">
        <f t="shared" si="0"/>
        <v>1</v>
      </c>
      <c r="B43" s="1"/>
    </row>
    <row r="44" spans="1:6" x14ac:dyDescent="0.25">
      <c r="A44" s="23">
        <f t="shared" si="0"/>
        <v>1</v>
      </c>
    </row>
    <row r="45" spans="1:6" x14ac:dyDescent="0.25">
      <c r="A45" s="23">
        <f t="shared" si="0"/>
        <v>1</v>
      </c>
      <c r="B45" s="1"/>
      <c r="C45" s="24"/>
    </row>
    <row r="46" spans="1:6" x14ac:dyDescent="0.25">
      <c r="A46" s="23">
        <f t="shared" si="0"/>
        <v>1</v>
      </c>
      <c r="B46" s="1"/>
      <c r="C46" s="24"/>
    </row>
    <row r="47" spans="1:6" x14ac:dyDescent="0.25">
      <c r="A47" s="23">
        <f t="shared" si="0"/>
        <v>1</v>
      </c>
      <c r="B47" s="1"/>
    </row>
    <row r="48" spans="1:6" x14ac:dyDescent="0.25">
      <c r="A48" s="23">
        <f t="shared" si="0"/>
        <v>1</v>
      </c>
      <c r="B48" s="1"/>
    </row>
    <row r="49" spans="1:2" x14ac:dyDescent="0.25">
      <c r="A49" s="23">
        <f t="shared" si="0"/>
        <v>1</v>
      </c>
      <c r="B49" s="1"/>
    </row>
    <row r="50" spans="1:2" x14ac:dyDescent="0.25">
      <c r="A50" s="23">
        <f t="shared" si="0"/>
        <v>1</v>
      </c>
      <c r="B50" s="1"/>
    </row>
    <row r="51" spans="1:2" x14ac:dyDescent="0.25">
      <c r="A51" s="23">
        <f t="shared" si="0"/>
        <v>1</v>
      </c>
      <c r="B51" s="1"/>
    </row>
    <row r="52" spans="1:2" x14ac:dyDescent="0.25">
      <c r="A52" s="23">
        <f t="shared" si="0"/>
        <v>1</v>
      </c>
      <c r="B52" s="1"/>
    </row>
    <row r="53" spans="1:2" x14ac:dyDescent="0.25">
      <c r="A53" s="23">
        <f t="shared" si="0"/>
        <v>1</v>
      </c>
      <c r="B53" s="1"/>
    </row>
    <row r="54" spans="1:2" x14ac:dyDescent="0.25">
      <c r="A54" s="23">
        <f t="shared" si="0"/>
        <v>1</v>
      </c>
      <c r="B54" s="1"/>
    </row>
    <row r="55" spans="1:2" x14ac:dyDescent="0.25">
      <c r="A55" s="23">
        <f t="shared" si="0"/>
        <v>1</v>
      </c>
      <c r="B55" s="1"/>
    </row>
    <row r="56" spans="1:2" x14ac:dyDescent="0.25">
      <c r="A56" s="23">
        <f t="shared" si="0"/>
        <v>1</v>
      </c>
      <c r="B56" s="1"/>
    </row>
    <row r="57" spans="1:2" x14ac:dyDescent="0.25">
      <c r="A57" s="23">
        <f t="shared" si="0"/>
        <v>1</v>
      </c>
      <c r="B57" s="1"/>
    </row>
    <row r="58" spans="1:2" x14ac:dyDescent="0.25">
      <c r="A58" s="23">
        <f t="shared" si="0"/>
        <v>1</v>
      </c>
      <c r="B58" s="1"/>
    </row>
    <row r="59" spans="1:2" x14ac:dyDescent="0.25">
      <c r="A59" s="23">
        <f t="shared" si="0"/>
        <v>1</v>
      </c>
      <c r="B59" s="1"/>
    </row>
    <row r="60" spans="1:2" x14ac:dyDescent="0.25">
      <c r="A60" s="23">
        <f t="shared" si="0"/>
        <v>1</v>
      </c>
    </row>
    <row r="61" spans="1:2" x14ac:dyDescent="0.25">
      <c r="A61" s="23">
        <f t="shared" si="0"/>
        <v>1</v>
      </c>
      <c r="B61" s="1"/>
    </row>
    <row r="62" spans="1:2" x14ac:dyDescent="0.25">
      <c r="A62" s="23">
        <f t="shared" si="0"/>
        <v>1</v>
      </c>
      <c r="B62" s="1"/>
    </row>
    <row r="63" spans="1:2" x14ac:dyDescent="0.25">
      <c r="A63" s="23">
        <f t="shared" si="0"/>
        <v>1</v>
      </c>
      <c r="B63" s="1"/>
    </row>
    <row r="64" spans="1:2" x14ac:dyDescent="0.25">
      <c r="A64" s="23">
        <f t="shared" si="0"/>
        <v>1</v>
      </c>
      <c r="B64" s="1"/>
    </row>
    <row r="65" spans="1:2" x14ac:dyDescent="0.25">
      <c r="A65" s="23">
        <f t="shared" si="0"/>
        <v>1</v>
      </c>
      <c r="B65" s="1"/>
    </row>
    <row r="66" spans="1:2" x14ac:dyDescent="0.25">
      <c r="A66" s="23">
        <f t="shared" ref="A66:A67" si="5">MONTH(B66)</f>
        <v>1</v>
      </c>
      <c r="B66" s="1"/>
    </row>
    <row r="67" spans="1:2" x14ac:dyDescent="0.25">
      <c r="A67" s="23">
        <f t="shared" si="5"/>
        <v>1</v>
      </c>
      <c r="B67" s="1"/>
    </row>
  </sheetData>
  <mergeCells count="4">
    <mergeCell ref="G8:K8"/>
    <mergeCell ref="G9:G10"/>
    <mergeCell ref="H9:H10"/>
    <mergeCell ref="I10:J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C989-464D-471E-B651-FD6E8251DE66}">
  <dimension ref="A1:C12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14.5703125" bestFit="1" customWidth="1"/>
    <col min="3" max="3" width="21.14062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s="31" t="s">
        <v>40</v>
      </c>
      <c r="B2" s="31" t="s">
        <v>41</v>
      </c>
      <c r="C2" s="31" t="s">
        <v>42</v>
      </c>
    </row>
    <row r="3" spans="1:3" x14ac:dyDescent="0.25">
      <c r="A3" s="31" t="s">
        <v>43</v>
      </c>
      <c r="B3" s="31" t="s">
        <v>41</v>
      </c>
      <c r="C3" s="31" t="s">
        <v>44</v>
      </c>
    </row>
    <row r="4" spans="1:3" x14ac:dyDescent="0.25">
      <c r="A4" s="31" t="s">
        <v>45</v>
      </c>
      <c r="B4" s="31" t="s">
        <v>41</v>
      </c>
      <c r="C4" s="31" t="s">
        <v>46</v>
      </c>
    </row>
    <row r="5" spans="1:3" x14ac:dyDescent="0.25">
      <c r="A5" s="31" t="s">
        <v>7</v>
      </c>
      <c r="B5" s="31" t="s">
        <v>41</v>
      </c>
      <c r="C5" s="31" t="s">
        <v>47</v>
      </c>
    </row>
    <row r="6" spans="1:3" x14ac:dyDescent="0.25">
      <c r="A6" s="31" t="s">
        <v>48</v>
      </c>
      <c r="B6" s="31" t="s">
        <v>41</v>
      </c>
      <c r="C6" s="31" t="s">
        <v>49</v>
      </c>
    </row>
    <row r="7" spans="1:3" x14ac:dyDescent="0.25">
      <c r="A7" s="31" t="s">
        <v>9</v>
      </c>
      <c r="B7" s="31" t="s">
        <v>50</v>
      </c>
      <c r="C7" s="31" t="s">
        <v>51</v>
      </c>
    </row>
    <row r="8" spans="1:3" x14ac:dyDescent="0.25">
      <c r="A8" s="31" t="s">
        <v>10</v>
      </c>
      <c r="B8" s="31" t="s">
        <v>41</v>
      </c>
      <c r="C8" s="31" t="s">
        <v>52</v>
      </c>
    </row>
    <row r="9" spans="1:3" x14ac:dyDescent="0.25">
      <c r="A9" s="31" t="s">
        <v>11</v>
      </c>
      <c r="B9" s="31" t="s">
        <v>41</v>
      </c>
      <c r="C9" s="31" t="s">
        <v>53</v>
      </c>
    </row>
    <row r="10" spans="1:3" x14ac:dyDescent="0.25">
      <c r="A10" s="31" t="s">
        <v>54</v>
      </c>
      <c r="B10" s="31" t="s">
        <v>55</v>
      </c>
      <c r="C10" s="31" t="s">
        <v>56</v>
      </c>
    </row>
    <row r="11" spans="1:3" x14ac:dyDescent="0.25">
      <c r="A11" s="31" t="s">
        <v>57</v>
      </c>
      <c r="B11" s="31" t="s">
        <v>58</v>
      </c>
      <c r="C11" s="31" t="s">
        <v>59</v>
      </c>
    </row>
    <row r="12" spans="1:3" x14ac:dyDescent="0.25">
      <c r="A12" s="31" t="s">
        <v>15</v>
      </c>
      <c r="B12" s="31" t="s">
        <v>41</v>
      </c>
      <c r="C12" s="31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D678-DD20-457C-A269-A0DD526B9C31}">
  <dimension ref="A1:C160"/>
  <sheetViews>
    <sheetView topLeftCell="A19" workbookViewId="0">
      <selection activeCell="C38" sqref="C38:C40"/>
    </sheetView>
  </sheetViews>
  <sheetFormatPr defaultRowHeight="15" x14ac:dyDescent="0.25"/>
  <cols>
    <col min="1" max="1" width="6.85546875" customWidth="1"/>
    <col min="2" max="2" width="5.7109375" customWidth="1"/>
    <col min="3" max="3" width="27.140625" bestFit="1" customWidth="1"/>
    <col min="4" max="4" width="30.5703125" bestFit="1" customWidth="1"/>
  </cols>
  <sheetData>
    <row r="1" spans="1:3" x14ac:dyDescent="0.25">
      <c r="A1" s="29" t="s">
        <v>28</v>
      </c>
      <c r="B1" s="29" t="s">
        <v>29</v>
      </c>
      <c r="C1" s="29" t="s">
        <v>0</v>
      </c>
    </row>
    <row r="2" spans="1:3" x14ac:dyDescent="0.25">
      <c r="A2" s="21">
        <f t="shared" ref="A2:A41" si="0">YEAR(C2)</f>
        <v>2022</v>
      </c>
      <c r="B2" s="21">
        <v>1</v>
      </c>
      <c r="C2" s="26">
        <v>44575</v>
      </c>
    </row>
    <row r="3" spans="1:3" x14ac:dyDescent="0.25">
      <c r="A3">
        <f t="shared" si="0"/>
        <v>2022</v>
      </c>
      <c r="B3">
        <v>2</v>
      </c>
      <c r="C3" s="25">
        <v>44589</v>
      </c>
    </row>
    <row r="4" spans="1:3" x14ac:dyDescent="0.25">
      <c r="A4">
        <f t="shared" si="0"/>
        <v>2022</v>
      </c>
      <c r="B4">
        <v>3</v>
      </c>
      <c r="C4" s="25">
        <v>44603</v>
      </c>
    </row>
    <row r="5" spans="1:3" x14ac:dyDescent="0.25">
      <c r="A5">
        <f t="shared" si="0"/>
        <v>2022</v>
      </c>
      <c r="B5">
        <v>4</v>
      </c>
      <c r="C5" s="25">
        <v>44617</v>
      </c>
    </row>
    <row r="6" spans="1:3" x14ac:dyDescent="0.25">
      <c r="A6">
        <f t="shared" si="0"/>
        <v>2022</v>
      </c>
      <c r="B6">
        <v>5</v>
      </c>
      <c r="C6" s="25">
        <v>44631</v>
      </c>
    </row>
    <row r="7" spans="1:3" x14ac:dyDescent="0.25">
      <c r="A7">
        <f t="shared" si="0"/>
        <v>2022</v>
      </c>
      <c r="B7">
        <v>6</v>
      </c>
      <c r="C7" s="25">
        <v>44645</v>
      </c>
    </row>
    <row r="8" spans="1:3" x14ac:dyDescent="0.25">
      <c r="A8">
        <f t="shared" si="0"/>
        <v>2022</v>
      </c>
      <c r="B8">
        <v>7</v>
      </c>
      <c r="C8" s="25">
        <v>44659</v>
      </c>
    </row>
    <row r="9" spans="1:3" x14ac:dyDescent="0.25">
      <c r="A9">
        <f t="shared" si="0"/>
        <v>2022</v>
      </c>
      <c r="B9">
        <v>8</v>
      </c>
      <c r="C9" s="25">
        <v>44673</v>
      </c>
    </row>
    <row r="10" spans="1:3" x14ac:dyDescent="0.25">
      <c r="A10">
        <f t="shared" si="0"/>
        <v>2022</v>
      </c>
      <c r="B10">
        <v>9</v>
      </c>
      <c r="C10" s="25">
        <v>44687</v>
      </c>
    </row>
    <row r="11" spans="1:3" x14ac:dyDescent="0.25">
      <c r="A11">
        <f t="shared" si="0"/>
        <v>2022</v>
      </c>
      <c r="B11">
        <v>10</v>
      </c>
      <c r="C11" s="25">
        <v>44701</v>
      </c>
    </row>
    <row r="12" spans="1:3" x14ac:dyDescent="0.25">
      <c r="A12">
        <f t="shared" si="0"/>
        <v>2022</v>
      </c>
      <c r="B12">
        <v>11</v>
      </c>
      <c r="C12" s="25">
        <v>44715</v>
      </c>
    </row>
    <row r="13" spans="1:3" x14ac:dyDescent="0.25">
      <c r="A13">
        <f t="shared" si="0"/>
        <v>2022</v>
      </c>
      <c r="B13">
        <v>12</v>
      </c>
      <c r="C13" s="25">
        <v>44729</v>
      </c>
    </row>
    <row r="14" spans="1:3" x14ac:dyDescent="0.25">
      <c r="A14">
        <f t="shared" si="0"/>
        <v>2022</v>
      </c>
      <c r="B14">
        <v>13</v>
      </c>
      <c r="C14" s="25">
        <v>44743</v>
      </c>
    </row>
    <row r="15" spans="1:3" x14ac:dyDescent="0.25">
      <c r="A15">
        <f t="shared" si="0"/>
        <v>2022</v>
      </c>
      <c r="B15">
        <v>14</v>
      </c>
      <c r="C15" s="25">
        <v>44757</v>
      </c>
    </row>
    <row r="16" spans="1:3" x14ac:dyDescent="0.25">
      <c r="A16">
        <f t="shared" si="0"/>
        <v>2022</v>
      </c>
      <c r="B16">
        <v>15</v>
      </c>
      <c r="C16" s="25">
        <v>44771</v>
      </c>
    </row>
    <row r="17" spans="1:3" x14ac:dyDescent="0.25">
      <c r="A17">
        <f t="shared" si="0"/>
        <v>2022</v>
      </c>
      <c r="B17">
        <v>16</v>
      </c>
      <c r="C17" s="25">
        <v>44785</v>
      </c>
    </row>
    <row r="18" spans="1:3" x14ac:dyDescent="0.25">
      <c r="A18">
        <f t="shared" si="0"/>
        <v>2022</v>
      </c>
      <c r="B18">
        <v>17</v>
      </c>
      <c r="C18" s="25">
        <v>44799</v>
      </c>
    </row>
    <row r="19" spans="1:3" x14ac:dyDescent="0.25">
      <c r="A19">
        <f t="shared" si="0"/>
        <v>2022</v>
      </c>
      <c r="B19">
        <v>18</v>
      </c>
      <c r="C19" s="25">
        <v>44813</v>
      </c>
    </row>
    <row r="20" spans="1:3" x14ac:dyDescent="0.25">
      <c r="A20">
        <f t="shared" si="0"/>
        <v>2022</v>
      </c>
      <c r="B20">
        <v>19</v>
      </c>
      <c r="C20" s="25">
        <v>44827</v>
      </c>
    </row>
    <row r="21" spans="1:3" x14ac:dyDescent="0.25">
      <c r="A21">
        <f t="shared" si="0"/>
        <v>2022</v>
      </c>
      <c r="B21">
        <v>20</v>
      </c>
      <c r="C21" s="25">
        <v>44841</v>
      </c>
    </row>
    <row r="22" spans="1:3" x14ac:dyDescent="0.25">
      <c r="A22">
        <f t="shared" si="0"/>
        <v>2022</v>
      </c>
      <c r="B22">
        <v>21</v>
      </c>
      <c r="C22" s="25">
        <v>44855</v>
      </c>
    </row>
    <row r="23" spans="1:3" x14ac:dyDescent="0.25">
      <c r="A23">
        <f t="shared" si="0"/>
        <v>2022</v>
      </c>
      <c r="B23">
        <v>22</v>
      </c>
      <c r="C23" s="25">
        <v>44869</v>
      </c>
    </row>
    <row r="24" spans="1:3" x14ac:dyDescent="0.25">
      <c r="A24">
        <f t="shared" si="0"/>
        <v>2022</v>
      </c>
      <c r="B24">
        <v>23</v>
      </c>
      <c r="C24" s="25">
        <v>44883</v>
      </c>
    </row>
    <row r="25" spans="1:3" x14ac:dyDescent="0.25">
      <c r="A25">
        <f t="shared" si="0"/>
        <v>2022</v>
      </c>
      <c r="B25">
        <v>24</v>
      </c>
      <c r="C25" s="25">
        <v>44897</v>
      </c>
    </row>
    <row r="26" spans="1:3" x14ac:dyDescent="0.25">
      <c r="A26">
        <f t="shared" si="0"/>
        <v>2022</v>
      </c>
      <c r="B26">
        <v>25</v>
      </c>
      <c r="C26" s="25">
        <v>44911</v>
      </c>
    </row>
    <row r="27" spans="1:3" x14ac:dyDescent="0.25">
      <c r="A27" s="27">
        <f t="shared" si="0"/>
        <v>2022</v>
      </c>
      <c r="B27" s="27">
        <v>26</v>
      </c>
      <c r="C27" s="28">
        <v>44925</v>
      </c>
    </row>
    <row r="28" spans="1:3" x14ac:dyDescent="0.25">
      <c r="A28" s="21">
        <f t="shared" si="0"/>
        <v>2023</v>
      </c>
      <c r="B28" s="21">
        <v>1</v>
      </c>
      <c r="C28" s="26">
        <v>44939</v>
      </c>
    </row>
    <row r="29" spans="1:3" x14ac:dyDescent="0.25">
      <c r="A29">
        <f t="shared" si="0"/>
        <v>2023</v>
      </c>
      <c r="B29">
        <v>2</v>
      </c>
      <c r="C29" s="25">
        <v>44953</v>
      </c>
    </row>
    <row r="30" spans="1:3" x14ac:dyDescent="0.25">
      <c r="A30">
        <f t="shared" si="0"/>
        <v>2023</v>
      </c>
      <c r="B30">
        <v>3</v>
      </c>
      <c r="C30" s="25">
        <v>44967</v>
      </c>
    </row>
    <row r="31" spans="1:3" x14ac:dyDescent="0.25">
      <c r="A31">
        <f t="shared" si="0"/>
        <v>2023</v>
      </c>
      <c r="B31">
        <v>4</v>
      </c>
      <c r="C31" s="25">
        <v>44981</v>
      </c>
    </row>
    <row r="32" spans="1:3" x14ac:dyDescent="0.25">
      <c r="A32">
        <f t="shared" si="0"/>
        <v>2023</v>
      </c>
      <c r="B32">
        <v>5</v>
      </c>
      <c r="C32" s="25">
        <v>44995</v>
      </c>
    </row>
    <row r="33" spans="1:3" x14ac:dyDescent="0.25">
      <c r="A33">
        <f t="shared" si="0"/>
        <v>2023</v>
      </c>
      <c r="B33">
        <v>6</v>
      </c>
      <c r="C33" s="25">
        <v>45009</v>
      </c>
    </row>
    <row r="34" spans="1:3" x14ac:dyDescent="0.25">
      <c r="A34">
        <f t="shared" si="0"/>
        <v>2023</v>
      </c>
      <c r="B34">
        <v>7</v>
      </c>
      <c r="C34" s="25">
        <v>45023</v>
      </c>
    </row>
    <row r="35" spans="1:3" x14ac:dyDescent="0.25">
      <c r="A35">
        <f t="shared" si="0"/>
        <v>2023</v>
      </c>
      <c r="B35">
        <v>8</v>
      </c>
      <c r="C35" s="25">
        <v>45037</v>
      </c>
    </row>
    <row r="36" spans="1:3" x14ac:dyDescent="0.25">
      <c r="A36">
        <f t="shared" si="0"/>
        <v>2023</v>
      </c>
      <c r="B36">
        <v>9</v>
      </c>
      <c r="C36" s="25">
        <v>45051</v>
      </c>
    </row>
    <row r="37" spans="1:3" x14ac:dyDescent="0.25">
      <c r="A37">
        <f t="shared" si="0"/>
        <v>2023</v>
      </c>
      <c r="B37">
        <v>10</v>
      </c>
      <c r="C37" s="25">
        <v>45065</v>
      </c>
    </row>
    <row r="38" spans="1:3" x14ac:dyDescent="0.25">
      <c r="A38">
        <f t="shared" si="0"/>
        <v>2023</v>
      </c>
      <c r="B38">
        <v>11</v>
      </c>
      <c r="C38" s="25">
        <v>45079</v>
      </c>
    </row>
    <row r="39" spans="1:3" x14ac:dyDescent="0.25">
      <c r="A39">
        <f t="shared" si="0"/>
        <v>2023</v>
      </c>
      <c r="B39">
        <v>12</v>
      </c>
      <c r="C39" s="25">
        <v>45093</v>
      </c>
    </row>
    <row r="40" spans="1:3" x14ac:dyDescent="0.25">
      <c r="A40">
        <f t="shared" si="0"/>
        <v>2023</v>
      </c>
      <c r="B40">
        <v>13</v>
      </c>
      <c r="C40" s="25">
        <v>45107</v>
      </c>
    </row>
    <row r="41" spans="1:3" x14ac:dyDescent="0.25">
      <c r="A41">
        <f t="shared" si="0"/>
        <v>2023</v>
      </c>
      <c r="B41">
        <v>14</v>
      </c>
      <c r="C41" s="25">
        <v>45121</v>
      </c>
    </row>
    <row r="42" spans="1:3" x14ac:dyDescent="0.25">
      <c r="A42">
        <f t="shared" ref="A42:A55" si="1">YEAR(C42)</f>
        <v>2023</v>
      </c>
      <c r="B42">
        <v>15</v>
      </c>
      <c r="C42" s="25">
        <v>45135</v>
      </c>
    </row>
    <row r="43" spans="1:3" x14ac:dyDescent="0.25">
      <c r="A43">
        <f t="shared" si="1"/>
        <v>2023</v>
      </c>
      <c r="B43">
        <v>16</v>
      </c>
      <c r="C43" s="25">
        <v>45149</v>
      </c>
    </row>
    <row r="44" spans="1:3" x14ac:dyDescent="0.25">
      <c r="A44">
        <f t="shared" si="1"/>
        <v>2023</v>
      </c>
      <c r="B44">
        <v>17</v>
      </c>
      <c r="C44" s="25">
        <v>45163</v>
      </c>
    </row>
    <row r="45" spans="1:3" x14ac:dyDescent="0.25">
      <c r="A45">
        <f t="shared" si="1"/>
        <v>2023</v>
      </c>
      <c r="B45">
        <v>18</v>
      </c>
      <c r="C45" s="25">
        <v>45177</v>
      </c>
    </row>
    <row r="46" spans="1:3" x14ac:dyDescent="0.25">
      <c r="A46">
        <f t="shared" si="1"/>
        <v>2023</v>
      </c>
      <c r="B46">
        <v>19</v>
      </c>
      <c r="C46" s="25">
        <v>45191</v>
      </c>
    </row>
    <row r="47" spans="1:3" x14ac:dyDescent="0.25">
      <c r="A47">
        <f t="shared" si="1"/>
        <v>2023</v>
      </c>
      <c r="B47">
        <v>20</v>
      </c>
      <c r="C47" s="25">
        <v>45205</v>
      </c>
    </row>
    <row r="48" spans="1:3" x14ac:dyDescent="0.25">
      <c r="A48">
        <f t="shared" si="1"/>
        <v>2023</v>
      </c>
      <c r="B48">
        <v>21</v>
      </c>
      <c r="C48" s="25">
        <v>45219</v>
      </c>
    </row>
    <row r="49" spans="1:3" x14ac:dyDescent="0.25">
      <c r="A49">
        <f t="shared" si="1"/>
        <v>2023</v>
      </c>
      <c r="B49">
        <v>22</v>
      </c>
      <c r="C49" s="25">
        <v>45233</v>
      </c>
    </row>
    <row r="50" spans="1:3" x14ac:dyDescent="0.25">
      <c r="A50">
        <f t="shared" si="1"/>
        <v>2023</v>
      </c>
      <c r="B50">
        <v>23</v>
      </c>
      <c r="C50" s="25">
        <v>45247</v>
      </c>
    </row>
    <row r="51" spans="1:3" x14ac:dyDescent="0.25">
      <c r="A51">
        <f t="shared" si="1"/>
        <v>2023</v>
      </c>
      <c r="B51">
        <v>24</v>
      </c>
      <c r="C51" s="25">
        <v>45261</v>
      </c>
    </row>
    <row r="52" spans="1:3" x14ac:dyDescent="0.25">
      <c r="A52">
        <f t="shared" si="1"/>
        <v>2023</v>
      </c>
      <c r="B52">
        <v>25</v>
      </c>
      <c r="C52" s="25">
        <v>45275</v>
      </c>
    </row>
    <row r="53" spans="1:3" x14ac:dyDescent="0.25">
      <c r="A53" s="27">
        <f t="shared" si="1"/>
        <v>2023</v>
      </c>
      <c r="B53" s="27">
        <v>26</v>
      </c>
      <c r="C53" s="28">
        <v>45289</v>
      </c>
    </row>
    <row r="54" spans="1:3" x14ac:dyDescent="0.25">
      <c r="A54" s="21">
        <f t="shared" si="1"/>
        <v>2024</v>
      </c>
      <c r="B54" s="21">
        <v>1</v>
      </c>
      <c r="C54" s="26">
        <v>45303</v>
      </c>
    </row>
    <row r="55" spans="1:3" x14ac:dyDescent="0.25">
      <c r="A55">
        <f t="shared" si="1"/>
        <v>2024</v>
      </c>
      <c r="B55">
        <v>2</v>
      </c>
      <c r="C55" s="25">
        <v>45317</v>
      </c>
    </row>
    <row r="56" spans="1:3" x14ac:dyDescent="0.25">
      <c r="A56">
        <f t="shared" ref="A56:A87" si="2">YEAR(C56)</f>
        <v>2024</v>
      </c>
      <c r="B56">
        <v>3</v>
      </c>
      <c r="C56" s="25">
        <v>45331</v>
      </c>
    </row>
    <row r="57" spans="1:3" x14ac:dyDescent="0.25">
      <c r="A57">
        <f t="shared" si="2"/>
        <v>2024</v>
      </c>
      <c r="B57">
        <v>4</v>
      </c>
      <c r="C57" s="25">
        <v>45345</v>
      </c>
    </row>
    <row r="58" spans="1:3" x14ac:dyDescent="0.25">
      <c r="A58">
        <f t="shared" si="2"/>
        <v>2024</v>
      </c>
      <c r="B58">
        <v>5</v>
      </c>
      <c r="C58" s="25">
        <v>45359</v>
      </c>
    </row>
    <row r="59" spans="1:3" x14ac:dyDescent="0.25">
      <c r="A59">
        <f t="shared" si="2"/>
        <v>2024</v>
      </c>
      <c r="B59">
        <v>6</v>
      </c>
      <c r="C59" s="25">
        <v>45373</v>
      </c>
    </row>
    <row r="60" spans="1:3" x14ac:dyDescent="0.25">
      <c r="A60">
        <f t="shared" si="2"/>
        <v>2024</v>
      </c>
      <c r="B60">
        <v>7</v>
      </c>
      <c r="C60" s="25">
        <v>45387</v>
      </c>
    </row>
    <row r="61" spans="1:3" x14ac:dyDescent="0.25">
      <c r="A61">
        <f t="shared" si="2"/>
        <v>2024</v>
      </c>
      <c r="B61">
        <v>8</v>
      </c>
      <c r="C61" s="25">
        <v>45401</v>
      </c>
    </row>
    <row r="62" spans="1:3" x14ac:dyDescent="0.25">
      <c r="A62">
        <f t="shared" si="2"/>
        <v>2024</v>
      </c>
      <c r="B62">
        <v>9</v>
      </c>
      <c r="C62" s="25">
        <v>45415</v>
      </c>
    </row>
    <row r="63" spans="1:3" x14ac:dyDescent="0.25">
      <c r="A63">
        <f t="shared" si="2"/>
        <v>2024</v>
      </c>
      <c r="B63">
        <v>10</v>
      </c>
      <c r="C63" s="25">
        <v>45429</v>
      </c>
    </row>
    <row r="64" spans="1:3" x14ac:dyDescent="0.25">
      <c r="A64">
        <f t="shared" si="2"/>
        <v>2024</v>
      </c>
      <c r="B64">
        <v>11</v>
      </c>
      <c r="C64" s="25">
        <v>45443</v>
      </c>
    </row>
    <row r="65" spans="1:3" x14ac:dyDescent="0.25">
      <c r="A65">
        <f t="shared" si="2"/>
        <v>2024</v>
      </c>
      <c r="B65">
        <v>12</v>
      </c>
      <c r="C65" s="25">
        <v>45457</v>
      </c>
    </row>
    <row r="66" spans="1:3" x14ac:dyDescent="0.25">
      <c r="A66">
        <f t="shared" si="2"/>
        <v>2024</v>
      </c>
      <c r="B66">
        <v>13</v>
      </c>
      <c r="C66" s="25">
        <v>45471</v>
      </c>
    </row>
    <row r="67" spans="1:3" x14ac:dyDescent="0.25">
      <c r="A67">
        <f t="shared" si="2"/>
        <v>2024</v>
      </c>
      <c r="B67">
        <v>14</v>
      </c>
      <c r="C67" s="25">
        <v>45485</v>
      </c>
    </row>
    <row r="68" spans="1:3" x14ac:dyDescent="0.25">
      <c r="A68">
        <f t="shared" si="2"/>
        <v>2024</v>
      </c>
      <c r="B68">
        <v>15</v>
      </c>
      <c r="C68" s="25">
        <v>45499</v>
      </c>
    </row>
    <row r="69" spans="1:3" x14ac:dyDescent="0.25">
      <c r="A69">
        <f t="shared" si="2"/>
        <v>2024</v>
      </c>
      <c r="B69">
        <v>16</v>
      </c>
      <c r="C69" s="25">
        <v>45513</v>
      </c>
    </row>
    <row r="70" spans="1:3" x14ac:dyDescent="0.25">
      <c r="A70">
        <f t="shared" si="2"/>
        <v>2024</v>
      </c>
      <c r="B70">
        <v>17</v>
      </c>
      <c r="C70" s="25">
        <v>45527</v>
      </c>
    </row>
    <row r="71" spans="1:3" x14ac:dyDescent="0.25">
      <c r="A71">
        <f t="shared" si="2"/>
        <v>2024</v>
      </c>
      <c r="B71">
        <v>18</v>
      </c>
      <c r="C71" s="25">
        <v>45541</v>
      </c>
    </row>
    <row r="72" spans="1:3" x14ac:dyDescent="0.25">
      <c r="A72">
        <f t="shared" si="2"/>
        <v>2024</v>
      </c>
      <c r="B72">
        <v>19</v>
      </c>
      <c r="C72" s="25">
        <v>45555</v>
      </c>
    </row>
    <row r="73" spans="1:3" x14ac:dyDescent="0.25">
      <c r="A73">
        <f t="shared" si="2"/>
        <v>2024</v>
      </c>
      <c r="B73">
        <v>20</v>
      </c>
      <c r="C73" s="25">
        <v>45569</v>
      </c>
    </row>
    <row r="74" spans="1:3" x14ac:dyDescent="0.25">
      <c r="A74">
        <f t="shared" si="2"/>
        <v>2024</v>
      </c>
      <c r="B74">
        <v>21</v>
      </c>
      <c r="C74" s="25">
        <v>45583</v>
      </c>
    </row>
    <row r="75" spans="1:3" x14ac:dyDescent="0.25">
      <c r="A75">
        <f t="shared" si="2"/>
        <v>2024</v>
      </c>
      <c r="B75">
        <v>22</v>
      </c>
      <c r="C75" s="25">
        <v>45597</v>
      </c>
    </row>
    <row r="76" spans="1:3" x14ac:dyDescent="0.25">
      <c r="A76">
        <f t="shared" si="2"/>
        <v>2024</v>
      </c>
      <c r="B76">
        <v>23</v>
      </c>
      <c r="C76" s="25">
        <v>45611</v>
      </c>
    </row>
    <row r="77" spans="1:3" x14ac:dyDescent="0.25">
      <c r="A77">
        <f t="shared" si="2"/>
        <v>2024</v>
      </c>
      <c r="B77">
        <v>24</v>
      </c>
      <c r="C77" s="25">
        <v>45625</v>
      </c>
    </row>
    <row r="78" spans="1:3" x14ac:dyDescent="0.25">
      <c r="A78">
        <f t="shared" si="2"/>
        <v>2024</v>
      </c>
      <c r="B78">
        <v>25</v>
      </c>
      <c r="C78" s="25">
        <v>45639</v>
      </c>
    </row>
    <row r="79" spans="1:3" x14ac:dyDescent="0.25">
      <c r="A79" s="27">
        <f t="shared" si="2"/>
        <v>2024</v>
      </c>
      <c r="B79" s="27">
        <v>26</v>
      </c>
      <c r="C79" s="28">
        <v>45653</v>
      </c>
    </row>
    <row r="80" spans="1:3" x14ac:dyDescent="0.25">
      <c r="A80" s="21">
        <f t="shared" si="2"/>
        <v>2025</v>
      </c>
      <c r="B80" s="21">
        <v>1</v>
      </c>
      <c r="C80" s="26">
        <v>45667</v>
      </c>
    </row>
    <row r="81" spans="1:3" x14ac:dyDescent="0.25">
      <c r="A81">
        <f t="shared" si="2"/>
        <v>2025</v>
      </c>
      <c r="B81">
        <v>2</v>
      </c>
      <c r="C81" s="25">
        <v>45681</v>
      </c>
    </row>
    <row r="82" spans="1:3" x14ac:dyDescent="0.25">
      <c r="A82">
        <f t="shared" si="2"/>
        <v>2025</v>
      </c>
      <c r="B82">
        <v>3</v>
      </c>
      <c r="C82" s="25">
        <v>45695</v>
      </c>
    </row>
    <row r="83" spans="1:3" x14ac:dyDescent="0.25">
      <c r="A83">
        <f t="shared" si="2"/>
        <v>2025</v>
      </c>
      <c r="B83">
        <v>4</v>
      </c>
      <c r="C83" s="25">
        <v>45709</v>
      </c>
    </row>
    <row r="84" spans="1:3" x14ac:dyDescent="0.25">
      <c r="A84">
        <f t="shared" si="2"/>
        <v>2025</v>
      </c>
      <c r="B84">
        <v>5</v>
      </c>
      <c r="C84" s="25">
        <v>45723</v>
      </c>
    </row>
    <row r="85" spans="1:3" x14ac:dyDescent="0.25">
      <c r="A85">
        <f t="shared" si="2"/>
        <v>2025</v>
      </c>
      <c r="B85">
        <v>6</v>
      </c>
      <c r="C85" s="25">
        <v>45737</v>
      </c>
    </row>
    <row r="86" spans="1:3" x14ac:dyDescent="0.25">
      <c r="A86">
        <f t="shared" si="2"/>
        <v>2025</v>
      </c>
      <c r="B86">
        <v>7</v>
      </c>
      <c r="C86" s="25">
        <v>45751</v>
      </c>
    </row>
    <row r="87" spans="1:3" x14ac:dyDescent="0.25">
      <c r="A87">
        <f t="shared" si="2"/>
        <v>2025</v>
      </c>
      <c r="B87">
        <v>8</v>
      </c>
      <c r="C87" s="25">
        <v>45765</v>
      </c>
    </row>
    <row r="88" spans="1:3" x14ac:dyDescent="0.25">
      <c r="A88">
        <f t="shared" ref="A88:A107" si="3">YEAR(C88)</f>
        <v>2025</v>
      </c>
      <c r="B88">
        <v>9</v>
      </c>
      <c r="C88" s="25">
        <v>45779</v>
      </c>
    </row>
    <row r="89" spans="1:3" x14ac:dyDescent="0.25">
      <c r="A89">
        <f t="shared" si="3"/>
        <v>2025</v>
      </c>
      <c r="B89">
        <v>10</v>
      </c>
      <c r="C89" s="25">
        <v>45793</v>
      </c>
    </row>
    <row r="90" spans="1:3" x14ac:dyDescent="0.25">
      <c r="A90">
        <f t="shared" si="3"/>
        <v>2025</v>
      </c>
      <c r="B90">
        <v>11</v>
      </c>
      <c r="C90" s="25">
        <v>45807</v>
      </c>
    </row>
    <row r="91" spans="1:3" x14ac:dyDescent="0.25">
      <c r="A91">
        <f t="shared" si="3"/>
        <v>2025</v>
      </c>
      <c r="B91">
        <v>12</v>
      </c>
      <c r="C91" s="25">
        <v>45821</v>
      </c>
    </row>
    <row r="92" spans="1:3" x14ac:dyDescent="0.25">
      <c r="A92">
        <f t="shared" si="3"/>
        <v>2025</v>
      </c>
      <c r="B92">
        <v>13</v>
      </c>
      <c r="C92" s="25">
        <v>45835</v>
      </c>
    </row>
    <row r="93" spans="1:3" x14ac:dyDescent="0.25">
      <c r="A93">
        <f t="shared" si="3"/>
        <v>2025</v>
      </c>
      <c r="B93">
        <v>14</v>
      </c>
      <c r="C93" s="25">
        <v>45849</v>
      </c>
    </row>
    <row r="94" spans="1:3" x14ac:dyDescent="0.25">
      <c r="A94">
        <f t="shared" si="3"/>
        <v>2025</v>
      </c>
      <c r="B94">
        <v>15</v>
      </c>
      <c r="C94" s="25">
        <v>45863</v>
      </c>
    </row>
    <row r="95" spans="1:3" x14ac:dyDescent="0.25">
      <c r="A95">
        <f t="shared" si="3"/>
        <v>2025</v>
      </c>
      <c r="B95">
        <v>16</v>
      </c>
      <c r="C95" s="25">
        <v>45877</v>
      </c>
    </row>
    <row r="96" spans="1:3" x14ac:dyDescent="0.25">
      <c r="A96">
        <f t="shared" si="3"/>
        <v>2025</v>
      </c>
      <c r="B96">
        <v>17</v>
      </c>
      <c r="C96" s="25">
        <v>45891</v>
      </c>
    </row>
    <row r="97" spans="1:3" x14ac:dyDescent="0.25">
      <c r="A97">
        <f t="shared" si="3"/>
        <v>2025</v>
      </c>
      <c r="B97">
        <v>18</v>
      </c>
      <c r="C97" s="25">
        <v>45905</v>
      </c>
    </row>
    <row r="98" spans="1:3" x14ac:dyDescent="0.25">
      <c r="A98">
        <f t="shared" si="3"/>
        <v>2025</v>
      </c>
      <c r="B98">
        <v>19</v>
      </c>
      <c r="C98" s="25">
        <v>45919</v>
      </c>
    </row>
    <row r="99" spans="1:3" x14ac:dyDescent="0.25">
      <c r="A99">
        <f t="shared" si="3"/>
        <v>2025</v>
      </c>
      <c r="B99">
        <v>20</v>
      </c>
      <c r="C99" s="25">
        <v>45933</v>
      </c>
    </row>
    <row r="100" spans="1:3" x14ac:dyDescent="0.25">
      <c r="A100">
        <f t="shared" si="3"/>
        <v>2025</v>
      </c>
      <c r="B100">
        <v>21</v>
      </c>
      <c r="C100" s="25">
        <v>45947</v>
      </c>
    </row>
    <row r="101" spans="1:3" x14ac:dyDescent="0.25">
      <c r="A101">
        <f t="shared" si="3"/>
        <v>2025</v>
      </c>
      <c r="B101">
        <v>22</v>
      </c>
      <c r="C101" s="25">
        <v>45961</v>
      </c>
    </row>
    <row r="102" spans="1:3" x14ac:dyDescent="0.25">
      <c r="A102">
        <f t="shared" si="3"/>
        <v>2025</v>
      </c>
      <c r="B102">
        <v>23</v>
      </c>
      <c r="C102" s="25">
        <v>45975</v>
      </c>
    </row>
    <row r="103" spans="1:3" x14ac:dyDescent="0.25">
      <c r="A103">
        <f t="shared" si="3"/>
        <v>2025</v>
      </c>
      <c r="B103">
        <v>24</v>
      </c>
      <c r="C103" s="25">
        <v>45989</v>
      </c>
    </row>
    <row r="104" spans="1:3" x14ac:dyDescent="0.25">
      <c r="A104">
        <f t="shared" si="3"/>
        <v>2025</v>
      </c>
      <c r="B104">
        <v>25</v>
      </c>
      <c r="C104" s="25">
        <v>46003</v>
      </c>
    </row>
    <row r="105" spans="1:3" x14ac:dyDescent="0.25">
      <c r="A105" s="27">
        <f t="shared" si="3"/>
        <v>2025</v>
      </c>
      <c r="B105" s="27">
        <v>26</v>
      </c>
      <c r="C105" s="28">
        <v>46017</v>
      </c>
    </row>
    <row r="106" spans="1:3" x14ac:dyDescent="0.25">
      <c r="A106">
        <f t="shared" si="3"/>
        <v>2026</v>
      </c>
      <c r="B106">
        <v>1</v>
      </c>
      <c r="C106" s="26">
        <v>46031</v>
      </c>
    </row>
    <row r="107" spans="1:3" x14ac:dyDescent="0.25">
      <c r="A107">
        <f t="shared" si="3"/>
        <v>2026</v>
      </c>
      <c r="B107">
        <v>2</v>
      </c>
      <c r="C107" s="25">
        <v>46045</v>
      </c>
    </row>
    <row r="108" spans="1:3" x14ac:dyDescent="0.25">
      <c r="A108">
        <f t="shared" ref="A108:A131" si="4">YEAR(C108)</f>
        <v>2026</v>
      </c>
      <c r="B108">
        <v>3</v>
      </c>
      <c r="C108" s="25">
        <v>46059</v>
      </c>
    </row>
    <row r="109" spans="1:3" x14ac:dyDescent="0.25">
      <c r="A109">
        <f t="shared" si="4"/>
        <v>2026</v>
      </c>
      <c r="B109">
        <v>4</v>
      </c>
      <c r="C109" s="25">
        <v>46073</v>
      </c>
    </row>
    <row r="110" spans="1:3" x14ac:dyDescent="0.25">
      <c r="A110">
        <f t="shared" si="4"/>
        <v>2026</v>
      </c>
      <c r="B110">
        <v>5</v>
      </c>
      <c r="C110" s="25">
        <v>46087</v>
      </c>
    </row>
    <row r="111" spans="1:3" x14ac:dyDescent="0.25">
      <c r="A111">
        <f t="shared" si="4"/>
        <v>2026</v>
      </c>
      <c r="B111">
        <v>6</v>
      </c>
      <c r="C111" s="25">
        <v>46101</v>
      </c>
    </row>
    <row r="112" spans="1:3" x14ac:dyDescent="0.25">
      <c r="A112">
        <f t="shared" si="4"/>
        <v>2026</v>
      </c>
      <c r="B112">
        <v>7</v>
      </c>
      <c r="C112" s="25">
        <v>46115</v>
      </c>
    </row>
    <row r="113" spans="1:3" x14ac:dyDescent="0.25">
      <c r="A113">
        <f t="shared" si="4"/>
        <v>2026</v>
      </c>
      <c r="B113">
        <v>8</v>
      </c>
      <c r="C113" s="25">
        <v>46129</v>
      </c>
    </row>
    <row r="114" spans="1:3" x14ac:dyDescent="0.25">
      <c r="A114">
        <f t="shared" si="4"/>
        <v>2026</v>
      </c>
      <c r="B114">
        <v>9</v>
      </c>
      <c r="C114" s="25">
        <v>46143</v>
      </c>
    </row>
    <row r="115" spans="1:3" x14ac:dyDescent="0.25">
      <c r="A115">
        <f t="shared" si="4"/>
        <v>2026</v>
      </c>
      <c r="B115">
        <v>10</v>
      </c>
      <c r="C115" s="25">
        <v>46157</v>
      </c>
    </row>
    <row r="116" spans="1:3" x14ac:dyDescent="0.25">
      <c r="A116">
        <f t="shared" si="4"/>
        <v>2026</v>
      </c>
      <c r="B116">
        <v>11</v>
      </c>
      <c r="C116" s="25">
        <v>46171</v>
      </c>
    </row>
    <row r="117" spans="1:3" x14ac:dyDescent="0.25">
      <c r="A117">
        <f t="shared" si="4"/>
        <v>2026</v>
      </c>
      <c r="B117">
        <v>12</v>
      </c>
      <c r="C117" s="25">
        <v>46185</v>
      </c>
    </row>
    <row r="118" spans="1:3" x14ac:dyDescent="0.25">
      <c r="A118">
        <f t="shared" si="4"/>
        <v>2026</v>
      </c>
      <c r="B118">
        <v>13</v>
      </c>
      <c r="C118" s="25">
        <v>46199</v>
      </c>
    </row>
    <row r="119" spans="1:3" x14ac:dyDescent="0.25">
      <c r="A119">
        <f t="shared" si="4"/>
        <v>2026</v>
      </c>
      <c r="B119">
        <v>14</v>
      </c>
      <c r="C119" s="25">
        <v>46213</v>
      </c>
    </row>
    <row r="120" spans="1:3" x14ac:dyDescent="0.25">
      <c r="A120">
        <f t="shared" si="4"/>
        <v>2026</v>
      </c>
      <c r="B120">
        <v>15</v>
      </c>
      <c r="C120" s="25">
        <v>46227</v>
      </c>
    </row>
    <row r="121" spans="1:3" x14ac:dyDescent="0.25">
      <c r="A121">
        <f t="shared" si="4"/>
        <v>2026</v>
      </c>
      <c r="B121">
        <v>16</v>
      </c>
      <c r="C121" s="25">
        <v>46241</v>
      </c>
    </row>
    <row r="122" spans="1:3" x14ac:dyDescent="0.25">
      <c r="A122">
        <f t="shared" si="4"/>
        <v>2026</v>
      </c>
      <c r="B122">
        <v>17</v>
      </c>
      <c r="C122" s="25">
        <v>46255</v>
      </c>
    </row>
    <row r="123" spans="1:3" x14ac:dyDescent="0.25">
      <c r="A123">
        <f t="shared" si="4"/>
        <v>2026</v>
      </c>
      <c r="B123">
        <v>18</v>
      </c>
      <c r="C123" s="25">
        <v>46269</v>
      </c>
    </row>
    <row r="124" spans="1:3" x14ac:dyDescent="0.25">
      <c r="A124">
        <f t="shared" si="4"/>
        <v>2026</v>
      </c>
      <c r="B124">
        <v>19</v>
      </c>
      <c r="C124" s="25">
        <v>46283</v>
      </c>
    </row>
    <row r="125" spans="1:3" x14ac:dyDescent="0.25">
      <c r="A125">
        <f t="shared" si="4"/>
        <v>2026</v>
      </c>
      <c r="B125">
        <v>20</v>
      </c>
      <c r="C125" s="25">
        <v>46297</v>
      </c>
    </row>
    <row r="126" spans="1:3" x14ac:dyDescent="0.25">
      <c r="A126">
        <f t="shared" si="4"/>
        <v>2026</v>
      </c>
      <c r="B126">
        <v>21</v>
      </c>
      <c r="C126" s="25">
        <v>46311</v>
      </c>
    </row>
    <row r="127" spans="1:3" x14ac:dyDescent="0.25">
      <c r="A127">
        <f t="shared" si="4"/>
        <v>2026</v>
      </c>
      <c r="B127">
        <v>22</v>
      </c>
      <c r="C127" s="25">
        <v>46325</v>
      </c>
    </row>
    <row r="128" spans="1:3" x14ac:dyDescent="0.25">
      <c r="A128">
        <f t="shared" si="4"/>
        <v>2026</v>
      </c>
      <c r="B128">
        <v>23</v>
      </c>
      <c r="C128" s="25">
        <v>46339</v>
      </c>
    </row>
    <row r="129" spans="1:3" x14ac:dyDescent="0.25">
      <c r="A129">
        <f t="shared" si="4"/>
        <v>2026</v>
      </c>
      <c r="B129">
        <v>24</v>
      </c>
      <c r="C129" s="25">
        <v>46353</v>
      </c>
    </row>
    <row r="130" spans="1:3" x14ac:dyDescent="0.25">
      <c r="A130">
        <f t="shared" si="4"/>
        <v>2026</v>
      </c>
      <c r="B130">
        <v>25</v>
      </c>
      <c r="C130" s="25">
        <v>46367</v>
      </c>
    </row>
    <row r="131" spans="1:3" x14ac:dyDescent="0.25">
      <c r="A131" s="27">
        <f t="shared" si="4"/>
        <v>2026</v>
      </c>
      <c r="B131" s="27">
        <v>26</v>
      </c>
      <c r="C131" s="28">
        <v>46381</v>
      </c>
    </row>
    <row r="132" spans="1:3" x14ac:dyDescent="0.25">
      <c r="A132" s="21">
        <f t="shared" ref="A132:A138" si="5">YEAR(C132)</f>
        <v>2027</v>
      </c>
      <c r="B132" s="21">
        <v>1</v>
      </c>
      <c r="C132" s="26">
        <v>46395</v>
      </c>
    </row>
    <row r="133" spans="1:3" x14ac:dyDescent="0.25">
      <c r="A133">
        <f t="shared" si="5"/>
        <v>2027</v>
      </c>
      <c r="B133">
        <v>2</v>
      </c>
      <c r="C133" s="25">
        <v>46409</v>
      </c>
    </row>
    <row r="134" spans="1:3" x14ac:dyDescent="0.25">
      <c r="A134">
        <f t="shared" si="5"/>
        <v>2027</v>
      </c>
      <c r="B134">
        <v>3</v>
      </c>
      <c r="C134" s="25">
        <v>46423</v>
      </c>
    </row>
    <row r="135" spans="1:3" x14ac:dyDescent="0.25">
      <c r="A135">
        <f t="shared" si="5"/>
        <v>2027</v>
      </c>
      <c r="B135">
        <v>4</v>
      </c>
      <c r="C135" s="25">
        <v>46437</v>
      </c>
    </row>
    <row r="136" spans="1:3" x14ac:dyDescent="0.25">
      <c r="A136">
        <f t="shared" si="5"/>
        <v>2027</v>
      </c>
      <c r="B136">
        <v>5</v>
      </c>
      <c r="C136" s="25">
        <v>46451</v>
      </c>
    </row>
    <row r="137" spans="1:3" x14ac:dyDescent="0.25">
      <c r="A137">
        <f t="shared" si="5"/>
        <v>2027</v>
      </c>
      <c r="B137">
        <v>6</v>
      </c>
      <c r="C137" s="25">
        <v>46465</v>
      </c>
    </row>
    <row r="138" spans="1:3" x14ac:dyDescent="0.25">
      <c r="A138">
        <f t="shared" si="5"/>
        <v>2027</v>
      </c>
      <c r="B138">
        <v>7</v>
      </c>
      <c r="C138" s="25">
        <v>46479</v>
      </c>
    </row>
    <row r="139" spans="1:3" x14ac:dyDescent="0.25">
      <c r="A139">
        <f t="shared" ref="A139:A160" si="6">YEAR(C139)</f>
        <v>2027</v>
      </c>
      <c r="B139">
        <v>8</v>
      </c>
      <c r="C139" s="25">
        <v>46493</v>
      </c>
    </row>
    <row r="140" spans="1:3" x14ac:dyDescent="0.25">
      <c r="A140">
        <f t="shared" si="6"/>
        <v>2027</v>
      </c>
      <c r="B140">
        <v>9</v>
      </c>
      <c r="C140" s="25">
        <v>46507</v>
      </c>
    </row>
    <row r="141" spans="1:3" x14ac:dyDescent="0.25">
      <c r="A141">
        <f t="shared" si="6"/>
        <v>2027</v>
      </c>
      <c r="B141">
        <v>10</v>
      </c>
      <c r="C141" s="25">
        <v>46521</v>
      </c>
    </row>
    <row r="142" spans="1:3" x14ac:dyDescent="0.25">
      <c r="A142">
        <f t="shared" si="6"/>
        <v>2027</v>
      </c>
      <c r="B142">
        <v>11</v>
      </c>
      <c r="C142" s="25">
        <v>46535</v>
      </c>
    </row>
    <row r="143" spans="1:3" x14ac:dyDescent="0.25">
      <c r="A143">
        <f t="shared" si="6"/>
        <v>2027</v>
      </c>
      <c r="B143">
        <v>12</v>
      </c>
      <c r="C143" s="25">
        <v>46549</v>
      </c>
    </row>
    <row r="144" spans="1:3" x14ac:dyDescent="0.25">
      <c r="A144">
        <f t="shared" si="6"/>
        <v>2027</v>
      </c>
      <c r="B144">
        <v>13</v>
      </c>
      <c r="C144" s="25">
        <v>46563</v>
      </c>
    </row>
    <row r="145" spans="1:3" x14ac:dyDescent="0.25">
      <c r="A145">
        <f t="shared" si="6"/>
        <v>2027</v>
      </c>
      <c r="B145">
        <v>14</v>
      </c>
      <c r="C145" s="25">
        <v>46577</v>
      </c>
    </row>
    <row r="146" spans="1:3" x14ac:dyDescent="0.25">
      <c r="A146">
        <f t="shared" si="6"/>
        <v>2027</v>
      </c>
      <c r="B146">
        <v>15</v>
      </c>
      <c r="C146" s="25">
        <v>46591</v>
      </c>
    </row>
    <row r="147" spans="1:3" x14ac:dyDescent="0.25">
      <c r="A147">
        <f t="shared" si="6"/>
        <v>2027</v>
      </c>
      <c r="B147">
        <v>16</v>
      </c>
      <c r="C147" s="25">
        <v>46605</v>
      </c>
    </row>
    <row r="148" spans="1:3" x14ac:dyDescent="0.25">
      <c r="A148">
        <f t="shared" si="6"/>
        <v>2027</v>
      </c>
      <c r="B148">
        <v>17</v>
      </c>
      <c r="C148" s="25">
        <v>46619</v>
      </c>
    </row>
    <row r="149" spans="1:3" x14ac:dyDescent="0.25">
      <c r="A149">
        <f t="shared" si="6"/>
        <v>2027</v>
      </c>
      <c r="B149">
        <v>18</v>
      </c>
      <c r="C149" s="25">
        <v>46633</v>
      </c>
    </row>
    <row r="150" spans="1:3" x14ac:dyDescent="0.25">
      <c r="A150">
        <f t="shared" si="6"/>
        <v>2027</v>
      </c>
      <c r="B150">
        <v>19</v>
      </c>
      <c r="C150" s="25">
        <v>46647</v>
      </c>
    </row>
    <row r="151" spans="1:3" x14ac:dyDescent="0.25">
      <c r="A151">
        <f t="shared" si="6"/>
        <v>2027</v>
      </c>
      <c r="B151">
        <v>20</v>
      </c>
      <c r="C151" s="25">
        <v>46661</v>
      </c>
    </row>
    <row r="152" spans="1:3" x14ac:dyDescent="0.25">
      <c r="A152">
        <f t="shared" si="6"/>
        <v>2027</v>
      </c>
      <c r="B152">
        <v>21</v>
      </c>
      <c r="C152" s="25">
        <v>46675</v>
      </c>
    </row>
    <row r="153" spans="1:3" x14ac:dyDescent="0.25">
      <c r="A153">
        <f t="shared" si="6"/>
        <v>2027</v>
      </c>
      <c r="B153">
        <v>22</v>
      </c>
      <c r="C153" s="25">
        <v>46689</v>
      </c>
    </row>
    <row r="154" spans="1:3" x14ac:dyDescent="0.25">
      <c r="A154">
        <f t="shared" si="6"/>
        <v>2027</v>
      </c>
      <c r="B154">
        <v>23</v>
      </c>
      <c r="C154" s="25">
        <v>46703</v>
      </c>
    </row>
    <row r="155" spans="1:3" x14ac:dyDescent="0.25">
      <c r="A155">
        <f t="shared" si="6"/>
        <v>2027</v>
      </c>
      <c r="B155">
        <v>24</v>
      </c>
      <c r="C155" s="25">
        <v>46717</v>
      </c>
    </row>
    <row r="156" spans="1:3" x14ac:dyDescent="0.25">
      <c r="A156">
        <f t="shared" si="6"/>
        <v>2027</v>
      </c>
      <c r="B156">
        <v>25</v>
      </c>
      <c r="C156" s="25">
        <v>46731</v>
      </c>
    </row>
    <row r="157" spans="1:3" x14ac:dyDescent="0.25">
      <c r="A157" s="27">
        <f t="shared" si="6"/>
        <v>2027</v>
      </c>
      <c r="B157" s="27">
        <v>26</v>
      </c>
      <c r="C157" s="28">
        <v>46745</v>
      </c>
    </row>
    <row r="158" spans="1:3" x14ac:dyDescent="0.25">
      <c r="A158" s="21">
        <f t="shared" si="6"/>
        <v>2028</v>
      </c>
      <c r="B158" s="21">
        <v>1</v>
      </c>
      <c r="C158" s="26">
        <v>46759</v>
      </c>
    </row>
    <row r="159" spans="1:3" x14ac:dyDescent="0.25">
      <c r="A159">
        <f t="shared" si="6"/>
        <v>2028</v>
      </c>
      <c r="B159">
        <v>2</v>
      </c>
      <c r="C159" s="25">
        <v>46773</v>
      </c>
    </row>
    <row r="160" spans="1:3" x14ac:dyDescent="0.25">
      <c r="A160">
        <f t="shared" si="6"/>
        <v>2028</v>
      </c>
      <c r="B160">
        <v>3</v>
      </c>
      <c r="C160" s="25">
        <v>46787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28D7C-7AF2-46CD-AE4E-ED85CA5AA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US Holidays</vt:lpstr>
      <vt:lpstr>Paydays</vt:lpstr>
    </vt:vector>
  </TitlesOfParts>
  <Company>Regeneron Pharmaceuticals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Hart</dc:creator>
  <cp:lastModifiedBy>Corey Hart</cp:lastModifiedBy>
  <cp:lastPrinted>2022-02-23T17:50:11Z</cp:lastPrinted>
  <dcterms:created xsi:type="dcterms:W3CDTF">2018-01-18T16:40:43Z</dcterms:created>
  <dcterms:modified xsi:type="dcterms:W3CDTF">2023-01-29T18:32:15Z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