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8c271a2ad63f7c/Desktop/Rice Boot Camp HW/HW 1/"/>
    </mc:Choice>
  </mc:AlternateContent>
  <xr:revisionPtr revIDLastSave="379" documentId="11_989E3A0A3E8CA54282BABEA3E2C09D2E15D6CC1A" xr6:coauthVersionLast="45" xr6:coauthVersionMax="45" xr10:uidLastSave="{67D32CB0-79D6-4E2D-945E-3DA1D81BC583}"/>
  <bookViews>
    <workbookView xWindow="-108" yWindow="-108" windowWidth="23256" windowHeight="12576" tabRatio="736" activeTab="4" xr2:uid="{00000000-000D-0000-FFFF-FFFF00000000}"/>
  </bookViews>
  <sheets>
    <sheet name="Summary Data" sheetId="1" r:id="rId1"/>
    <sheet name="        Pivot Table - Category" sheetId="2" r:id="rId2"/>
    <sheet name="        Pivot Table - Country" sheetId="3" r:id="rId3"/>
    <sheet name="Pivot Table - Date" sheetId="5" r:id="rId4"/>
    <sheet name="Bonus" sheetId="9" r:id="rId5"/>
    <sheet name="Bonus Stat Analysis" sheetId="10" r:id="rId6"/>
    <sheet name="        Pivot Table - Goal avg" sheetId="7" r:id="rId7"/>
    <sheet name="        Pivot Table - Goal max" sheetId="8" r:id="rId8"/>
  </sheets>
  <definedNames>
    <definedName name="_xlnm._FilterDatabase" localSheetId="0" hidden="1">'Summary Data'!$A$1:$T$4115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10" l="1" a="1"/>
  <c r="C7" i="10"/>
  <c r="B7" i="10" a="1"/>
  <c r="B7" i="10"/>
  <c r="C6" i="10" a="1"/>
  <c r="C6" i="10"/>
  <c r="B6" i="10" a="1"/>
  <c r="B6" i="10"/>
  <c r="B5" i="10" a="1"/>
  <c r="B5" i="10"/>
  <c r="C5" i="10" a="1"/>
  <c r="C5" i="10"/>
  <c r="C4" i="10" a="1"/>
  <c r="C4" i="10"/>
  <c r="B4" i="10" a="1"/>
  <c r="B4" i="10"/>
  <c r="C3" i="10" a="1"/>
  <c r="C3" i="10"/>
  <c r="B3" i="10" a="1"/>
  <c r="B3" i="10"/>
  <c r="B2" i="10"/>
  <c r="C2" i="10"/>
  <c r="D13" i="9"/>
  <c r="C13" i="9"/>
  <c r="B13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E13" i="9"/>
  <c r="G13" i="9"/>
  <c r="H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2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2" i="9"/>
  <c r="B12" i="9"/>
  <c r="B11" i="9"/>
  <c r="B10" i="9"/>
  <c r="B9" i="9"/>
  <c r="B8" i="9"/>
  <c r="B7" i="9"/>
  <c r="B6" i="9"/>
  <c r="B5" i="9"/>
  <c r="B4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<sst xmlns="http://schemas.openxmlformats.org/spreadsheetml/2006/main" count="24872" uniqueCount="8416">
  <si>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</si>
  <si>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</si>
  <si>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</si>
  <si>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</si>
  <si>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</si>
  <si>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</si>
  <si>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</si>
  <si>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</si>
  <si>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</si>
  <si>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</si>
  <si>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</si>
  <si>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</si>
  <si>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</si>
  <si>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</si>
  <si>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</si>
  <si>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</si>
  <si>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</si>
  <si>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</si>
  <si>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</si>
  <si>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</si>
  <si>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</si>
  <si>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</si>
  <si>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</si>
  <si>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</si>
  <si>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</si>
  <si>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</si>
  <si>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</si>
  <si>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</si>
  <si>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</si>
  <si>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</si>
  <si>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</si>
  <si>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</si>
  <si>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</si>
  <si>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</si>
  <si>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</si>
  <si>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</si>
  <si>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</si>
  <si>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</si>
  <si>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</si>
  <si>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</si>
  <si>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</si>
  <si>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</si>
  <si>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</si>
  <si>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</si>
  <si>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</si>
  <si>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</si>
  <si>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</si>
  <si>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</si>
  <si>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</si>
  <si>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</si>
  <si>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</si>
  <si>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</si>
  <si>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</si>
  <si>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</si>
  <si>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</si>
  <si>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</si>
  <si>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</si>
  <si>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</si>
  <si>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</si>
  <si>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</si>
  <si>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</si>
  <si>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</si>
  <si>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</si>
  <si>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</si>
  <si>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</si>
  <si>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</si>
  <si>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</si>
  <si>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</si>
  <si>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</si>
  <si>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</si>
  <si>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</si>
  <si>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</si>
  <si>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</si>
  <si>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</si>
  <si>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</si>
  <si>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</si>
  <si>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</si>
  <si>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</si>
  <si>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</si>
  <si>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</si>
  <si>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</si>
  <si>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</si>
  <si>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</si>
  <si>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</si>
  <si>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</si>
  <si>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</si>
  <si>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</si>
  <si>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</si>
  <si>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</si>
  <si>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</si>
  <si>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</si>
  <si>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</si>
  <si>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</si>
  <si>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</si>
  <si>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</si>
  <si>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</si>
  <si>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</si>
  <si>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</si>
  <si>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</si>
  <si>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</si>
  <si>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</si>
  <si>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</si>
  <si>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</si>
  <si>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</si>
  <si>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</si>
  <si>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</si>
  <si>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</si>
  <si>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</si>
  <si>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</si>
  <si>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</si>
  <si>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</si>
  <si>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</si>
  <si>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</si>
  <si>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</si>
  <si>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</si>
  <si>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</si>
  <si>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</si>
  <si>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</si>
  <si>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</si>
  <si>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</si>
  <si>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</si>
  <si>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</si>
  <si>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</si>
  <si>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</si>
  <si>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</si>
  <si>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</si>
  <si>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</si>
  <si>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</si>
  <si>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</si>
  <si>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</si>
  <si>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</si>
  <si>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</si>
  <si>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</si>
  <si>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</si>
  <si>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</si>
  <si>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</si>
  <si>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</si>
  <si>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</si>
  <si>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</si>
  <si>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</si>
  <si>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</si>
  <si>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</si>
  <si>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</si>
  <si>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</si>
  <si>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</si>
  <si>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</si>
  <si>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</si>
  <si>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</si>
  <si>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</si>
  <si>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</si>
  <si>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</si>
  <si>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</si>
  <si>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</si>
  <si>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</si>
  <si>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</si>
  <si>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</si>
  <si>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</si>
  <si>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</si>
  <si>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</si>
  <si>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</si>
  <si>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</si>
  <si>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</si>
  <si>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</si>
  <si>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</si>
  <si>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</si>
  <si>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</si>
  <si>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</si>
  <si>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</si>
  <si>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</si>
  <si>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</si>
  <si>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</si>
  <si>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</si>
  <si>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</si>
  <si>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</si>
  <si>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</si>
  <si>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</si>
  <si>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</si>
  <si>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</si>
  <si>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</si>
  <si>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</si>
  <si>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</si>
  <si>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</si>
  <si>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</si>
  <si>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</si>
  <si>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</si>
  <si>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</si>
  <si>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</si>
  <si>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</si>
  <si>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</si>
  <si>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</si>
  <si>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</si>
  <si>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</si>
  <si>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</si>
  <si>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</si>
  <si>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</si>
  <si>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</si>
  <si>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</si>
  <si>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</si>
  <si>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</si>
  <si>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</si>
  <si>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</si>
  <si>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</si>
  <si>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</si>
  <si>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</si>
  <si>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</si>
  <si>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</si>
  <si>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</si>
  <si>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</si>
  <si>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</si>
  <si>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</si>
  <si>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</si>
  <si>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</si>
  <si>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</si>
  <si>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</si>
  <si>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</si>
  <si>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</si>
  <si>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</si>
  <si>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</si>
  <si>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</si>
  <si>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</si>
  <si>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</si>
  <si>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</si>
  <si>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</si>
  <si>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</si>
  <si>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</si>
  <si>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</si>
  <si>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</si>
  <si>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</si>
  <si>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</si>
  <si>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</si>
  <si>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</si>
  <si>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</si>
  <si>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</si>
  <si>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</si>
  <si>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</si>
  <si>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</si>
  <si>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</si>
  <si>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</si>
  <si>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</si>
  <si>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</si>
  <si>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</si>
  <si>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</si>
  <si>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</si>
  <si>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</si>
  <si>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</si>
  <si>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</si>
  <si>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</si>
  <si>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</si>
  <si>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</si>
  <si>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</si>
  <si>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</si>
  <si>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</si>
  <si>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</si>
  <si>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</si>
  <si>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</si>
  <si>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</si>
  <si>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</si>
  <si>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</si>
  <si>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</si>
  <si>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</si>
  <si>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</si>
  <si>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</si>
  <si>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</si>
  <si>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</si>
  <si>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</si>
  <si>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</si>
  <si>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</si>
  <si>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</si>
  <si>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</si>
  <si>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</si>
  <si>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</si>
  <si>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</si>
  <si>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</si>
  <si>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</si>
  <si>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</si>
  <si>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</si>
  <si>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</si>
  <si>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</si>
  <si>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</si>
  <si>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</si>
  <si>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</si>
  <si>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</si>
  <si>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</si>
  <si>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</si>
  <si>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</si>
  <si>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</si>
  <si>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</si>
  <si>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</si>
  <si>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</si>
  <si>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</si>
  <si>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</si>
  <si>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</si>
  <si>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</si>
  <si>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</si>
  <si>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</si>
  <si>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</si>
  <si>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</si>
  <si>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</si>
  <si>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</si>
  <si>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</si>
  <si>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</si>
  <si>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</si>
  <si>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</si>
  <si>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</si>
  <si>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</si>
  <si>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</si>
  <si>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</si>
  <si>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</si>
  <si>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</si>
  <si>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</si>
  <si>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</si>
  <si>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</si>
  <si>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</si>
  <si>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</si>
  <si>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</si>
  <si>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</si>
  <si>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</si>
  <si>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</si>
  <si>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</si>
  <si>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</si>
  <si>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</si>
  <si>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</si>
  <si>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</si>
  <si>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</si>
  <si>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</si>
  <si>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</si>
  <si>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</si>
  <si>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</si>
  <si>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</si>
  <si>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</si>
  <si>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</si>
  <si>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</si>
  <si>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</si>
  <si>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</si>
  <si>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</si>
  <si>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</si>
  <si>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</si>
  <si>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</si>
  <si>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</si>
  <si>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</si>
  <si>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</si>
  <si>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</si>
  <si>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</si>
  <si>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</si>
  <si>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</si>
  <si>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</si>
  <si>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</si>
  <si>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</si>
  <si>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</si>
  <si>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</si>
  <si>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</si>
  <si>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</si>
  <si>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</si>
  <si>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</si>
  <si>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</si>
  <si>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</si>
  <si>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</si>
  <si>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</si>
  <si>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</si>
  <si>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</si>
  <si>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</si>
  <si>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</si>
  <si>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</si>
  <si>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</si>
  <si>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</si>
  <si>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</si>
  <si>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</si>
  <si>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</si>
  <si>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</si>
  <si>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</si>
  <si>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</si>
  <si>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</si>
  <si>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</si>
  <si>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</si>
  <si>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</si>
  <si>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</si>
  <si>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</si>
  <si>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</si>
  <si>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</si>
  <si>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</si>
  <si>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</si>
  <si>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</si>
  <si>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</si>
  <si>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</si>
  <si>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</si>
  <si>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</si>
  <si>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</si>
  <si>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</si>
  <si>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</si>
  <si>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</si>
  <si>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</si>
  <si>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</si>
  <si>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</si>
  <si>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</si>
  <si>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</si>
  <si>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</si>
  <si>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</si>
  <si>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</si>
  <si>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</si>
  <si>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</si>
  <si>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</si>
  <si>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</si>
  <si>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</si>
  <si>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</si>
  <si>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</si>
  <si>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</si>
  <si>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</si>
  <si>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</si>
  <si>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</si>
  <si>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</si>
  <si>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</si>
  <si>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</si>
  <si>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</si>
  <si>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</si>
  <si>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</si>
  <si>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</si>
  <si>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</si>
  <si>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</si>
  <si>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</si>
  <si>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</si>
  <si>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</si>
  <si>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</si>
  <si>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</si>
  <si>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</si>
  <si>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</si>
  <si>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</si>
  <si>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</si>
  <si>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</si>
  <si>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</si>
  <si>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</si>
  <si>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</si>
  <si>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</si>
  <si>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</si>
  <si>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</si>
  <si>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</si>
  <si>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</si>
  <si>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</si>
  <si>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</si>
  <si>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</si>
  <si>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</si>
  <si>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</si>
  <si>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</si>
  <si>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</si>
  <si>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</si>
  <si>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</si>
  <si>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</si>
  <si>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</si>
  <si>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</si>
  <si>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</si>
  <si>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</si>
  <si>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</si>
  <si>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</si>
  <si>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</si>
  <si>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</si>
  <si>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</si>
  <si>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</si>
  <si>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</si>
  <si>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</si>
  <si>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</si>
  <si>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</si>
  <si>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</si>
  <si>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</si>
  <si>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</si>
  <si>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</si>
  <si>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</si>
  <si>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</si>
  <si>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</si>
  <si>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</si>
  <si>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</si>
  <si>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</si>
  <si>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</si>
  <si>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</si>
  <si>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</si>
  <si>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</si>
  <si>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</si>
  <si>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</si>
  <si>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</si>
  <si>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</si>
  <si>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</si>
  <si>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</si>
  <si>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</si>
  <si>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</si>
  <si>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</si>
  <si>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</si>
  <si>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</si>
  <si>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</si>
  <si>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</si>
  <si>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</si>
  <si>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</si>
  <si>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</si>
  <si>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</si>
  <si>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</si>
  <si>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</si>
  <si>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</si>
  <si>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</si>
  <si>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</si>
  <si>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</si>
  <si>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</si>
  <si>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</si>
  <si>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</si>
  <si>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</si>
  <si>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</si>
  <si>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</si>
  <si>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</si>
  <si>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</si>
  <si>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</si>
  <si>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</si>
  <si>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</si>
  <si>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</si>
  <si>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</si>
  <si>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</si>
  <si>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</si>
  <si>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</si>
  <si>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</si>
  <si>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</si>
  <si>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</si>
  <si>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</si>
  <si>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</si>
  <si>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</si>
  <si>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</si>
  <si>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</si>
  <si>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</si>
  <si>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</si>
  <si>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</si>
  <si>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</si>
  <si>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</si>
  <si>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</si>
  <si>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</si>
  <si>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</si>
  <si>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</si>
  <si>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</si>
  <si>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</si>
  <si>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</si>
  <si>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</si>
  <si>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</si>
  <si>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</si>
  <si>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</si>
  <si>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</si>
  <si>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</si>
  <si>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</si>
  <si>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</si>
  <si>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</si>
  <si>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</si>
  <si>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</si>
  <si>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</si>
  <si>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</si>
  <si>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</si>
  <si>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</si>
  <si>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</si>
  <si>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</si>
  <si>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</si>
  <si>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</si>
  <si>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</si>
  <si>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</si>
  <si>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</si>
  <si>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</si>
  <si>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</si>
  <si>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</si>
  <si>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</si>
  <si>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</si>
  <si>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</si>
  <si>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</si>
  <si>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</si>
  <si>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</si>
  <si>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</si>
  <si>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</si>
  <si>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</si>
  <si>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</si>
  <si>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</si>
  <si>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</si>
  <si>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</si>
  <si>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</si>
  <si>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</si>
  <si>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</si>
  <si>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</si>
  <si>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</si>
  <si>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</si>
  <si>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</si>
  <si>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</si>
  <si>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</si>
  <si>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</si>
  <si>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</si>
  <si>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</si>
  <si>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</si>
  <si>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</si>
  <si>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</si>
  <si>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</si>
  <si>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</si>
  <si>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</si>
  <si>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</si>
  <si>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</si>
  <si>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</si>
  <si>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</si>
  <si>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</si>
  <si>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</si>
  <si>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</si>
  <si>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</si>
  <si>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</si>
  <si>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</si>
  <si>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</si>
  <si>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</si>
  <si>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</si>
  <si>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</si>
  <si>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</si>
  <si>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</si>
  <si>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</si>
  <si>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</si>
  <si>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</si>
  <si>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</si>
  <si>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</si>
  <si>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</si>
  <si>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</si>
  <si>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</si>
  <si>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</si>
  <si>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</si>
  <si>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</si>
  <si>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</si>
  <si>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</si>
  <si>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</si>
  <si>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</si>
  <si>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</si>
  <si>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</si>
  <si>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</si>
  <si>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</si>
  <si>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</si>
  <si>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</si>
  <si>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</si>
  <si>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</si>
  <si>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</si>
  <si>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</si>
  <si>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</si>
  <si>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</si>
  <si>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</si>
  <si>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</si>
  <si>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</si>
  <si>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</si>
  <si>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</si>
  <si>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</si>
  <si>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</si>
  <si>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</si>
  <si>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</si>
  <si>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</si>
  <si>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</si>
  <si>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</si>
  <si>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</si>
  <si>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</si>
  <si>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</si>
  <si>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</si>
  <si>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</si>
  <si>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</si>
  <si>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</si>
  <si>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</si>
  <si>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</si>
  <si>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</si>
  <si>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</si>
  <si>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</si>
  <si>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</si>
  <si>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</si>
  <si>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</si>
  <si>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</si>
  <si>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</si>
  <si>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</si>
  <si>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</si>
  <si>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</si>
  <si>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</si>
  <si>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</si>
  <si>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</si>
  <si>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</si>
  <si>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</si>
  <si>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</si>
  <si>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</si>
  <si>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</si>
  <si>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</si>
  <si>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</si>
  <si>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</si>
  <si>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</si>
  <si>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</si>
  <si>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</si>
  <si>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</si>
  <si>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</si>
  <si>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</si>
  <si>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</si>
  <si>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</si>
  <si>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</si>
  <si>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</si>
  <si>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</si>
  <si>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</si>
  <si>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</si>
  <si>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</si>
  <si>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</si>
  <si>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</si>
  <si>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</si>
  <si>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</si>
  <si>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</si>
  <si>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</si>
  <si>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</si>
  <si>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</si>
  <si>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</si>
  <si>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</si>
  <si>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</si>
  <si>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</si>
  <si>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</si>
  <si>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</si>
  <si>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</si>
  <si>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</si>
  <si>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</si>
  <si>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</si>
  <si>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</si>
  <si>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</si>
  <si>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</si>
  <si>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</si>
  <si>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</si>
  <si>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</si>
  <si>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</si>
  <si>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</si>
  <si>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</si>
  <si>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</si>
  <si>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</si>
  <si>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</si>
  <si>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</si>
  <si>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</si>
  <si>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</si>
  <si>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</si>
  <si>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</si>
  <si>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</si>
  <si>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</si>
  <si>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</si>
  <si>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</si>
  <si>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</si>
  <si>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</si>
  <si>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</si>
  <si>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</si>
  <si>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</si>
  <si>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</si>
  <si>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</si>
  <si>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</si>
  <si>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</si>
  <si>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</si>
  <si>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</si>
  <si>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</si>
  <si>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</si>
  <si>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</si>
  <si>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</si>
  <si>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</si>
  <si>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</si>
  <si>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</si>
  <si>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</si>
  <si>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</si>
  <si>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</si>
  <si>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</si>
  <si>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</si>
  <si>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</si>
  <si>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</si>
  <si>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</si>
  <si>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</si>
  <si>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</si>
  <si>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</si>
  <si>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</si>
  <si>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</si>
  <si>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</si>
  <si>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</si>
  <si>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</si>
  <si>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</si>
  <si>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</si>
  <si>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</si>
  <si>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</si>
  <si>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</si>
  <si>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</si>
  <si>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</si>
  <si>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</si>
  <si>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</si>
  <si>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</si>
  <si>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</si>
  <si>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</si>
  <si>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</si>
  <si>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</si>
  <si>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</si>
  <si>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</si>
  <si>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</si>
  <si>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</si>
  <si>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</si>
  <si>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</si>
  <si>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</si>
  <si>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</si>
  <si>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</si>
  <si>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</si>
  <si>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</si>
  <si>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</si>
  <si>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</si>
  <si>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</si>
  <si>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</si>
  <si>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</si>
  <si>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</si>
  <si>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</si>
  <si>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</si>
  <si>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</si>
  <si>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</si>
  <si>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</si>
  <si>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</si>
  <si>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</si>
  <si>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</si>
  <si>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</si>
  <si>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</si>
  <si>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</si>
  <si>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</si>
  <si>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</si>
  <si>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</si>
  <si>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</si>
  <si>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</si>
  <si>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</si>
  <si>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</si>
  <si>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</si>
  <si>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</si>
  <si>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</si>
  <si>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</si>
  <si>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</si>
  <si>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</si>
  <si>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</si>
  <si>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</si>
  <si>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</si>
  <si>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</si>
  <si>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</si>
  <si>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</si>
  <si>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</si>
  <si>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</si>
  <si>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</si>
  <si>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</si>
  <si>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</si>
  <si>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</si>
  <si>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</si>
  <si>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</si>
  <si>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</si>
  <si>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</si>
  <si>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</si>
  <si>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</si>
  <si>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</si>
  <si>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</si>
  <si>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</si>
  <si>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</si>
  <si>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</si>
  <si>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</si>
  <si>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</si>
  <si>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</si>
  <si>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</si>
  <si>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</si>
  <si>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</si>
  <si>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</si>
  <si>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</si>
  <si>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</si>
  <si>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</si>
  <si>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</si>
  <si>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</si>
  <si>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</si>
  <si>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</si>
  <si>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</si>
  <si>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</si>
  <si>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</si>
  <si>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</si>
  <si>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</si>
  <si>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</si>
  <si>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</si>
  <si>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</si>
  <si>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</si>
  <si>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</si>
  <si>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</si>
  <si>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</si>
  <si>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</si>
  <si>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</si>
  <si>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</si>
  <si>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</si>
  <si>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</si>
  <si>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</si>
  <si>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</si>
  <si>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</si>
  <si>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</si>
  <si>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</si>
  <si>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</si>
  <si>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</si>
  <si>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</si>
  <si>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</si>
  <si>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</si>
  <si>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</si>
  <si>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</si>
  <si>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</si>
  <si>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</si>
  <si>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</si>
  <si>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</si>
  <si>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</si>
  <si>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</si>
  <si>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</si>
  <si>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</si>
  <si>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</si>
  <si>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</si>
  <si>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</si>
  <si>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</si>
  <si>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</si>
  <si>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</si>
  <si>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</si>
  <si>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</si>
  <si>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</si>
  <si>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</si>
  <si>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</si>
  <si>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</si>
  <si>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</si>
  <si>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</si>
  <si>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</si>
  <si>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</si>
  <si>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</si>
  <si>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</si>
  <si>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</si>
  <si>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</si>
  <si>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</si>
  <si>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</si>
  <si>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</si>
  <si>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</si>
  <si>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</si>
  <si>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</si>
  <si>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</si>
  <si>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</si>
  <si>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</si>
  <si>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</si>
  <si>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</si>
  <si>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</si>
  <si>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</si>
  <si>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</si>
  <si>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</si>
  <si>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</si>
  <si>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</si>
  <si>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</si>
  <si>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</si>
  <si>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</si>
  <si>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</si>
  <si>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</si>
  <si>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</si>
  <si>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</si>
  <si>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</si>
  <si>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</si>
  <si>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</si>
  <si>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</si>
  <si>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</si>
  <si>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</si>
  <si>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</si>
  <si>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</si>
  <si>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</si>
  <si>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</si>
  <si>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</si>
  <si>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</si>
  <si>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</si>
  <si>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</si>
  <si>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</si>
  <si>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</si>
  <si>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</si>
  <si>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</si>
  <si>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</si>
  <si>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</si>
  <si>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</si>
  <si>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</si>
  <si>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</si>
  <si>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</si>
  <si>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</si>
  <si>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</si>
  <si>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</si>
  <si>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</si>
  <si>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</si>
  <si>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</si>
  <si>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</si>
  <si>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</si>
  <si>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</si>
  <si>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</si>
  <si>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</si>
  <si>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</si>
  <si>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</si>
  <si>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</si>
  <si>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</si>
  <si>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</si>
  <si>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</si>
  <si>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</si>
  <si>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</si>
  <si>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</si>
  <si>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</si>
  <si>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</si>
  <si>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</si>
  <si>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</si>
  <si>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</si>
  <si>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</si>
  <si>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</si>
  <si>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</si>
  <si>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</si>
  <si>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</si>
  <si>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</si>
  <si>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</si>
  <si>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</si>
  <si>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</si>
  <si>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</si>
  <si>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</si>
  <si>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</si>
  <si>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</si>
  <si>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</si>
  <si>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</si>
  <si>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</si>
  <si>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</si>
  <si>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</si>
  <si>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</si>
  <si>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</si>
  <si>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</si>
  <si>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</si>
  <si>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</si>
  <si>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</si>
  <si>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</si>
  <si>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</si>
  <si>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</si>
  <si>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</si>
  <si>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</si>
  <si>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</si>
  <si>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</si>
  <si>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</si>
  <si>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</si>
  <si>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</si>
  <si>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</si>
  <si>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</si>
  <si>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</si>
  <si>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</si>
  <si>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</si>
  <si>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</si>
  <si>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</si>
  <si>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</si>
  <si>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</si>
  <si>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</si>
  <si>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</si>
  <si>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</si>
  <si>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</si>
  <si>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</si>
  <si>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</si>
  <si>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</si>
  <si>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</si>
  <si>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</si>
  <si>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</si>
  <si>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</si>
  <si>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</si>
  <si>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</si>
  <si>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</si>
  <si>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</si>
  <si>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</si>
  <si>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</si>
  <si>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</si>
  <si>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</si>
  <si>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</si>
  <si>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</si>
  <si>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</si>
  <si>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</si>
  <si>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</si>
  <si>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</si>
  <si>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</si>
  <si>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</si>
  <si>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</si>
  <si>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</si>
  <si>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</si>
  <si>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</si>
  <si>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</si>
  <si>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</si>
  <si>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</si>
  <si>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</si>
  <si>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</si>
  <si>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</si>
  <si>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</si>
  <si>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</si>
  <si>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</si>
  <si>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</si>
  <si>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</si>
  <si>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</si>
  <si>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</si>
  <si>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</si>
  <si>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</si>
  <si>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</si>
  <si>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</si>
  <si>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</si>
  <si>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</si>
  <si>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</si>
  <si>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</si>
  <si>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</si>
  <si>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</si>
  <si>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</si>
  <si>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</si>
  <si>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</si>
  <si>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</si>
  <si>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</si>
  <si>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</si>
  <si>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</si>
  <si>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</si>
  <si>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</si>
  <si>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</si>
  <si>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</si>
  <si>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</si>
  <si>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</si>
  <si>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</si>
  <si>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</si>
  <si>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</si>
  <si>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</si>
  <si>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</si>
  <si>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</si>
  <si>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</si>
  <si>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</si>
  <si>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</si>
  <si>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</si>
  <si>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</si>
  <si>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</si>
  <si>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</si>
  <si>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</si>
  <si>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</si>
  <si>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</si>
  <si>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</si>
  <si>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</si>
  <si>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</si>
  <si>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</si>
  <si>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</si>
  <si>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</si>
  <si>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</si>
  <si>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</si>
  <si>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</si>
  <si>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</si>
  <si>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</si>
  <si>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</si>
  <si>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</si>
  <si>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</si>
  <si>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</si>
  <si>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</si>
  <si>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</si>
  <si>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</si>
  <si>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</si>
  <si>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</si>
  <si>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</si>
  <si>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</si>
  <si>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</si>
  <si>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</si>
  <si>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</si>
  <si>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</si>
  <si>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</si>
  <si>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</si>
  <si>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</si>
  <si>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</si>
  <si>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</si>
  <si>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</si>
  <si>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</si>
  <si>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</si>
  <si>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</si>
  <si>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</si>
  <si>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</si>
  <si>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</si>
  <si>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</si>
  <si>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</si>
  <si>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</si>
  <si>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</si>
  <si>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</si>
  <si>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</si>
  <si>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</si>
  <si>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</si>
  <si>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</si>
  <si>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</si>
  <si>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</si>
  <si>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</si>
  <si>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</si>
  <si>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</si>
  <si>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</si>
  <si>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</si>
  <si>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</si>
  <si>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</si>
  <si>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</si>
  <si>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</si>
  <si>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</si>
  <si>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</si>
  <si>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</si>
  <si>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</si>
  <si>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</si>
  <si>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</si>
  <si>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</si>
  <si>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</si>
  <si>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</si>
  <si>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</si>
  <si>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</si>
  <si>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</si>
  <si>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</si>
  <si>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</si>
  <si>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</si>
  <si>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</si>
  <si>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</si>
  <si>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</si>
  <si>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</si>
  <si>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</si>
  <si>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</si>
  <si>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</si>
  <si>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</si>
  <si>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</si>
  <si>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</si>
  <si>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</si>
  <si>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</si>
  <si>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</si>
  <si>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</si>
  <si>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</si>
  <si>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</si>
  <si>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</si>
  <si>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</si>
  <si>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</si>
  <si>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</si>
  <si>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</si>
  <si>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</si>
  <si>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</si>
  <si>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</si>
  <si>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</si>
  <si>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</si>
  <si>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</si>
  <si>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</si>
  <si>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</si>
  <si>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</si>
  <si>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</si>
  <si>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</si>
  <si>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</si>
  <si>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</si>
  <si>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</si>
  <si>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</si>
  <si>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</si>
  <si>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</si>
  <si>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</si>
  <si>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</si>
  <si>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</si>
  <si>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</si>
  <si>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</si>
  <si>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</si>
  <si>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</si>
  <si>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</si>
  <si>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</si>
  <si>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</si>
  <si>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</si>
  <si>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</si>
  <si>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</si>
  <si>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</si>
  <si>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</si>
  <si>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</si>
  <si>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</si>
  <si>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</si>
  <si>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</si>
  <si>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</si>
  <si>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</si>
  <si>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</si>
  <si>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</si>
  <si>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</si>
  <si>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</si>
  <si>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</si>
  <si>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</si>
  <si>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</si>
  <si>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</si>
  <si>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</si>
  <si>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</si>
  <si>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</si>
  <si>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</si>
  <si>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</si>
  <si>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</si>
  <si>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</si>
  <si>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</si>
  <si>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</si>
  <si>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</si>
  <si>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</si>
  <si>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</si>
  <si>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</si>
  <si>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</si>
  <si>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</si>
  <si>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</si>
  <si>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</si>
  <si>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</si>
  <si>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</si>
  <si>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</si>
  <si>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</si>
  <si>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</si>
  <si>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</si>
  <si>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</si>
  <si>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</si>
  <si>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</si>
  <si>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</si>
  <si>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</si>
  <si>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</si>
  <si>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</si>
  <si>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</si>
  <si>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</si>
  <si>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</si>
  <si>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</si>
  <si>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</si>
  <si>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</si>
  <si>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</si>
  <si>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</si>
  <si>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</si>
  <si>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</si>
  <si>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</si>
  <si>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</si>
  <si>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</si>
  <si>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</si>
  <si>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</si>
  <si>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</si>
  <si>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</si>
  <si>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</si>
  <si>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</si>
  <si>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</si>
  <si>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</si>
  <si>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</si>
  <si>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</si>
  <si>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</si>
  <si>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</si>
  <si>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</si>
  <si>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</si>
  <si>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</si>
  <si>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</si>
  <si>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</si>
  <si>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</si>
  <si>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</si>
  <si>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</si>
  <si>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</si>
  <si>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</si>
  <si>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</si>
  <si>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</si>
  <si>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</si>
  <si>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</si>
  <si>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</si>
  <si>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</si>
  <si>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</si>
  <si>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</si>
  <si>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</si>
  <si>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</si>
  <si>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</si>
  <si>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</si>
  <si>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</si>
  <si>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</si>
  <si>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</si>
  <si>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</si>
  <si>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</si>
  <si>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</si>
  <si>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</si>
  <si>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</si>
  <si>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</si>
  <si>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</si>
  <si>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</si>
  <si>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</si>
  <si>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</si>
  <si>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</si>
  <si>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</si>
  <si>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</si>
  <si>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</si>
  <si>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</si>
  <si>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</si>
  <si>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</si>
  <si>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</si>
  <si>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</si>
  <si>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</si>
  <si>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</si>
  <si>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</si>
  <si>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</si>
  <si>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</si>
  <si>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</si>
  <si>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</si>
  <si>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</si>
  <si>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</si>
  <si>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</si>
  <si>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</si>
  <si>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</si>
  <si>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</si>
  <si>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</si>
  <si>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</si>
  <si>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</si>
  <si>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</si>
  <si>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</si>
  <si>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</si>
  <si>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</si>
  <si>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</si>
  <si>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</si>
  <si>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</si>
  <si>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</si>
  <si>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</si>
  <si>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</si>
  <si>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</si>
  <si>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</si>
  <si>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</si>
  <si>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</si>
  <si>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</si>
  <si>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</si>
  <si>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</si>
  <si>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</si>
  <si>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</si>
  <si>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</si>
  <si>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</si>
  <si>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</si>
  <si>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</si>
  <si>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</si>
  <si>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</si>
  <si>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</si>
  <si>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</si>
  <si>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</si>
  <si>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</si>
  <si>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</si>
  <si>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</si>
  <si>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</si>
  <si>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</si>
  <si>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</si>
  <si>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</si>
  <si>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</si>
  <si>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</si>
  <si>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</si>
  <si>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</si>
  <si>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</si>
  <si>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</si>
  <si>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</si>
  <si>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</si>
  <si>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</si>
  <si>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</si>
  <si>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</si>
  <si>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</si>
  <si>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</si>
  <si>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</si>
  <si>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</si>
  <si>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</si>
  <si>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</si>
  <si>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</si>
  <si>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</si>
  <si>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</si>
  <si>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</si>
  <si>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</si>
  <si>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</si>
  <si>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</si>
  <si>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</si>
  <si>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</si>
  <si>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</si>
  <si>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</si>
  <si>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</si>
  <si>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</si>
  <si>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</si>
  <si>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</si>
  <si>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</si>
  <si>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</si>
  <si>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</si>
  <si>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</si>
  <si>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</si>
  <si>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</si>
  <si>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</si>
  <si>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</si>
  <si>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</si>
  <si>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</si>
  <si>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</si>
  <si>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</si>
  <si>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</si>
  <si>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</si>
  <si>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</si>
  <si>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</si>
  <si>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</si>
  <si>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</si>
  <si>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</si>
  <si>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</si>
  <si>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</si>
  <si>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</si>
  <si>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</si>
  <si>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</si>
  <si>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</si>
  <si>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</si>
  <si>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</si>
  <si>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</si>
  <si>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</si>
  <si>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</si>
  <si>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</si>
  <si>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</si>
  <si>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</si>
  <si>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</si>
  <si>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</si>
  <si>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</si>
  <si>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</si>
  <si>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</si>
  <si>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</si>
  <si>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</si>
  <si>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</si>
  <si>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</si>
  <si>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</si>
  <si>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</si>
  <si>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</si>
  <si>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</si>
  <si>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</si>
  <si>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</si>
  <si>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</si>
  <si>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</si>
  <si>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</si>
  <si>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</si>
  <si>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</si>
  <si>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</si>
  <si>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</si>
  <si>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</si>
  <si>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</si>
  <si>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</si>
  <si>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</si>
  <si>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</si>
  <si>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</si>
  <si>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</si>
  <si>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</si>
  <si>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</si>
  <si>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</si>
  <si>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</si>
  <si>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</si>
  <si>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</si>
  <si>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</si>
  <si>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</si>
  <si>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</si>
  <si>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</si>
  <si>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</si>
  <si>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</si>
  <si>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</si>
  <si>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</si>
  <si>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</si>
  <si>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</si>
  <si>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</si>
  <si>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</si>
  <si>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</si>
  <si>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</si>
  <si>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</si>
  <si>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</si>
  <si>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</si>
  <si>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</si>
  <si>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</si>
  <si>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</si>
  <si>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</si>
  <si>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</si>
  <si>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</si>
  <si>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</si>
  <si>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</si>
  <si>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</si>
  <si>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</si>
  <si>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</si>
  <si>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</si>
  <si>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</si>
  <si>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</si>
  <si>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</si>
  <si>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</si>
  <si>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</si>
  <si>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</si>
  <si>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</si>
  <si>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</si>
  <si>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</si>
  <si>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</si>
  <si>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</si>
  <si>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</si>
  <si>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</si>
  <si>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</si>
  <si>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</si>
  <si>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</si>
  <si>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</si>
  <si>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</si>
  <si>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</si>
  <si>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</si>
  <si>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</si>
  <si>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</si>
  <si>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</si>
  <si>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</si>
  <si>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</si>
  <si>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</si>
  <si>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</si>
  <si>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</si>
  <si>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</si>
  <si>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</si>
  <si>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</si>
  <si>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</si>
  <si>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</si>
  <si>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</si>
  <si>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</si>
  <si>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</si>
  <si>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</si>
  <si>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</si>
  <si>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</si>
  <si>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</si>
  <si>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</si>
  <si>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</si>
  <si>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</si>
  <si>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</si>
  <si>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</si>
  <si>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</si>
  <si>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</si>
  <si>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</si>
  <si>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</si>
  <si>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</si>
  <si>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</si>
  <si>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</si>
  <si>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</si>
  <si>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</si>
  <si>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</si>
  <si>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</si>
  <si>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</si>
  <si>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</si>
  <si>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</si>
  <si>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</si>
  <si>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</si>
  <si>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</si>
  <si>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</si>
  <si>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</si>
  <si>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</si>
  <si>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</si>
  <si>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</si>
  <si>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</si>
  <si>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</si>
  <si>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</si>
  <si>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</si>
  <si>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</si>
  <si>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</si>
  <si>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</si>
  <si>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</si>
  <si>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</si>
  <si>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</si>
  <si>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</si>
  <si>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</si>
  <si>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</si>
  <si>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</si>
  <si>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</si>
  <si>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</si>
  <si>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</si>
  <si>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</si>
  <si>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</si>
  <si>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</si>
  <si>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</si>
  <si>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</si>
  <si>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</si>
  <si>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</si>
  <si>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</si>
  <si>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</si>
  <si>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</si>
  <si>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</si>
  <si>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</si>
  <si>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</si>
  <si>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</si>
  <si>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</si>
  <si>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</si>
  <si>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</si>
  <si>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</si>
  <si>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</si>
  <si>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</si>
  <si>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</si>
  <si>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</si>
  <si>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</si>
  <si>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</si>
  <si>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</si>
  <si>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</si>
  <si>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</si>
  <si>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</si>
  <si>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</si>
  <si>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</si>
  <si>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</si>
  <si>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</si>
  <si>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</si>
  <si>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</si>
  <si>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</si>
  <si>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</si>
  <si>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</si>
  <si>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</si>
  <si>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</si>
  <si>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</si>
  <si>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</si>
  <si>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</si>
  <si>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</si>
  <si>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</si>
  <si>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</si>
  <si>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</si>
  <si>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</si>
  <si>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</si>
  <si>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</si>
  <si>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</si>
  <si>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</si>
  <si>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</si>
  <si>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</si>
  <si>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</si>
  <si>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</si>
  <si>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</si>
  <si>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</si>
  <si>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</si>
  <si>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</si>
  <si>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</si>
  <si>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</si>
  <si>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</si>
  <si>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</si>
  <si>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</si>
  <si>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</si>
  <si>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</si>
  <si>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</si>
  <si>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</si>
  <si>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</si>
  <si>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</si>
  <si>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</si>
  <si>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</si>
  <si>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</si>
  <si>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</si>
  <si>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</si>
  <si>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</si>
  <si>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</si>
  <si>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</si>
  <si>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</si>
  <si>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</si>
  <si>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</si>
  <si>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</si>
  <si>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</si>
  <si>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</si>
  <si>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</si>
  <si>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</si>
  <si>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</si>
  <si>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</si>
  <si>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</si>
  <si>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</si>
  <si>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</si>
  <si>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</si>
  <si>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</si>
  <si>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</si>
  <si>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</si>
  <si>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</si>
  <si>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</si>
  <si>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</si>
  <si>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</si>
  <si>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</si>
  <si>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</si>
  <si>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</si>
  <si>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</si>
  <si>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</si>
  <si>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</si>
  <si>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</si>
  <si>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</si>
  <si>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</si>
  <si>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</si>
  <si>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</si>
  <si>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</si>
  <si>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</si>
  <si>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</si>
  <si>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</si>
  <si>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</si>
  <si>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</si>
  <si>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</si>
  <si>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</si>
  <si>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</si>
  <si>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</si>
  <si>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</si>
  <si>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</si>
  <si>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</si>
  <si>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</si>
  <si>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</si>
  <si>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</si>
  <si>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</si>
  <si>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</si>
  <si>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</si>
  <si>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</si>
  <si>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</si>
  <si>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</si>
  <si>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</si>
  <si>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</si>
  <si>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</si>
  <si>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</si>
  <si>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</si>
  <si>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</si>
  <si>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</si>
  <si>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</si>
  <si>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</si>
  <si>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</si>
  <si>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</si>
  <si>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</si>
  <si>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</si>
  <si>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</si>
  <si>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</si>
  <si>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</si>
  <si>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</si>
  <si>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</si>
  <si>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</si>
  <si>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</si>
  <si>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</si>
  <si>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</si>
  <si>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</si>
  <si>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</si>
  <si>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</si>
  <si>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</si>
  <si>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</si>
  <si>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</si>
  <si>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</si>
  <si>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</si>
  <si>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</si>
  <si>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</si>
  <si>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</si>
  <si>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</si>
  <si>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</si>
  <si>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</si>
  <si>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</si>
  <si>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</si>
  <si>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</si>
  <si>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</si>
  <si>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</si>
  <si>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</si>
  <si>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</si>
  <si>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</si>
  <si>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</si>
  <si>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</si>
  <si>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</si>
  <si>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</si>
  <si>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</si>
  <si>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</si>
  <si>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</si>
  <si>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</si>
  <si>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</si>
  <si>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</si>
  <si>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</si>
  <si>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</si>
  <si>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</si>
  <si>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</si>
  <si>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</si>
  <si>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</si>
  <si>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</si>
  <si>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</si>
  <si>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</si>
  <si>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</si>
  <si>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</si>
  <si>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</si>
  <si>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</si>
  <si>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</si>
  <si>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</si>
  <si>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</si>
  <si>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</si>
  <si>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</si>
  <si>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</si>
  <si>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</si>
  <si>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</si>
  <si>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</si>
  <si>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</si>
  <si>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</si>
  <si>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</si>
  <si>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</si>
  <si>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</si>
  <si>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</si>
  <si>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</si>
  <si>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</si>
  <si>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</si>
  <si>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</si>
  <si>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</si>
  <si>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</si>
  <si>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</si>
  <si>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</si>
  <si>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</si>
  <si>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</si>
  <si>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</si>
  <si>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</si>
  <si>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</si>
  <si>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</si>
  <si>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</si>
  <si>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</si>
  <si>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</si>
  <si>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</si>
  <si>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</si>
  <si>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</si>
  <si>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</si>
  <si>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</si>
  <si>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</si>
  <si>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</si>
  <si>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</si>
  <si>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</si>
  <si>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</si>
  <si>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</si>
  <si>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</si>
  <si>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</si>
  <si>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</si>
  <si>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</si>
  <si>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</si>
  <si>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</si>
  <si>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</si>
  <si>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</si>
  <si>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</si>
  <si>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</si>
  <si>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</si>
  <si>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</si>
  <si>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</si>
  <si>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</si>
  <si>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</si>
  <si>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</si>
  <si>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</si>
  <si>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</si>
  <si>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</si>
  <si>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</si>
  <si>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</si>
  <si>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</si>
  <si>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</si>
  <si>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</si>
  <si>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</si>
  <si>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</si>
  <si>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</si>
  <si>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</si>
  <si>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</si>
  <si>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</si>
  <si>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</si>
  <si>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</si>
  <si>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</si>
  <si>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</si>
  <si>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</si>
  <si>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</si>
  <si>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</si>
  <si>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</si>
  <si>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</si>
  <si>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</si>
  <si>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</si>
  <si>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</si>
  <si>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</si>
  <si>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</si>
  <si>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</si>
  <si>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</si>
  <si>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</si>
  <si>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</si>
  <si>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</si>
  <si>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</si>
  <si>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</si>
  <si>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</si>
  <si>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</si>
  <si>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</si>
  <si>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</si>
  <si>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</si>
  <si>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</si>
  <si>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</si>
  <si>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</si>
  <si>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</si>
  <si>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</si>
  <si>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</si>
  <si>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</si>
  <si>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</si>
  <si>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</si>
  <si>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</si>
  <si>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</si>
  <si>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</si>
  <si>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</si>
  <si>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</si>
  <si>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</si>
  <si>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</si>
  <si>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</si>
  <si>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</si>
  <si>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</si>
  <si>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</si>
  <si>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</si>
  <si>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</si>
  <si>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</si>
  <si>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</si>
  <si>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</si>
  <si>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</si>
  <si>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</si>
  <si>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</si>
  <si>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</si>
  <si>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</si>
  <si>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</si>
  <si>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</si>
  <si>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</si>
  <si>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</si>
  <si>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</si>
  <si>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</si>
  <si>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</si>
  <si>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</si>
  <si>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</si>
  <si>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</si>
  <si>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</si>
  <si>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</si>
  <si>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</si>
  <si>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</si>
  <si>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</si>
  <si>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</si>
  <si>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</si>
  <si>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</si>
  <si>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</si>
  <si>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</si>
  <si>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</si>
  <si>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</si>
  <si>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</si>
  <si>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</si>
  <si>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</si>
  <si>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</si>
  <si>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</si>
  <si>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</si>
  <si>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</si>
  <si>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</si>
  <si>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</si>
  <si>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</si>
  <si>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</si>
  <si>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</si>
  <si>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</si>
  <si>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</si>
  <si>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</si>
  <si>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</si>
  <si>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</si>
  <si>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</si>
  <si>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</si>
  <si>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</si>
  <si>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</si>
  <si>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</si>
  <si>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</si>
  <si>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</si>
  <si>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</si>
  <si>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</si>
  <si>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</si>
  <si>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</si>
  <si>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</si>
  <si>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</si>
  <si>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</si>
  <si>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</si>
  <si>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</si>
  <si>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</si>
  <si>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</si>
  <si>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</si>
  <si>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</si>
  <si>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</si>
  <si>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</si>
  <si>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</si>
  <si>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</si>
  <si>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</si>
  <si>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</si>
  <si>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</si>
  <si>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</si>
  <si>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</si>
  <si>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</si>
  <si>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</si>
  <si>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</si>
  <si>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</si>
  <si>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</si>
  <si>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</si>
  <si>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</si>
  <si>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</si>
  <si>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</si>
  <si>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</si>
  <si>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</si>
  <si>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</si>
  <si>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</si>
  <si>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</si>
  <si>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</si>
  <si>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</si>
  <si>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</si>
  <si>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</si>
  <si>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</si>
  <si>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</si>
  <si>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</si>
  <si>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</si>
  <si>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</si>
  <si>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</si>
  <si>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</si>
  <si>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</si>
  <si>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</si>
  <si>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</si>
  <si>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</si>
  <si>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</si>
  <si>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</si>
  <si>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</si>
  <si>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</si>
  <si>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</si>
  <si>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</si>
  <si>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</si>
  <si>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</si>
  <si>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</si>
  <si>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</si>
  <si>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</si>
  <si>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</si>
  <si>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</si>
  <si>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</si>
  <si>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</si>
  <si>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</si>
  <si>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</si>
  <si>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</si>
  <si>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</si>
  <si>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</si>
  <si>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</si>
  <si>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</si>
  <si>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</si>
  <si>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</si>
  <si>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</si>
  <si>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</si>
  <si>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</si>
  <si>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</si>
  <si>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</si>
  <si>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</si>
  <si>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</si>
  <si>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</si>
  <si>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</si>
  <si>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</si>
  <si>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</si>
  <si>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</si>
  <si>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</si>
  <si>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</si>
  <si>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</si>
  <si>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</si>
  <si>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</si>
  <si>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</si>
  <si>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</si>
  <si>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</si>
  <si>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</si>
  <si>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</si>
  <si>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</si>
  <si>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</si>
  <si>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</si>
  <si>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</si>
  <si>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</si>
  <si>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</si>
  <si>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</si>
  <si>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</si>
  <si>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</si>
  <si>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</si>
  <si>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</si>
  <si>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</si>
  <si>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</si>
  <si>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</si>
  <si>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</si>
  <si>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</si>
  <si>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</si>
  <si>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</si>
  <si>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</si>
  <si>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</si>
  <si>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</si>
  <si>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</si>
  <si>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</si>
  <si>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</si>
  <si>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</si>
  <si>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</si>
  <si>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</si>
  <si>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</si>
  <si>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</si>
  <si>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</si>
  <si>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</si>
  <si>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</si>
  <si>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</si>
  <si>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</si>
  <si>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</si>
  <si>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</si>
  <si>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</si>
  <si>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</si>
  <si>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</si>
  <si>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</si>
  <si>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</si>
  <si>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</si>
  <si>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</si>
  <si>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</si>
  <si>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</si>
  <si>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</si>
  <si>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</si>
  <si>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</si>
  <si>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</si>
  <si>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</si>
  <si>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</si>
  <si>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</si>
  <si>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</si>
  <si>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</si>
  <si>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</si>
  <si>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</si>
  <si>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</si>
  <si>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</si>
  <si>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</si>
  <si>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</si>
  <si>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</si>
  <si>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</si>
  <si>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</si>
  <si>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</si>
  <si>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</si>
  <si>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</si>
  <si>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</si>
  <si>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</si>
  <si>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</si>
  <si>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</si>
  <si>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</si>
  <si>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</si>
  <si>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</si>
  <si>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</si>
  <si>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</si>
  <si>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</si>
  <si>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</si>
  <si>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</si>
  <si>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</si>
  <si>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</si>
  <si>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</si>
  <si>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</si>
  <si>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</si>
  <si>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</si>
  <si>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</si>
  <si>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</si>
  <si>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</si>
  <si>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</si>
  <si>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</si>
  <si>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</si>
  <si>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</si>
  <si>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</si>
  <si>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</si>
  <si>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</si>
  <si>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</si>
  <si>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</si>
  <si>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</si>
  <si>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</si>
  <si>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</si>
  <si>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</si>
  <si>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</si>
  <si>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</si>
  <si>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</si>
  <si>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</si>
  <si>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</si>
  <si>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</si>
  <si>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</si>
  <si>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</si>
  <si>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</si>
  <si>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</si>
  <si>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</si>
  <si>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</si>
  <si>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</si>
  <si>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</si>
  <si>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</si>
  <si>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</si>
  <si>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</si>
  <si>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</si>
  <si>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</si>
  <si>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</si>
  <si>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</si>
  <si>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</si>
  <si>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</si>
  <si>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</si>
  <si>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</si>
  <si>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</si>
  <si>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</si>
  <si>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</si>
  <si>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</si>
  <si>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</si>
  <si>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</si>
  <si>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</si>
  <si>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</si>
  <si>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</si>
  <si>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</si>
  <si>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</si>
  <si>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</si>
  <si>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</si>
  <si>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</si>
  <si>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</si>
  <si>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</si>
  <si>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</si>
  <si>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</si>
  <si>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</si>
  <si>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</si>
  <si>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</si>
  <si>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</si>
  <si>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</si>
  <si>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</si>
  <si>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</si>
  <si>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</si>
  <si>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</si>
  <si>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</si>
  <si>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</si>
  <si>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</si>
  <si>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</si>
  <si>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</si>
  <si>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</si>
  <si>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</si>
  <si>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</si>
  <si>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</si>
  <si>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</si>
  <si>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</si>
  <si>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</si>
  <si>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</si>
  <si>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</si>
  <si>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</si>
  <si>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</si>
  <si>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</si>
  <si>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</si>
  <si>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</si>
  <si>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</si>
  <si>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</si>
  <si>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</si>
  <si>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</si>
  <si>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</si>
  <si>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</si>
  <si>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</si>
  <si>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</si>
  <si>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</si>
  <si>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</si>
  <si>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</si>
  <si>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</si>
  <si>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</si>
  <si>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</si>
  <si>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</si>
  <si>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</si>
  <si>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</si>
  <si>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</si>
  <si>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</si>
  <si>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</si>
  <si>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</si>
  <si>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</si>
  <si>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</si>
  <si>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</si>
  <si>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</si>
  <si>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</si>
  <si>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</si>
  <si>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</si>
  <si>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</si>
  <si>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</si>
  <si>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</si>
  <si>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</si>
  <si>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</si>
  <si>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</si>
  <si>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</si>
  <si>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</si>
  <si>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</si>
  <si>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</si>
  <si>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</si>
  <si>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</si>
  <si>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</si>
  <si>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</si>
  <si>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</si>
  <si>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</si>
  <si>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</si>
  <si>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</si>
  <si>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</si>
  <si>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</si>
  <si>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</si>
  <si>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</si>
  <si>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</si>
  <si>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</si>
  <si>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</si>
  <si>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</si>
  <si>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</si>
  <si>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</si>
  <si>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</si>
  <si>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</si>
  <si>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</si>
  <si>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</si>
  <si>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</si>
  <si>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</si>
  <si>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</si>
  <si>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</si>
  <si>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</si>
  <si>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</si>
  <si>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</si>
  <si>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</si>
  <si>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</si>
  <si>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</si>
  <si>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</si>
  <si>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</si>
  <si>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</si>
  <si>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</si>
  <si>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</si>
  <si>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</si>
  <si>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</si>
  <si>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</si>
  <si>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</si>
  <si>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</si>
  <si>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</si>
  <si>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</si>
  <si>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</si>
  <si>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</si>
  <si>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</si>
  <si>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</si>
  <si>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</si>
  <si>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</si>
  <si>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</si>
  <si>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</si>
  <si>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</si>
  <si>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</si>
  <si>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</si>
  <si>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</si>
  <si>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</si>
  <si>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</si>
  <si>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</si>
  <si>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</si>
  <si>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</si>
  <si>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</si>
  <si>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</si>
  <si>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</si>
  <si>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</si>
  <si>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</si>
  <si>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</si>
  <si>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</si>
  <si>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</si>
  <si>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</si>
  <si>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</si>
  <si>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</si>
  <si>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</si>
  <si>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</si>
  <si>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</si>
  <si>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</si>
  <si>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</si>
  <si>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</si>
  <si>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</si>
  <si>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</si>
  <si>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</si>
  <si>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</si>
  <si>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</si>
  <si>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</si>
  <si>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</si>
  <si>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</si>
  <si>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</si>
  <si>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</si>
  <si>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</si>
  <si>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</si>
  <si>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</si>
  <si>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</si>
  <si>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</si>
  <si>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</si>
  <si>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</si>
  <si>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</si>
  <si>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</si>
  <si>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</si>
  <si>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</si>
  <si>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</si>
  <si>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</si>
  <si>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</si>
  <si>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</si>
  <si>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</si>
  <si>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</si>
  <si>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</si>
  <si>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</si>
  <si>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</si>
  <si>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</si>
  <si>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</si>
  <si>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</si>
  <si>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</si>
  <si>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</si>
  <si>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</si>
  <si>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</si>
  <si>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</si>
  <si>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</si>
  <si>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</si>
  <si>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</si>
  <si>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</si>
  <si>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</si>
  <si>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</si>
  <si>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</si>
  <si>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</si>
  <si>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</si>
  <si>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</si>
  <si>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</si>
  <si>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</si>
  <si>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</si>
  <si>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</si>
  <si>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</si>
  <si>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</si>
  <si>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</si>
  <si>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</si>
  <si>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</si>
  <si>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</si>
  <si>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</si>
  <si>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</si>
  <si>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</si>
  <si>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</si>
  <si>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</si>
  <si>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</si>
  <si>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</si>
  <si>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</si>
  <si>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</si>
  <si>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</si>
  <si>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</si>
  <si>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</si>
  <si>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</si>
  <si>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</si>
  <si>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</si>
  <si>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</si>
  <si>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</si>
  <si>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</si>
  <si>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</si>
  <si>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</si>
  <si>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</si>
  <si>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</si>
  <si>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</si>
  <si>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</si>
  <si>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</si>
  <si>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</si>
  <si>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</si>
  <si>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</si>
  <si>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</si>
  <si>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</si>
  <si>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</si>
  <si>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</si>
  <si>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</si>
  <si>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</si>
  <si>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</si>
  <si>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</si>
  <si>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</si>
  <si>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</si>
  <si>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</si>
  <si>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</si>
  <si>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</si>
  <si>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</si>
  <si>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</si>
  <si>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</si>
  <si>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</si>
  <si>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</si>
  <si>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</si>
  <si>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</si>
  <si>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</si>
  <si>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</si>
  <si>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</si>
  <si>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</si>
  <si>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</si>
  <si>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</si>
  <si>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</si>
  <si>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</si>
  <si>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</si>
  <si>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</si>
  <si>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</si>
  <si>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</si>
  <si>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</si>
  <si>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</si>
  <si>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</si>
  <si>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</si>
  <si>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</si>
  <si>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</si>
  <si>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</si>
  <si>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</si>
  <si>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</si>
  <si>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</si>
  <si>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</si>
  <si>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</si>
  <si>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</si>
  <si>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</si>
  <si>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</si>
  <si>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</si>
  <si>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</si>
  <si>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</si>
  <si>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</si>
  <si>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</si>
  <si>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</si>
  <si>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</si>
  <si>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</si>
  <si>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</si>
  <si>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</si>
  <si>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</si>
  <si>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</si>
  <si>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</si>
  <si>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</si>
  <si>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</si>
  <si>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</si>
  <si>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</si>
  <si>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</si>
  <si>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</si>
  <si>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</si>
  <si>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</si>
  <si>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</si>
  <si>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</si>
  <si>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</si>
  <si>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</si>
  <si>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</si>
  <si>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</si>
  <si>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</si>
  <si>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</si>
  <si>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</si>
  <si>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</si>
  <si>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</si>
  <si>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</si>
  <si>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</si>
  <si>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</si>
  <si>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</si>
  <si>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</si>
  <si>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</si>
  <si>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</si>
  <si>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</si>
  <si>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</si>
  <si>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</si>
  <si>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</si>
  <si>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</si>
  <si>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</si>
  <si>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</si>
  <si>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</si>
  <si>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</si>
  <si>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</si>
  <si>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</si>
  <si>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</si>
  <si>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</si>
  <si>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</si>
  <si>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</si>
  <si>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</si>
  <si>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</si>
  <si>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</si>
  <si>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</si>
  <si>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</si>
  <si>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</si>
  <si>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</si>
  <si>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</si>
  <si>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</si>
  <si>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</si>
  <si>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</si>
  <si>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</si>
  <si>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</si>
  <si>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</si>
  <si>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</si>
  <si>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</si>
  <si>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</si>
  <si>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</si>
  <si>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</si>
  <si>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</si>
  <si>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</si>
  <si>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</si>
  <si>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</si>
  <si>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</si>
  <si>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</si>
  <si>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</si>
  <si>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</si>
  <si>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</si>
  <si>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</si>
  <si>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</si>
  <si>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</si>
  <si>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</si>
  <si>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</si>
  <si>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</si>
  <si>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</si>
  <si>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</si>
  <si>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</si>
  <si>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</si>
  <si>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</si>
  <si>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</si>
  <si>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</si>
  <si>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</si>
  <si>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</si>
  <si>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</si>
  <si>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</si>
  <si>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</si>
  <si>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</si>
  <si>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</si>
  <si>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</si>
  <si>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</si>
  <si>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</si>
  <si>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</si>
  <si>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</si>
  <si>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</si>
  <si>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</si>
  <si>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</si>
  <si>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</si>
  <si>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</si>
  <si>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</si>
  <si>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</si>
  <si>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</si>
  <si>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</si>
  <si>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</si>
  <si>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</si>
  <si>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</si>
  <si>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</si>
  <si>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</si>
  <si>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</si>
  <si>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</si>
  <si>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</si>
  <si>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</si>
  <si>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</si>
  <si>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</si>
  <si>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</si>
  <si>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</si>
  <si>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</si>
  <si>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</si>
  <si>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</si>
  <si>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</si>
  <si>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</si>
  <si>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</si>
  <si>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</si>
  <si>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</si>
  <si>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</si>
  <si>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</si>
  <si>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</si>
  <si>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</si>
  <si>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</si>
  <si>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</si>
  <si>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</si>
  <si>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</si>
  <si>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</si>
  <si>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</si>
  <si>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</si>
  <si>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</si>
  <si>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</si>
  <si>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</si>
  <si>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</si>
  <si>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</si>
  <si>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</si>
  <si>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</si>
  <si>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</si>
  <si>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</si>
  <si>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</si>
  <si>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</si>
  <si>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</si>
  <si>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</si>
  <si>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</si>
  <si>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</si>
  <si>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</si>
  <si>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</si>
  <si>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</si>
  <si>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</si>
  <si>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</si>
  <si>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</si>
  <si>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</si>
  <si>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</si>
  <si>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</si>
  <si>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</si>
  <si>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</si>
  <si>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</si>
  <si>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</si>
  <si>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</si>
  <si>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</si>
  <si>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</si>
  <si>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</si>
  <si>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</si>
  <si>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</si>
  <si>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</si>
  <si>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</si>
  <si>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</si>
  <si>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</si>
  <si>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</si>
  <si>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</si>
  <si>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</si>
  <si>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</si>
  <si>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</si>
  <si>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</si>
  <si>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</si>
  <si>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</si>
  <si>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</si>
  <si>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</si>
  <si>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</si>
  <si>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</si>
  <si>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</si>
  <si>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</si>
  <si>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</si>
  <si>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</si>
  <si>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</si>
  <si>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</si>
  <si>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</si>
  <si>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</si>
  <si>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</si>
  <si>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</si>
  <si>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</si>
  <si>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</si>
  <si>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</si>
  <si>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</si>
  <si>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</si>
  <si>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</si>
  <si>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</si>
  <si>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</si>
  <si>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</si>
  <si>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</si>
  <si>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</si>
  <si>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</si>
  <si>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</si>
  <si>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</si>
  <si>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</si>
  <si>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</si>
  <si>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</si>
  <si>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</si>
  <si>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</si>
  <si>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</si>
  <si>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</si>
  <si>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</si>
  <si>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</si>
  <si>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</si>
  <si>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</si>
  <si>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</si>
  <si>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</si>
  <si>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</si>
  <si>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</si>
  <si>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</si>
  <si>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</si>
  <si>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</si>
  <si>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</si>
  <si>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</si>
  <si>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</si>
  <si>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</si>
  <si>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</si>
  <si>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</si>
  <si>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</si>
  <si>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</si>
  <si>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</si>
  <si>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</si>
  <si>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</si>
  <si>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</si>
  <si>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</si>
  <si>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</si>
  <si>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</si>
  <si>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</si>
  <si>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</si>
  <si>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</si>
  <si>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</si>
  <si>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</si>
  <si>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</si>
  <si>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</si>
  <si>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</si>
  <si>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</si>
  <si>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</si>
  <si>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</si>
  <si>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</si>
  <si>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</si>
  <si>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</si>
  <si>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</si>
  <si>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</si>
  <si>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</si>
  <si>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</si>
  <si>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</si>
  <si>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</si>
  <si>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</si>
  <si>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</si>
  <si>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</si>
  <si>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</si>
  <si>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</si>
  <si>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</si>
  <si>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</si>
  <si>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</si>
  <si>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</si>
  <si>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</si>
  <si>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</si>
  <si>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</si>
  <si>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</si>
  <si>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</si>
  <si>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</si>
  <si>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</si>
  <si>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</si>
  <si>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</si>
  <si>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</si>
  <si>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</si>
  <si>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</si>
  <si>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</si>
  <si>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</si>
  <si>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</si>
  <si>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</si>
  <si>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</si>
  <si>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</si>
  <si>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</si>
  <si>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</si>
  <si>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</si>
  <si>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</si>
  <si>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</si>
  <si>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</si>
  <si>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</si>
  <si>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</si>
  <si>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</si>
  <si>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</si>
  <si>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</si>
  <si>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</si>
  <si>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</si>
  <si>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</si>
  <si>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</si>
  <si>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</si>
  <si>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</si>
  <si>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</si>
  <si>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</si>
  <si>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</si>
  <si>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</si>
  <si>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</si>
  <si>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</si>
  <si>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</si>
  <si>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</si>
  <si>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</si>
  <si>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</si>
  <si>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</si>
  <si>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</si>
  <si>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</si>
  <si>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</si>
  <si>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</si>
  <si>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</si>
  <si>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</si>
  <si>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</si>
  <si>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</si>
  <si>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</si>
  <si>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</si>
  <si>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</si>
  <si>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</si>
  <si>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</si>
  <si>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</si>
  <si>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</si>
  <si>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</si>
  <si>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</si>
  <si>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</si>
  <si>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</si>
  <si>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</si>
  <si>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</si>
  <si>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</si>
  <si>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</si>
  <si>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</si>
  <si>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</si>
  <si>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</si>
  <si>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</si>
  <si>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</si>
  <si>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</si>
  <si>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</si>
  <si>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</si>
  <si>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</si>
  <si>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</si>
  <si>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</si>
  <si>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</si>
  <si>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</si>
  <si>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</si>
  <si>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</si>
  <si>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</si>
  <si>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</si>
  <si>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</si>
  <si>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</si>
  <si>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</si>
  <si>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</si>
  <si>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</si>
  <si>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</si>
  <si>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</si>
  <si>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</si>
  <si>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</si>
  <si>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</si>
  <si>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</si>
  <si>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</si>
  <si>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</si>
  <si>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</si>
  <si>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</si>
  <si>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</si>
  <si>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</si>
  <si>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</si>
  <si>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</si>
  <si>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</si>
  <si>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</si>
  <si>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</si>
  <si>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</si>
  <si>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</si>
  <si>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</si>
  <si>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</si>
  <si>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</si>
  <si>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</si>
  <si>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</si>
  <si>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</si>
  <si>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</si>
  <si>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</si>
  <si>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</si>
  <si>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</si>
  <si>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</si>
  <si>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</si>
  <si>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</si>
  <si>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</si>
  <si>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</si>
  <si>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</si>
  <si>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</si>
  <si>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</si>
  <si>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</si>
  <si>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</si>
  <si>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</si>
  <si>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</si>
  <si>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</si>
  <si>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</si>
  <si>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</si>
  <si>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</si>
  <si>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</si>
  <si>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</si>
  <si>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</si>
  <si>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</si>
  <si>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</si>
  <si>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</si>
  <si>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</si>
  <si>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</si>
  <si>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</si>
  <si>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</si>
  <si>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</si>
  <si>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</si>
  <si>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</si>
  <si>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</si>
  <si>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</si>
  <si>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</si>
  <si>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</si>
  <si>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</si>
  <si>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</si>
  <si>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</si>
  <si>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</si>
  <si>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</si>
  <si>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</si>
  <si>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</si>
  <si>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</si>
  <si>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</si>
  <si>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</si>
  <si>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</si>
  <si>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</si>
  <si>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</si>
  <si>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</si>
  <si>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</si>
  <si>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</si>
  <si>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</si>
  <si>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</si>
  <si>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</si>
  <si>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</si>
  <si>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</si>
  <si>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</si>
  <si>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</si>
  <si>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</si>
  <si>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</si>
  <si>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</si>
  <si>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</si>
  <si>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</si>
  <si>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</si>
  <si>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</si>
  <si>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</si>
  <si>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</si>
  <si>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</si>
  <si>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</si>
  <si>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</si>
  <si>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</si>
  <si>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</si>
  <si>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</si>
  <si>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</si>
  <si>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</si>
  <si>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</si>
  <si>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</si>
  <si>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</si>
  <si>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</si>
  <si>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</si>
  <si>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</si>
  <si>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</si>
  <si>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</si>
  <si>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</si>
  <si>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</si>
  <si>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</si>
  <si>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</si>
  <si>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</si>
  <si>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</si>
  <si>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</si>
  <si>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</si>
  <si>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</si>
  <si>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</si>
  <si>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</si>
  <si>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</si>
  <si>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</si>
  <si>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</si>
  <si>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</si>
  <si>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</si>
  <si>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</si>
  <si>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</si>
  <si>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</si>
  <si>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</si>
  <si>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</si>
  <si>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</si>
  <si>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</si>
  <si>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</si>
  <si>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</si>
  <si>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</si>
  <si>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</si>
  <si>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</si>
  <si>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</si>
  <si>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</si>
  <si>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</si>
  <si>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</si>
  <si>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</si>
  <si>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</si>
  <si>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</si>
  <si>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</si>
  <si>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</si>
  <si>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</si>
  <si>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</si>
  <si>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</si>
  <si>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</si>
  <si>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</si>
  <si>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</si>
  <si>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</si>
  <si>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</si>
  <si>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</si>
  <si>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</si>
  <si>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</si>
  <si>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</si>
  <si>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</si>
  <si>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</si>
  <si>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</si>
  <si>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</si>
  <si>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</si>
  <si>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</si>
  <si>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</si>
  <si>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</si>
  <si>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</si>
  <si>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</si>
  <si>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</si>
  <si>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</si>
  <si>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</si>
  <si>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</si>
  <si>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</si>
  <si>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</si>
  <si>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</si>
  <si>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</si>
  <si>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</si>
  <si>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</si>
  <si>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</si>
  <si>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</si>
  <si>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</si>
  <si>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</si>
  <si>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</si>
  <si>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</si>
  <si>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</si>
  <si>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</si>
  <si>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</si>
  <si>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</si>
  <si>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</si>
  <si>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</si>
  <si>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</si>
  <si>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</si>
  <si>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</si>
  <si>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</si>
  <si>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</si>
  <si>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</si>
  <si>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</si>
  <si>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</si>
  <si>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</si>
  <si>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</si>
  <si>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</si>
  <si>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</si>
  <si>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</si>
  <si>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</si>
  <si>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</si>
  <si>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</si>
  <si>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</si>
  <si>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</si>
  <si>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</si>
  <si>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</si>
  <si>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</si>
  <si>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</si>
  <si>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</si>
  <si>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</si>
  <si>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</si>
  <si>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</si>
  <si>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</si>
  <si>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</si>
  <si>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</si>
  <si>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</si>
  <si>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</si>
  <si>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</si>
  <si>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</si>
  <si>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</si>
  <si>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</si>
  <si>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</si>
  <si>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</si>
  <si>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</si>
  <si>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</si>
  <si>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</si>
  <si>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</si>
  <si>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</si>
  <si>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</si>
  <si>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</si>
  <si>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</si>
  <si>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</si>
  <si>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</si>
  <si>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</si>
  <si>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</si>
  <si>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</si>
  <si>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</si>
  <si>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</si>
  <si>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</si>
  <si>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</si>
  <si>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</si>
  <si>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</si>
  <si>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</si>
  <si>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</si>
  <si>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</si>
  <si>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</si>
  <si>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</si>
  <si>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</si>
  <si>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</si>
  <si>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</si>
  <si>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</si>
  <si>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</si>
  <si>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</si>
  <si>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</si>
  <si>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</si>
  <si>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</si>
  <si>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</si>
  <si>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</si>
  <si>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</si>
  <si>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</si>
  <si>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</si>
  <si>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</si>
  <si>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</si>
  <si>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</si>
  <si>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</si>
  <si>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</si>
  <si>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</si>
  <si>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</si>
  <si>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</si>
  <si>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</si>
  <si>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</si>
  <si>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</si>
  <si>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</si>
  <si>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</si>
  <si>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</si>
  <si>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</si>
  <si>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</si>
  <si>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</si>
  <si>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</si>
  <si>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</si>
  <si>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</si>
  <si>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</si>
  <si>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</si>
  <si>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</si>
  <si>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</si>
  <si>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</si>
  <si>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</si>
  <si>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</si>
  <si>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</si>
  <si>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</si>
  <si>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</si>
  <si>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</si>
  <si>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</si>
  <si>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</si>
  <si>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</si>
  <si>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</si>
  <si>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</si>
  <si>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</si>
  <si>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</si>
  <si>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</si>
  <si>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</si>
  <si>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</si>
  <si>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</si>
  <si>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</si>
  <si>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</si>
  <si>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</si>
  <si>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</si>
  <si>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</si>
  <si>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</si>
  <si>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</si>
  <si>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</si>
  <si>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</si>
  <si>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</si>
  <si>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</si>
  <si>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</si>
  <si>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</si>
  <si>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</si>
  <si>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</si>
  <si>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</si>
  <si>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</si>
  <si>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</si>
  <si>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</si>
  <si>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</si>
  <si>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</si>
  <si>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</si>
  <si>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</si>
  <si>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</si>
  <si>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</si>
  <si>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</si>
  <si>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</si>
  <si>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</si>
  <si>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</si>
  <si>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</si>
  <si>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</si>
  <si>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</si>
  <si>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</si>
  <si>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</si>
  <si>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</si>
  <si>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</si>
  <si>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</si>
  <si>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</si>
  <si>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</si>
  <si>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</si>
  <si>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</si>
  <si>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</si>
  <si>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</si>
  <si>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</si>
  <si>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</si>
  <si>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</si>
  <si>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</si>
  <si>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</si>
  <si>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</si>
  <si>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</si>
  <si>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</si>
  <si>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</si>
  <si>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</si>
  <si>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</si>
  <si>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</si>
  <si>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</si>
  <si>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</si>
  <si>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</si>
  <si>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</si>
  <si>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</si>
  <si>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</si>
  <si>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</si>
  <si>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</si>
  <si>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</si>
  <si>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</si>
  <si>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</si>
  <si>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</si>
  <si>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</si>
  <si>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</si>
  <si>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</si>
  <si>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</si>
  <si>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</si>
  <si>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</si>
  <si>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</si>
  <si>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</si>
  <si>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</si>
  <si>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</si>
  <si>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</si>
  <si>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</si>
  <si>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</si>
  <si>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</si>
  <si>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</si>
  <si>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</si>
  <si>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</si>
  <si>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</si>
  <si>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</si>
  <si>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</si>
  <si>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</si>
  <si>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</si>
  <si>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</si>
  <si>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</si>
  <si>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</si>
  <si>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</si>
  <si>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</si>
  <si>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</si>
  <si>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</si>
  <si>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</si>
  <si>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</si>
  <si>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</si>
  <si>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</si>
  <si>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</si>
  <si>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</si>
  <si>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</si>
  <si>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</si>
  <si>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</si>
  <si>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</si>
  <si>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</si>
  <si>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</si>
  <si>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</si>
  <si>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</si>
  <si>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</si>
  <si>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</si>
  <si>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</si>
  <si>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</si>
  <si>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</si>
  <si>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</si>
  <si>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</si>
  <si>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</si>
  <si>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</si>
  <si>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</si>
  <si>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</si>
  <si>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</si>
  <si>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</si>
  <si>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</si>
  <si>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</si>
  <si>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</si>
  <si>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</si>
  <si>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</si>
  <si>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</si>
  <si>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</si>
  <si>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</si>
  <si>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</si>
  <si>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</si>
  <si>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</si>
  <si>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</si>
  <si>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</si>
  <si>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</si>
  <si>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</si>
  <si>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</si>
  <si>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</si>
  <si>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</si>
  <si>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</si>
  <si>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</si>
  <si>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</si>
  <si>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</si>
  <si>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</si>
  <si>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</si>
  <si>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</si>
  <si>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</si>
  <si>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</si>
  <si>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</si>
  <si>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</si>
  <si>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</si>
  <si>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</si>
  <si>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</si>
  <si>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</si>
  <si>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</si>
  <si>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</si>
  <si>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</si>
  <si>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</si>
  <si>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</si>
  <si>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</si>
  <si>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</si>
  <si>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</si>
  <si>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</si>
  <si>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</si>
  <si>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</si>
  <si>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</si>
  <si>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</si>
  <si>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</si>
  <si>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</si>
  <si>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</si>
  <si>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</si>
  <si>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</si>
  <si>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</si>
  <si>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</si>
  <si>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</si>
  <si>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</si>
  <si>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</si>
  <si>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</si>
  <si>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</si>
  <si>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</si>
  <si>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</si>
  <si>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</si>
  <si>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</si>
  <si>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</si>
  <si>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</si>
  <si>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</si>
  <si>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</si>
  <si>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</si>
  <si>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</si>
  <si>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</si>
  <si>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</si>
  <si>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</si>
  <si>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</si>
  <si>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</si>
  <si>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</si>
  <si>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</si>
  <si>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</si>
  <si>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</si>
  <si>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</si>
  <si>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</si>
  <si>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</si>
  <si>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</si>
  <si>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</si>
  <si>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</si>
  <si>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</si>
  <si>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</si>
  <si>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</si>
  <si>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</si>
  <si>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</si>
  <si>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</si>
  <si>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</si>
  <si>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</si>
  <si>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</si>
  <si>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</si>
  <si>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</si>
  <si>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</si>
  <si>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</si>
  <si>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</si>
  <si>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</si>
  <si>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</si>
  <si>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</si>
  <si>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</si>
  <si>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</si>
  <si>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</si>
  <si>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</si>
  <si>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</si>
  <si>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</si>
  <si>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</si>
  <si>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</si>
  <si>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</si>
  <si>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</si>
  <si>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</si>
  <si>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</si>
  <si>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</si>
  <si>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</si>
  <si>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</si>
  <si>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</si>
  <si>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</si>
  <si>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</si>
  <si>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</si>
  <si>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</si>
  <si>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</si>
  <si>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</si>
  <si>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</si>
  <si>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</si>
  <si>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</si>
  <si>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</si>
  <si>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</si>
  <si>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</si>
  <si>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</si>
  <si>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</si>
  <si>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</si>
  <si>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</si>
  <si>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</si>
  <si>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</si>
  <si>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</si>
  <si>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</si>
  <si>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</si>
  <si>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</si>
  <si>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</si>
  <si>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</si>
  <si>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</si>
  <si>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</si>
  <si>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</si>
  <si>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</si>
  <si>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</si>
  <si>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</si>
  <si>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</si>
  <si>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</si>
  <si>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</si>
  <si>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</si>
  <si>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</si>
  <si>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</si>
  <si>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</si>
  <si>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</si>
  <si>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</si>
  <si>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</si>
  <si>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</si>
  <si>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</si>
  <si>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</si>
  <si>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</si>
  <si>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</si>
  <si>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</si>
  <si>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</si>
  <si>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</si>
  <si>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</si>
  <si>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</si>
  <si>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</si>
  <si>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</si>
  <si>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</si>
  <si>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</si>
  <si>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</si>
  <si>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</si>
  <si>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</si>
  <si>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</si>
  <si>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</si>
  <si>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</si>
  <si>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</si>
  <si>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</si>
  <si>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</si>
  <si>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</si>
  <si>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</si>
  <si>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</si>
  <si>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</si>
  <si>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</si>
  <si>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</si>
  <si>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</si>
  <si>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</si>
  <si>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</si>
  <si>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</si>
  <si>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</si>
  <si>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</si>
  <si>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</si>
  <si>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</si>
  <si>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</si>
  <si>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</si>
  <si>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</si>
  <si>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</si>
  <si>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</si>
  <si>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</si>
  <si>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</si>
  <si>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</si>
  <si>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</si>
  <si>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</si>
  <si>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</si>
  <si>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</si>
  <si>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</si>
  <si>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</si>
  <si>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</si>
  <si>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</si>
  <si>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</si>
  <si>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</si>
  <si>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</si>
  <si>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</si>
  <si>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</si>
  <si>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</si>
  <si>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</si>
  <si>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</si>
  <si>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</si>
  <si>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</si>
  <si>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</si>
  <si>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</si>
  <si>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</si>
  <si>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</si>
  <si>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</si>
  <si>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</si>
  <si>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</si>
  <si>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</si>
  <si>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</si>
  <si>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</si>
  <si>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</si>
  <si>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</si>
  <si>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</si>
  <si>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</si>
  <si>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</si>
  <si>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</si>
  <si>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</si>
  <si>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</si>
  <si>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</si>
  <si>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</si>
  <si>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</si>
  <si>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</si>
  <si>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</si>
  <si>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</si>
  <si>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</si>
  <si>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</si>
  <si>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</si>
  <si>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</si>
  <si>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</si>
  <si>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</si>
  <si>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</si>
  <si>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</si>
  <si>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</si>
  <si>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</si>
  <si>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</si>
  <si>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</si>
  <si>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</si>
  <si>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</si>
  <si>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</si>
  <si>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</si>
  <si>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</si>
  <si>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</si>
  <si>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</si>
  <si>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</si>
  <si>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</si>
  <si>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</si>
  <si>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</si>
  <si>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</si>
  <si>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</si>
  <si>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</si>
  <si>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</si>
  <si>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</si>
  <si>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</si>
  <si>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</si>
  <si>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</si>
  <si>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</si>
  <si>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</si>
  <si>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</si>
  <si>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</si>
  <si>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</si>
  <si>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</si>
  <si>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</si>
  <si>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</si>
  <si>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</si>
  <si>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</si>
  <si>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</si>
  <si>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</si>
  <si>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</si>
  <si>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</si>
  <si>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</si>
  <si>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</si>
  <si>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</si>
  <si>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</si>
  <si>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</si>
  <si>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</si>
  <si>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</si>
  <si>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</si>
  <si>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</si>
  <si>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</si>
  <si>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</si>
  <si>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</si>
  <si>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</si>
  <si>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</si>
  <si>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</si>
  <si>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</si>
  <si>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</si>
  <si>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</si>
  <si>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</si>
  <si>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</si>
  <si>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</si>
  <si>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</si>
  <si>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</si>
  <si>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</si>
  <si>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</si>
  <si>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</si>
  <si>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</si>
  <si>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</si>
  <si>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</si>
  <si>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</si>
  <si>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</si>
  <si>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</si>
  <si>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</si>
  <si>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</si>
  <si>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</si>
  <si>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</si>
  <si>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</si>
  <si>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</si>
  <si>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</si>
  <si>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</si>
  <si>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</si>
  <si>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</si>
  <si>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</si>
  <si>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</si>
  <si>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</si>
  <si>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</si>
  <si>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</si>
  <si>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</si>
  <si>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</si>
  <si>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</si>
  <si>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</si>
  <si>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</si>
  <si>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</si>
  <si>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</si>
  <si>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</si>
  <si>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</si>
  <si>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</si>
  <si>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</si>
  <si>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</si>
  <si>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</si>
  <si>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</si>
  <si>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</si>
  <si>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</si>
  <si>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</si>
  <si>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</si>
  <si>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</si>
  <si>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</si>
  <si>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</si>
  <si>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</si>
  <si>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</si>
  <si>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</si>
  <si>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</si>
  <si>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</si>
  <si>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</si>
  <si>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</si>
  <si>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</si>
  <si>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</si>
  <si>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</si>
  <si>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</si>
  <si>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</si>
  <si>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</si>
  <si>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</si>
  <si>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</si>
  <si>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</si>
  <si>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</si>
  <si>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</si>
  <si>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</si>
  <si>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</si>
  <si>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</si>
  <si>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</si>
  <si>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</si>
  <si>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</si>
  <si>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</si>
  <si>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</si>
  <si>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</si>
  <si>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</si>
  <si>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</si>
  <si>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</si>
  <si>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</si>
  <si>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</si>
  <si>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</si>
  <si>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</si>
  <si>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</si>
  <si>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</si>
  <si>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</si>
  <si>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</si>
  <si>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</si>
  <si>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</si>
  <si>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</si>
  <si>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</si>
  <si>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</si>
  <si>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</si>
  <si>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</si>
  <si>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</si>
  <si>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</si>
  <si>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</si>
  <si>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</si>
  <si>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</si>
  <si>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</si>
  <si>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</si>
  <si>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</si>
  <si>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</si>
  <si>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</si>
  <si>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</si>
  <si>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</si>
  <si>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</si>
  <si>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</si>
  <si>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</si>
  <si>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</si>
  <si>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</si>
  <si>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</si>
  <si>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</si>
  <si>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</si>
  <si>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</si>
  <si>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</si>
  <si>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</si>
  <si>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</si>
  <si>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</si>
  <si>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</si>
  <si>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</si>
  <si>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</si>
  <si>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</si>
  <si>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</si>
  <si>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</si>
  <si>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</si>
  <si>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</si>
  <si>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</si>
  <si>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</si>
  <si>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</si>
  <si>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</si>
  <si>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</si>
  <si>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</si>
  <si>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</si>
  <si>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</si>
  <si>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</si>
  <si>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</si>
  <si>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</si>
  <si>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</si>
  <si>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</si>
  <si>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</si>
  <si>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</si>
  <si>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</si>
  <si>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</si>
  <si>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</si>
  <si>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</si>
  <si>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</si>
  <si>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</si>
  <si>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</si>
  <si>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</si>
  <si>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</si>
  <si>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</si>
  <si>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</si>
  <si>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</si>
  <si>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</si>
  <si>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</si>
  <si>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</si>
  <si>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</si>
  <si>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</si>
  <si>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</si>
  <si>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</si>
  <si>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</si>
  <si>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</si>
  <si>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</si>
  <si>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</si>
  <si>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</si>
  <si>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</si>
  <si>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</si>
  <si>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</si>
  <si>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</si>
  <si>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</si>
  <si>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</si>
  <si>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</si>
  <si>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</si>
  <si>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</si>
  <si>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</si>
  <si>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</si>
  <si>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</si>
  <si>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</si>
  <si>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</si>
  <si>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</si>
  <si>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</si>
  <si>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</si>
  <si>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</si>
  <si>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</si>
  <si>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</si>
  <si>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</si>
  <si>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</si>
  <si>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</si>
  <si>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</si>
  <si>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</si>
  <si>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</si>
  <si>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</si>
  <si>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</si>
  <si>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</si>
  <si>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</si>
  <si>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</si>
  <si>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</si>
  <si>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</si>
  <si>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</si>
  <si>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</si>
  <si>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</si>
  <si>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</si>
  <si>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</si>
  <si>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</si>
  <si>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</si>
  <si>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</si>
  <si>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</si>
  <si>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</si>
  <si>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</si>
  <si>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</si>
  <si>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</si>
  <si>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</si>
  <si>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</si>
  <si>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</si>
  <si>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</si>
  <si>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</si>
  <si>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</si>
  <si>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</si>
  <si>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</si>
  <si>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</si>
  <si>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</si>
  <si>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</si>
  <si>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</si>
  <si>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</si>
  <si>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</si>
  <si>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</si>
  <si>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</si>
  <si>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</si>
  <si>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</si>
  <si>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</si>
  <si>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</si>
  <si>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</si>
  <si>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</si>
  <si>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</si>
  <si>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</si>
  <si>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</si>
  <si>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</si>
  <si>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</si>
  <si>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</si>
  <si>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</si>
  <si>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</si>
  <si>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</si>
  <si>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</si>
  <si>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</si>
  <si>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</si>
  <si>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</si>
  <si>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</si>
  <si>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</si>
  <si>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</si>
  <si>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</si>
  <si>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</si>
  <si>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</si>
  <si>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</si>
  <si>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</si>
  <si>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</si>
  <si>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</si>
  <si>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</si>
  <si>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</si>
  <si>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</si>
  <si>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</si>
  <si>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</si>
  <si>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</si>
  <si>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</si>
  <si>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</si>
  <si>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</si>
  <si>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</si>
  <si>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</si>
  <si>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</si>
  <si>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</si>
  <si>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</si>
  <si>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</si>
  <si>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</si>
  <si>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</si>
  <si>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</si>
  <si>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</si>
  <si>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</si>
  <si>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</si>
  <si>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</si>
  <si>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</si>
  <si>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</si>
  <si>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</si>
  <si>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</si>
  <si>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</si>
  <si>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</si>
  <si>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</si>
  <si>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</si>
  <si>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</si>
  <si>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</si>
  <si>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</si>
  <si>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</si>
  <si>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</si>
  <si>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</si>
  <si>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</si>
  <si>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</si>
  <si>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</si>
  <si>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</si>
  <si>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</si>
  <si>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</si>
  <si>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</si>
  <si>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</si>
  <si>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</si>
  <si>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</si>
  <si>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</si>
  <si>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</si>
  <si>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</si>
  <si>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</si>
  <si>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</si>
  <si>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</si>
  <si>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</si>
  <si>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</si>
  <si>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</si>
  <si>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</si>
  <si>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</si>
  <si>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</si>
  <si>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</si>
  <si>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</si>
  <si>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</si>
  <si>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</si>
  <si>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</si>
  <si>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</si>
  <si>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</si>
  <si>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</si>
  <si>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</si>
  <si>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</si>
  <si>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</si>
  <si>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</si>
  <si>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</si>
  <si>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</si>
  <si>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</si>
  <si>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</si>
  <si>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</si>
  <si>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</si>
  <si>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</si>
  <si>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</si>
  <si>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</si>
  <si>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</si>
  <si>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</si>
  <si>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</si>
  <si>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</si>
  <si>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</si>
  <si>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</si>
  <si>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</si>
  <si>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</si>
  <si>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</si>
  <si>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</si>
  <si>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</si>
  <si>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</si>
  <si>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</si>
  <si>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</si>
  <si>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</si>
  <si>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</si>
  <si>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</si>
  <si>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</si>
  <si>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</si>
  <si>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</si>
  <si>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</si>
  <si>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</si>
  <si>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</si>
  <si>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</si>
  <si>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</si>
  <si>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</si>
  <si>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</si>
  <si>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</si>
  <si>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</si>
  <si>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</si>
  <si>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</si>
  <si>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</si>
  <si>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</si>
  <si>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</si>
  <si>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</si>
  <si>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</si>
  <si>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</si>
  <si>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</si>
  <si>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</si>
  <si>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</si>
  <si>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</si>
  <si>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</si>
  <si>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</si>
  <si>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</si>
  <si>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</si>
  <si>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</si>
  <si>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</si>
  <si>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</si>
  <si>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</si>
  <si>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</si>
  <si>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</si>
  <si>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</si>
  <si>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</si>
  <si>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</si>
  <si>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</si>
  <si>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</si>
  <si>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</si>
  <si>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</si>
  <si>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</si>
  <si>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</si>
  <si>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</si>
  <si>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</si>
  <si>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</si>
  <si>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</si>
  <si>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</si>
  <si>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</si>
  <si>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</si>
  <si>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</si>
  <si>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</si>
  <si>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</si>
  <si>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</si>
  <si>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</si>
  <si>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</si>
  <si>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</si>
  <si>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</si>
  <si>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</si>
  <si>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</si>
  <si>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</si>
  <si>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</si>
  <si>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</si>
  <si>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</si>
  <si>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</si>
  <si>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</si>
  <si>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</si>
  <si>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</si>
  <si>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</si>
  <si>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</si>
  <si>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</si>
  <si>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</si>
  <si>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</si>
  <si>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</si>
  <si>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</si>
  <si>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</si>
  <si>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</si>
  <si>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</si>
  <si>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</si>
  <si>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</si>
  <si>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</si>
  <si>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</si>
  <si>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</si>
  <si>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</si>
  <si>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</si>
  <si>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</si>
  <si>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</si>
  <si>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</si>
  <si>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</si>
  <si>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</si>
  <si>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</si>
  <si>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</si>
  <si>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</si>
  <si>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</si>
  <si>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</si>
  <si>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</si>
  <si>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</si>
  <si>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</si>
  <si>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</si>
  <si>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</si>
  <si>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</si>
  <si>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</si>
  <si>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</si>
  <si>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</si>
  <si>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</si>
  <si>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</si>
  <si>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</si>
  <si>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</si>
  <si>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</si>
  <si>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</si>
  <si>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</si>
  <si>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</si>
  <si>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</si>
  <si>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</si>
  <si>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</si>
  <si>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</si>
  <si>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</si>
  <si>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</si>
  <si>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</si>
  <si>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</si>
  <si>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</si>
  <si>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</si>
  <si>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</si>
  <si>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</si>
  <si>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</si>
  <si>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</si>
  <si>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</si>
  <si>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</si>
  <si>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</si>
  <si>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</si>
  <si>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</si>
  <si>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</si>
  <si>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</si>
  <si>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</si>
  <si>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</si>
  <si>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</si>
  <si>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</si>
  <si>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</si>
  <si>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</si>
  <si>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</si>
  <si>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</si>
  <si>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</si>
  <si>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</si>
  <si>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</si>
  <si>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</si>
  <si>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</si>
  <si>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</si>
  <si>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</si>
  <si>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</si>
  <si>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</si>
  <si>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</si>
  <si>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</si>
  <si>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</si>
  <si>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</si>
  <si>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</si>
  <si>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</si>
  <si>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</si>
  <si>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</si>
  <si>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</si>
  <si>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</si>
  <si>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</si>
  <si>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</si>
  <si>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</si>
  <si>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</si>
  <si>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</si>
  <si>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</si>
  <si>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</si>
  <si>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</si>
  <si>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</si>
  <si>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</si>
  <si>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</si>
  <si>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</si>
  <si>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</si>
  <si>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</si>
  <si>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</si>
  <si>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</si>
  <si>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</si>
  <si>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</si>
  <si>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</si>
  <si>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</si>
  <si>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</si>
  <si>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</si>
  <si>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</si>
  <si>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</si>
  <si>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</si>
  <si>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</si>
  <si>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</si>
  <si>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</si>
  <si>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</si>
  <si>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</si>
  <si>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</si>
  <si>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</si>
  <si>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</si>
  <si>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</si>
  <si>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</si>
  <si>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</si>
  <si>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</si>
  <si>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</si>
  <si>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</si>
  <si>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</si>
  <si>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</si>
  <si>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</si>
  <si>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</si>
  <si>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</si>
  <si>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</si>
  <si>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</si>
  <si>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</si>
  <si>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</si>
  <si>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</si>
  <si>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</si>
  <si>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</si>
  <si>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</si>
  <si>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</si>
  <si>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</si>
  <si>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</si>
  <si>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</si>
  <si>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</si>
  <si>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</si>
  <si>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</si>
  <si>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</si>
  <si>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</si>
  <si>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</si>
  <si>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</si>
  <si>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</si>
  <si>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</si>
  <si>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</si>
  <si>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</si>
  <si>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</si>
  <si>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</si>
  <si>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</si>
  <si>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</si>
  <si>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</si>
  <si>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</si>
  <si>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</si>
  <si>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</si>
  <si>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</si>
  <si>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</si>
  <si>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</si>
  <si>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</si>
  <si>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</si>
  <si>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</si>
  <si>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</si>
  <si>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</si>
  <si>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</si>
  <si>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</si>
  <si>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</si>
  <si>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</si>
  <si>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</si>
  <si>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</si>
  <si>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</si>
  <si>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</si>
  <si>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</si>
  <si>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</si>
  <si>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</si>
  <si>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</si>
  <si>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</si>
  <si>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</si>
  <si>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</si>
  <si>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</si>
  <si>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</si>
  <si>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</si>
  <si>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</si>
  <si>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</si>
  <si>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</si>
  <si>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</si>
  <si>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</si>
  <si>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</si>
  <si>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</si>
  <si>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</si>
  <si>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</si>
  <si>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</si>
  <si>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</si>
  <si>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</si>
  <si>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</si>
  <si>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</si>
  <si>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</si>
  <si>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</si>
  <si>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</si>
  <si>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</si>
  <si>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</si>
  <si>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</si>
  <si>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</si>
  <si>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</si>
  <si>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</si>
  <si>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</si>
  <si>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</si>
  <si>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</si>
  <si>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</si>
  <si>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</si>
  <si>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</si>
  <si>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</si>
  <si>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</si>
  <si>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</si>
  <si>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</si>
  <si>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</si>
  <si>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</si>
  <si>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</si>
  <si>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</si>
  <si>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</si>
  <si>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</si>
  <si>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</si>
  <si>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</si>
  <si>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</si>
  <si>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</si>
  <si>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</si>
  <si>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</si>
  <si>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</si>
  <si>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</si>
  <si>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</si>
  <si>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</si>
  <si>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</si>
  <si>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</si>
  <si>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</si>
  <si>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</si>
  <si>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</si>
  <si>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</si>
  <si>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</si>
  <si>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</si>
  <si>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</si>
  <si>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</si>
  <si>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</si>
  <si>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</si>
  <si>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</si>
  <si>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</si>
  <si>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</si>
  <si>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</si>
  <si>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</si>
  <si>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</si>
  <si>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</si>
  <si>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</si>
  <si>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</si>
  <si>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</si>
  <si>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</si>
  <si>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</si>
  <si>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</si>
  <si>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</si>
  <si>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</si>
  <si>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</si>
  <si>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</si>
  <si>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</si>
  <si>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</si>
  <si>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</si>
  <si>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</si>
  <si>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</si>
  <si>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</si>
  <si>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</si>
  <si>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</si>
  <si>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</si>
  <si>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</si>
  <si>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</si>
  <si>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</si>
  <si>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</si>
  <si>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</si>
  <si>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</si>
  <si>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</si>
  <si>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</si>
  <si>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</si>
  <si>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</si>
  <si>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</si>
  <si>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</si>
  <si>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</si>
  <si>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</si>
  <si>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</si>
  <si>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</si>
  <si>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</si>
  <si>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</si>
  <si>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</si>
  <si>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</si>
  <si>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</si>
  <si>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</si>
  <si>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</si>
  <si>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</si>
  <si>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</si>
  <si>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</si>
  <si>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</si>
  <si>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</si>
  <si>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</si>
  <si>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</si>
  <si>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</si>
  <si>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</si>
  <si>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</si>
  <si>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</si>
  <si>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</si>
  <si>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</si>
  <si>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</si>
  <si>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</si>
  <si>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</si>
  <si>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</si>
  <si>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</si>
  <si>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</si>
  <si>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</si>
  <si>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</si>
  <si>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</si>
  <si>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</si>
  <si>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</si>
  <si>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</si>
  <si>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</si>
  <si>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</si>
  <si>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</si>
  <si>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</si>
  <si>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</si>
  <si>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</si>
  <si>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</si>
  <si>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</si>
  <si>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</si>
  <si>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</si>
  <si>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</si>
  <si>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</si>
  <si>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</si>
  <si>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</si>
  <si>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</si>
  <si>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</si>
  <si>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</si>
  <si>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</si>
  <si>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</si>
  <si>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</si>
  <si>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</si>
  <si>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</si>
  <si>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</si>
  <si>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</si>
  <si>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</si>
  <si>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</si>
  <si>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</si>
  <si>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</si>
  <si>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</si>
  <si>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</si>
  <si>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</si>
  <si>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</si>
  <si>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</si>
  <si>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</si>
  <si>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</si>
  <si>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</si>
  <si>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</si>
  <si>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</si>
  <si>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</si>
  <si>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</si>
  <si>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</si>
  <si>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</si>
  <si>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</si>
  <si>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</si>
  <si>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</si>
  <si>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</si>
  <si>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</si>
  <si>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</si>
  <si>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</si>
  <si>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</si>
  <si>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</si>
  <si>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</si>
  <si>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</si>
  <si>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</si>
  <si>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</si>
  <si>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</si>
  <si>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</si>
  <si>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</si>
  <si>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</si>
  <si>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</si>
  <si>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</si>
  <si>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</si>
  <si>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</si>
  <si>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</si>
  <si>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</si>
  <si>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</si>
  <si>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</si>
  <si>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</si>
  <si>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</si>
  <si>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</si>
  <si>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</si>
  <si>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</si>
  <si>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</si>
  <si>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</si>
  <si>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</si>
  <si>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</si>
  <si>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</si>
  <si>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</si>
  <si>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</si>
  <si>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</si>
  <si>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</si>
  <si>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</si>
  <si>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</si>
  <si>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</si>
  <si>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</si>
  <si>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</si>
  <si>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</si>
  <si>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</si>
  <si>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</si>
  <si>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</si>
  <si>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</si>
  <si>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</si>
  <si>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</si>
  <si>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</si>
  <si>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</si>
  <si>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</si>
  <si>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</si>
  <si>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</si>
  <si>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</si>
  <si>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</si>
  <si>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</si>
  <si>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</si>
  <si>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</si>
  <si>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</si>
  <si>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</si>
  <si>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</si>
  <si>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</si>
  <si>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</si>
  <si>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</si>
  <si>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</si>
  <si>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</si>
  <si>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</si>
  <si>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</si>
  <si>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</si>
  <si>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</si>
  <si>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</si>
  <si>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</si>
  <si>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</si>
  <si>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</si>
  <si>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</si>
  <si>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</si>
  <si>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</si>
  <si>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</si>
  <si>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</si>
  <si>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</si>
  <si>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</si>
  <si>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</si>
  <si>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</si>
  <si>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</si>
  <si>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</si>
  <si>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</si>
  <si>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</si>
  <si>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</si>
  <si>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</si>
  <si>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</si>
  <si>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</si>
  <si>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</si>
  <si>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</si>
  <si>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</si>
  <si>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</si>
  <si>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</si>
  <si>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</si>
  <si>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</si>
  <si>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</si>
  <si>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</si>
  <si>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</si>
  <si>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</si>
  <si>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</si>
  <si>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</si>
  <si>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</si>
  <si>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</si>
  <si>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</si>
  <si>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</si>
  <si>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</si>
  <si>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</si>
  <si>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</si>
  <si>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</si>
  <si>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</si>
  <si>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</si>
  <si>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</si>
  <si>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</si>
  <si>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</si>
  <si>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</si>
  <si>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</si>
  <si>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</si>
  <si>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</si>
  <si>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</si>
  <si>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</si>
  <si>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</si>
  <si>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</si>
  <si>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</si>
  <si>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</si>
  <si>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</si>
  <si>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</si>
  <si>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</si>
  <si>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</si>
  <si>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</si>
  <si>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</si>
  <si>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</si>
  <si>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</si>
  <si>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</si>
  <si>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</si>
  <si>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</si>
  <si>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</si>
  <si>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</si>
  <si>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</si>
  <si>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</si>
  <si>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</si>
  <si>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</si>
  <si>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</si>
  <si>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</si>
  <si>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</si>
  <si>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</si>
  <si>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</si>
  <si>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</si>
  <si>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</si>
  <si>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</si>
  <si>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</si>
  <si>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</si>
  <si>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</si>
  <si>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</si>
  <si>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</si>
  <si>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</si>
  <si>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</si>
  <si>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</si>
  <si>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</si>
  <si>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</si>
  <si>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</si>
  <si>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</si>
  <si>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</si>
  <si>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</si>
  <si>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</si>
  <si>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</si>
  <si>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</si>
  <si>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</si>
  <si>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</si>
  <si>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</si>
  <si>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</si>
  <si>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</si>
  <si>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</si>
  <si>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</si>
  <si>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</si>
  <si>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</si>
  <si>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</si>
  <si>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</si>
  <si>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</si>
  <si>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</si>
  <si>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</si>
  <si>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</si>
  <si>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</si>
  <si>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</si>
  <si>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</si>
  <si>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</si>
  <si>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</si>
  <si>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</si>
  <si>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</si>
  <si>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</si>
  <si>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</si>
  <si>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</si>
  <si>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</si>
  <si>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</si>
  <si>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</si>
  <si>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</si>
  <si>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</si>
  <si>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</si>
  <si>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</si>
  <si>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</si>
  <si>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</si>
  <si>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</si>
  <si>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</si>
  <si>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</si>
  <si>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</si>
  <si>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</si>
  <si>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</si>
  <si>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</si>
  <si>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</si>
  <si>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</si>
  <si>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</si>
  <si>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</si>
  <si>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</si>
  <si>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</si>
  <si>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</si>
  <si>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</si>
  <si>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</si>
  <si>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</si>
  <si>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</si>
  <si>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</si>
  <si>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</si>
  <si>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</si>
  <si>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</si>
  <si>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</si>
  <si>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</si>
  <si>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</si>
  <si>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</si>
  <si>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</si>
  <si>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</si>
  <si>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</si>
  <si>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</si>
  <si>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</si>
  <si>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</si>
  <si>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</si>
  <si>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</si>
  <si>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</si>
  <si>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</si>
  <si>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</si>
  <si>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</si>
  <si>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</si>
  <si>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</si>
  <si>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</si>
  <si>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</si>
  <si>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</si>
  <si>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</si>
  <si>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</si>
  <si>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</si>
  <si>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</si>
  <si>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</si>
  <si>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</si>
  <si>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</si>
  <si>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</si>
  <si>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</si>
  <si>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</si>
  <si>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</si>
  <si>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</si>
  <si>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</si>
  <si>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</si>
  <si>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</si>
  <si>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</si>
  <si>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</si>
  <si>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</si>
  <si>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</si>
  <si>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</si>
  <si>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</si>
  <si>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</si>
  <si>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</si>
  <si>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</si>
  <si>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</si>
  <si>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</si>
  <si>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</si>
  <si>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</si>
  <si>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</si>
  <si>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</si>
  <si>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</si>
  <si>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</si>
  <si>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</si>
  <si>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</si>
  <si>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</si>
  <si>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</si>
  <si>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</si>
  <si>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</si>
  <si>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</si>
  <si>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</si>
  <si>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</si>
  <si>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</si>
  <si>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</si>
  <si>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</si>
  <si>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</si>
  <si>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</si>
  <si>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</si>
  <si>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</si>
  <si>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</si>
  <si>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</si>
  <si>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</si>
  <si>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</si>
  <si>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</si>
  <si>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</si>
  <si>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</si>
  <si>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</si>
  <si>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</si>
  <si>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</si>
  <si>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</si>
  <si>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</si>
  <si>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</si>
  <si>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</si>
  <si>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</si>
  <si>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</si>
  <si>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</si>
  <si>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</si>
  <si>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</si>
  <si>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</si>
  <si>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</si>
  <si>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</si>
  <si>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</si>
  <si>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</si>
  <si>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</si>
  <si>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</si>
  <si>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</si>
  <si>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</si>
  <si>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</si>
  <si>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</si>
  <si>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</si>
  <si>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</si>
  <si>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</si>
  <si>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</si>
  <si>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</si>
  <si>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</si>
  <si>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</si>
  <si>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</si>
  <si>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</si>
  <si>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</si>
  <si>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</si>
  <si>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</si>
  <si>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</si>
  <si>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</si>
  <si>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</si>
  <si>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</si>
  <si>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</si>
  <si>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</si>
  <si>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</si>
  <si>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</si>
  <si>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</si>
  <si>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</si>
  <si>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</si>
  <si>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</si>
  <si>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</si>
  <si>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</si>
  <si>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</si>
  <si>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</si>
  <si>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</si>
  <si>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</si>
  <si>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</si>
  <si>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</si>
  <si>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</si>
  <si>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</si>
  <si>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</si>
  <si>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</si>
  <si>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</si>
  <si>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</si>
  <si>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</si>
  <si>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</si>
  <si>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</si>
  <si>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</si>
  <si>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</si>
  <si>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</si>
  <si>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</si>
  <si>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</si>
  <si>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</si>
  <si>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</si>
  <si>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</si>
  <si>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</si>
  <si>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</si>
  <si>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</si>
  <si>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</si>
  <si>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</si>
  <si>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</si>
  <si>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</si>
  <si>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</si>
  <si>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</si>
  <si>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</si>
  <si>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</si>
  <si>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</si>
  <si>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</si>
  <si>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</si>
  <si>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</si>
  <si>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</si>
  <si>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</si>
  <si>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</si>
  <si>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</si>
  <si>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</si>
  <si>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</si>
  <si>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</si>
  <si>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</si>
  <si>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</si>
  <si>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</si>
  <si>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</si>
  <si>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</si>
  <si>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</si>
  <si>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</si>
  <si>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</si>
  <si>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</si>
  <si>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</si>
  <si>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</si>
  <si>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</si>
  <si>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</si>
  <si>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</si>
  <si>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</si>
  <si>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</si>
  <si>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</si>
  <si>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</si>
  <si>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</si>
  <si>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</si>
  <si>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</si>
  <si>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</si>
  <si>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</si>
  <si>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</si>
  <si>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</si>
  <si>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</si>
  <si>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</si>
  <si>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</si>
  <si>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</si>
  <si>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</si>
  <si>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</si>
  <si>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</si>
  <si>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</si>
  <si>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</si>
  <si>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</si>
  <si>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</si>
  <si>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</si>
  <si>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</si>
  <si>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</si>
  <si>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</si>
  <si>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</si>
  <si>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</si>
  <si>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</si>
  <si>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</si>
  <si>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</si>
  <si>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</si>
  <si>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</si>
  <si>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</si>
  <si>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</si>
  <si>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</si>
  <si>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</si>
  <si>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</si>
  <si>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</si>
  <si>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</si>
  <si>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</si>
  <si>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</si>
  <si>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</si>
  <si>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</si>
  <si>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</si>
  <si>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</si>
  <si>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</si>
  <si>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</si>
  <si>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</si>
  <si>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</si>
  <si>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</si>
  <si>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</si>
  <si>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</si>
  <si>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</si>
  <si>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</si>
  <si>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</si>
  <si>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</si>
  <si>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</si>
  <si>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</si>
  <si>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</si>
  <si>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</si>
  <si>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</si>
  <si>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</si>
  <si>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</si>
  <si>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</si>
  <si>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</si>
  <si>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</si>
  <si>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</si>
  <si>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</si>
  <si>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</si>
  <si>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</si>
  <si>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</si>
  <si>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</si>
  <si>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</si>
  <si>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</si>
  <si>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</si>
  <si>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</si>
  <si>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</si>
  <si>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</si>
  <si>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</si>
  <si>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</si>
  <si>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</si>
  <si>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</si>
  <si>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</si>
  <si>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</si>
  <si>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</si>
  <si>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</si>
  <si>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</si>
  <si>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</si>
  <si>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</si>
  <si>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</si>
  <si>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</si>
  <si>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</si>
  <si>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</si>
  <si>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</si>
  <si>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</si>
  <si>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</si>
  <si>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</si>
  <si>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</si>
  <si>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</si>
  <si>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</si>
  <si>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</si>
  <si>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</si>
  <si>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</si>
  <si>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</si>
  <si>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</si>
  <si>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</si>
  <si>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</si>
  <si>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</si>
  <si>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</si>
  <si>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</si>
  <si>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</si>
  <si>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</si>
  <si>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</si>
  <si>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</si>
  <si>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</si>
  <si>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</si>
  <si>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</si>
  <si>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</si>
  <si>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</si>
  <si>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</si>
  <si>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</si>
  <si>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</si>
  <si>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</si>
  <si>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</si>
  <si>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</si>
  <si>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</si>
  <si>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</si>
  <si>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</si>
  <si>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</si>
  <si>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</si>
  <si>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</si>
  <si>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</si>
  <si>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</si>
  <si>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</si>
  <si>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</si>
  <si>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</si>
  <si>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</si>
  <si>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</si>
  <si>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</si>
  <si>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</si>
  <si>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</si>
  <si>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</si>
  <si>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</si>
  <si>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</si>
  <si>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</si>
  <si>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</si>
  <si>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</si>
  <si>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</si>
  <si>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</si>
  <si>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</si>
  <si>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</si>
  <si>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</si>
  <si>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</si>
  <si>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</si>
  <si>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</si>
  <si>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</si>
  <si>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</si>
  <si>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</si>
  <si>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</si>
  <si>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</si>
  <si>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</si>
  <si>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</si>
  <si>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</si>
  <si>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</si>
  <si>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</si>
  <si>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</si>
  <si>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</si>
  <si>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</si>
  <si>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</si>
  <si>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</si>
  <si>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</si>
  <si>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</si>
  <si>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</si>
  <si>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</si>
  <si>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</si>
  <si>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</si>
  <si>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</si>
  <si>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</si>
  <si>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</si>
  <si>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</si>
  <si>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</si>
  <si>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</si>
  <si>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</si>
  <si>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</si>
  <si>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</si>
  <si>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</si>
  <si>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</si>
  <si>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</si>
  <si>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</si>
  <si>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</si>
  <si>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</si>
  <si>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</si>
  <si>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</si>
  <si>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</si>
  <si>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</si>
  <si>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</si>
  <si>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</si>
  <si>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</si>
  <si>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</si>
  <si>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</si>
  <si>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</si>
  <si>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</si>
  <si>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</si>
  <si>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</si>
  <si>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</si>
  <si>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</si>
  <si>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</si>
  <si>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</si>
  <si>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</si>
  <si>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</si>
  <si>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</si>
  <si>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</si>
  <si>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</si>
  <si>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</si>
  <si>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</si>
  <si>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</si>
  <si>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</si>
  <si>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</si>
  <si>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</si>
  <si>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</si>
  <si>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</si>
  <si>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</si>
  <si>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</si>
  <si>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</si>
  <si>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</si>
  <si>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</si>
  <si>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</si>
  <si>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</si>
  <si>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</si>
  <si>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</si>
  <si>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</si>
  <si>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</si>
  <si>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</si>
  <si>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</si>
  <si>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</si>
  <si>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</si>
  <si>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</si>
  <si>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</si>
  <si>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</si>
  <si>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</si>
  <si>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</si>
  <si>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</si>
  <si>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</si>
  <si>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</si>
  <si>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</si>
  <si>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</si>
  <si>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</si>
  <si>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</si>
  <si>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</si>
  <si>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</si>
  <si>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</si>
  <si>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</si>
  <si>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</si>
  <si>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</si>
  <si>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</si>
  <si>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</si>
  <si>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</si>
  <si>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</si>
  <si>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</si>
  <si>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</si>
  <si>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</si>
  <si>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</si>
  <si>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</si>
  <si>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</si>
  <si>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</si>
  <si>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</si>
  <si>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</si>
  <si>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</si>
  <si>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</si>
  <si>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</si>
  <si>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</si>
  <si>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</si>
  <si>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</si>
  <si>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</si>
  <si>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</si>
  <si>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</si>
  <si>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</si>
  <si>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</si>
  <si>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</si>
  <si>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</si>
  <si>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</si>
  <si>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</si>
  <si>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</si>
  <si>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</si>
  <si>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</si>
  <si>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</si>
  <si>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</si>
  <si>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</si>
  <si>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</si>
  <si>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</si>
  <si>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</si>
  <si>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</si>
  <si>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</si>
  <si>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</si>
  <si>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</si>
  <si>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</si>
  <si>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</si>
  <si>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</si>
  <si>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</si>
  <si>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</si>
  <si>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</si>
  <si>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</si>
  <si>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</si>
  <si>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</si>
  <si>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</si>
  <si>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</si>
  <si>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</si>
  <si>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</si>
  <si>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</si>
  <si>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</si>
  <si>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</si>
  <si>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</si>
  <si>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</si>
  <si>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</si>
  <si>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</si>
  <si>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</si>
  <si>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</si>
  <si>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</si>
  <si>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</si>
  <si>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</si>
  <si>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</si>
  <si>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</si>
  <si>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</si>
  <si>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</si>
  <si>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</si>
  <si>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</si>
  <si>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</si>
  <si>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</si>
  <si>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</si>
  <si>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</si>
  <si>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</si>
  <si>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</si>
  <si>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</si>
  <si>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</si>
  <si>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</si>
  <si>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</si>
  <si>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</si>
  <si>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</si>
  <si>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</si>
  <si>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</si>
  <si>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</si>
  <si>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</si>
  <si>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</si>
  <si>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</si>
  <si>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</si>
  <si>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</si>
  <si>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</si>
  <si>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</si>
  <si>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</si>
  <si>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</si>
  <si>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</si>
  <si>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</si>
  <si>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</si>
  <si>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</si>
  <si>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</si>
  <si>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</si>
  <si>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</si>
  <si>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</si>
  <si>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</si>
  <si>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</si>
  <si>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</si>
  <si>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</si>
  <si>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</si>
  <si>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</si>
  <si>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</si>
  <si>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</si>
  <si>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</si>
  <si>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</si>
  <si>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</si>
  <si>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</si>
  <si>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</si>
  <si>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</si>
  <si>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</si>
  <si>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</si>
  <si>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</si>
  <si>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</si>
  <si>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</si>
  <si>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</si>
  <si>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</si>
  <si>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</si>
  <si>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</si>
  <si>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</si>
  <si>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</si>
  <si>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</si>
  <si>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</si>
  <si>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</si>
  <si>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</si>
  <si>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</si>
  <si>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</si>
  <si>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</si>
  <si>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</si>
  <si>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</si>
  <si>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</si>
  <si>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</si>
  <si>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</si>
  <si>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</si>
  <si>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</si>
  <si>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</si>
  <si>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</si>
  <si>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</si>
  <si>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</si>
  <si>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</si>
  <si>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</si>
  <si>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</si>
  <si>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</si>
  <si>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</si>
  <si>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</si>
  <si>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</si>
  <si>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</si>
  <si>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</si>
  <si>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</si>
  <si>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</si>
  <si>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</si>
  <si>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</si>
  <si>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</si>
  <si>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</si>
  <si>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</si>
  <si>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</si>
  <si>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</si>
  <si>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</si>
  <si>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</si>
  <si>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</si>
  <si>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</si>
  <si>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</si>
  <si>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</si>
  <si>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</si>
  <si>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</si>
  <si>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</si>
  <si>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</si>
  <si>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</si>
  <si>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</si>
  <si>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</si>
  <si>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</si>
  <si>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</si>
  <si>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</si>
  <si>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</si>
  <si>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</si>
  <si>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</si>
  <si>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</si>
  <si>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</si>
  <si>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</si>
  <si>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</si>
  <si>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</si>
  <si>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</si>
  <si>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</si>
  <si>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</si>
  <si>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</si>
  <si>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</si>
  <si>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</si>
  <si>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</si>
  <si>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</si>
  <si>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</si>
  <si>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</si>
  <si>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</si>
  <si>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</si>
  <si>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</si>
  <si>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</si>
  <si>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</si>
  <si>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</si>
  <si>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</si>
  <si>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</si>
  <si>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</si>
  <si>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</si>
  <si>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</si>
  <si>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</si>
  <si>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</si>
  <si>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</si>
  <si>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</si>
  <si>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</si>
  <si>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</si>
  <si>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</si>
  <si>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</si>
  <si>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</si>
  <si>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</si>
  <si>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</si>
  <si>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</si>
  <si>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</si>
  <si>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</si>
  <si>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</si>
  <si>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</si>
  <si>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</si>
  <si>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</si>
  <si>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</si>
  <si>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</si>
  <si>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</si>
  <si>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</si>
  <si>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</si>
  <si>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</si>
  <si>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</si>
  <si>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</si>
  <si>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</si>
  <si>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</si>
  <si>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</si>
  <si>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</si>
  <si>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</si>
  <si>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</si>
  <si>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</si>
  <si>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</si>
  <si>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</si>
  <si>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</si>
  <si>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</si>
  <si>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</si>
  <si>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</si>
  <si>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</si>
  <si>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</si>
  <si>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</si>
  <si>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</si>
  <si>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</si>
  <si>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</si>
  <si>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</si>
  <si>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</si>
  <si>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</si>
  <si>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</si>
  <si>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</si>
  <si>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</si>
  <si>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</si>
  <si>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</si>
  <si>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</si>
  <si>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</si>
  <si>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</si>
  <si>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</si>
  <si>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</si>
  <si>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</si>
  <si>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</si>
  <si>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</si>
  <si>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</si>
  <si>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</si>
  <si>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</si>
  <si>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</si>
  <si>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</si>
  <si>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</si>
  <si>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</si>
  <si>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</si>
  <si>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</si>
  <si>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</si>
  <si>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</si>
  <si>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</si>
  <si>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</si>
  <si>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</si>
  <si>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</si>
  <si>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</si>
  <si>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</si>
  <si>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</si>
  <si>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</si>
  <si>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</si>
  <si>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</si>
  <si>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</si>
  <si>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</si>
  <si>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</si>
  <si>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</si>
  <si>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</si>
  <si>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</si>
  <si>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</si>
  <si>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</si>
  <si>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</si>
  <si>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</si>
  <si>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</si>
  <si>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</si>
  <si>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</si>
  <si>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</si>
  <si>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</si>
  <si>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</si>
  <si>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</si>
  <si>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</si>
  <si>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</si>
  <si>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</si>
  <si>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</si>
  <si>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</si>
  <si>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</si>
  <si>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</si>
  <si>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</si>
  <si>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</si>
  <si>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</si>
  <si>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</si>
  <si>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</si>
  <si>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</si>
  <si>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</si>
  <si>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</si>
  <si>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</si>
  <si>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</si>
  <si>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</si>
  <si>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</si>
  <si>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</si>
  <si>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</si>
  <si>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</si>
  <si>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</si>
  <si>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</si>
  <si>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</si>
  <si>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</si>
  <si>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</si>
  <si>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</si>
  <si>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</si>
  <si>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</si>
  <si>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</si>
  <si>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</si>
  <si>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</si>
  <si>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</si>
  <si>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</si>
  <si>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</si>
  <si>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</si>
  <si>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</si>
  <si>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</si>
  <si>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</si>
  <si>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</si>
  <si>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</si>
  <si>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</si>
  <si>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</si>
  <si>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</si>
  <si>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</si>
  <si>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</si>
  <si>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</si>
  <si>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</si>
  <si>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</si>
  <si>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</si>
  <si>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</si>
  <si>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</si>
  <si>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</si>
  <si>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</si>
  <si>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</si>
  <si>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</si>
  <si>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</si>
  <si>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</si>
  <si>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</si>
  <si>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</si>
  <si>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</si>
  <si>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</si>
  <si>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</si>
  <si>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</si>
  <si>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</si>
  <si>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</si>
  <si>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</si>
  <si>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</si>
  <si>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</si>
  <si>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</si>
  <si>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</si>
  <si>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</si>
  <si>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</si>
  <si>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</si>
  <si>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</si>
  <si>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</si>
  <si>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</si>
  <si>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</si>
  <si>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</si>
  <si>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</si>
  <si>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</si>
  <si>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</si>
  <si>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</si>
  <si>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</si>
  <si>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</si>
  <si>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</si>
  <si>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</si>
  <si>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</si>
  <si>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</si>
  <si>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</si>
  <si>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</si>
  <si>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</si>
  <si>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</si>
  <si>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</si>
  <si>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</si>
  <si>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</si>
  <si>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</si>
  <si>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</si>
  <si>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</si>
  <si>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</si>
  <si>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</si>
  <si>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</si>
  <si>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</si>
  <si>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</si>
  <si>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</si>
  <si>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</si>
  <si>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</si>
  <si>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</si>
  <si>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</si>
  <si>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</si>
  <si>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</si>
  <si>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</si>
  <si>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</si>
  <si>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</si>
  <si>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</si>
  <si>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</si>
  <si>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</si>
  <si>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</si>
  <si>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</si>
  <si>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</si>
  <si>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</si>
  <si>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</si>
  <si>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</si>
  <si>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</si>
  <si>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</si>
  <si>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</si>
  <si>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</si>
  <si>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</si>
  <si>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</si>
  <si>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</si>
  <si>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</si>
  <si>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</si>
  <si>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</si>
  <si>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</si>
  <si>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</si>
  <si>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</si>
  <si>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</si>
  <si>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</si>
  <si>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</si>
  <si>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</si>
  <si>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</si>
  <si>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</si>
  <si>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</si>
  <si>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</si>
  <si>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</si>
  <si>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</si>
  <si>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</si>
  <si>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</si>
  <si>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</si>
  <si>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</si>
  <si>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</si>
  <si>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</si>
  <si>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</si>
  <si>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</si>
  <si>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</si>
  <si>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</si>
  <si>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</si>
  <si>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</si>
  <si>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</si>
  <si>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</si>
  <si>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</si>
  <si>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</si>
  <si>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</si>
  <si>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</si>
  <si>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</si>
  <si>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</si>
  <si>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</si>
  <si>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</si>
  <si>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</si>
  <si>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</si>
  <si>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</si>
  <si>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</si>
  <si>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</si>
  <si>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</si>
  <si>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</si>
  <si>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</si>
  <si>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</si>
  <si>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</si>
  <si>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</si>
  <si>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</si>
  <si>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</si>
  <si>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</si>
  <si>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</si>
  <si>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</si>
  <si>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</si>
  <si>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</si>
  <si>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</si>
  <si>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</si>
  <si>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</si>
  <si>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</si>
  <si>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</si>
  <si>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</si>
  <si>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</si>
  <si>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</si>
  <si>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</si>
  <si>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</si>
  <si>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</si>
  <si>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</si>
  <si>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</si>
  <si>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</si>
  <si>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</si>
  <si>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</si>
  <si>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</si>
  <si>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</si>
  <si>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</si>
  <si>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</si>
  <si>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</si>
  <si>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</si>
  <si>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</si>
  <si>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</si>
  <si>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</si>
  <si>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</si>
  <si>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</si>
  <si>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</si>
  <si>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</si>
  <si>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</si>
  <si>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</si>
  <si>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</si>
  <si>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</si>
  <si>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</si>
  <si>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</si>
  <si>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</si>
  <si>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</si>
  <si>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</si>
  <si>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</si>
  <si>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</si>
  <si>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</si>
  <si>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</si>
  <si>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</si>
  <si>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</si>
  <si>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</si>
  <si>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</si>
  <si>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</si>
  <si>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</si>
  <si>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</si>
  <si>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</si>
  <si>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</si>
  <si>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</si>
  <si>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</si>
  <si>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</si>
  <si>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</si>
  <si>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</si>
  <si>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</si>
  <si>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</si>
  <si>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</si>
  <si>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</si>
  <si>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</si>
  <si>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</si>
  <si>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</si>
  <si>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</si>
  <si>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</si>
  <si>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</si>
  <si>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</si>
  <si>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</si>
  <si>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</si>
  <si>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</si>
  <si>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</si>
  <si>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</si>
  <si>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</si>
  <si>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</si>
  <si>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</si>
  <si>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</si>
  <si>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</si>
  <si>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</si>
  <si>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</si>
  <si>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</si>
  <si>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</si>
  <si>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</si>
  <si>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</si>
  <si>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</si>
  <si>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</si>
  <si>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</si>
  <si>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</si>
  <si>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</si>
  <si>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</si>
  <si>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</si>
  <si>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</si>
  <si>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</si>
  <si>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</si>
  <si>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</si>
  <si>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</si>
  <si>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</si>
  <si>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</si>
  <si>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</si>
  <si>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</si>
  <si>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</si>
  <si>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</si>
  <si>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</si>
  <si>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</si>
  <si>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</si>
  <si>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</si>
  <si>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</si>
  <si>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</si>
  <si>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</si>
  <si>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</si>
  <si>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</si>
  <si>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</si>
  <si>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</si>
  <si>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</si>
  <si>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</si>
  <si>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</si>
  <si>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</si>
  <si>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</si>
  <si>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</si>
  <si>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</si>
  <si>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</si>
  <si>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</si>
  <si>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</si>
  <si>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</si>
  <si>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</si>
  <si>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</si>
  <si>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</si>
  <si>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</si>
  <si>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</si>
  <si>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</si>
  <si>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</si>
  <si>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</si>
  <si>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</si>
  <si>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</si>
  <si>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</si>
  <si>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</si>
  <si>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</si>
  <si>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</si>
  <si>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</si>
  <si>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</si>
  <si>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</si>
  <si>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</si>
  <si>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</si>
  <si>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</si>
  <si>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</si>
  <si>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</si>
  <si>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</si>
  <si>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</si>
  <si>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</si>
  <si>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</si>
  <si>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</si>
  <si>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</si>
  <si>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</si>
  <si>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</si>
  <si>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</si>
  <si>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</si>
  <si>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</si>
  <si>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</si>
  <si>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</si>
  <si>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</si>
  <si>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</si>
  <si>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</si>
  <si>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</si>
  <si>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</si>
  <si>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</si>
  <si>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</si>
  <si>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</si>
  <si>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</si>
  <si>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</si>
  <si>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</si>
  <si>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</si>
  <si>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</si>
  <si>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</si>
  <si>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</si>
  <si>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</si>
  <si>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</si>
  <si>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</si>
  <si>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</si>
  <si>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</si>
  <si>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</si>
  <si>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</si>
  <si>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</si>
  <si>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</si>
  <si>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</si>
  <si>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</si>
  <si>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</si>
  <si>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</si>
  <si>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</si>
  <si>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</si>
  <si>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</si>
  <si>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</si>
  <si>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</si>
  <si>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</si>
  <si>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</si>
  <si>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</si>
  <si>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</si>
  <si>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</si>
  <si>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</si>
  <si>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</si>
  <si>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</si>
  <si>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</si>
  <si>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</si>
  <si>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</si>
  <si>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</si>
  <si>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</si>
  <si>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</si>
  <si>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</si>
  <si>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</si>
  <si>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</si>
  <si>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</si>
  <si>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</si>
  <si>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</si>
  <si>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</si>
  <si>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</si>
  <si>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</si>
  <si>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</si>
  <si>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</si>
  <si>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</si>
  <si>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</si>
  <si>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</si>
  <si>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</si>
  <si>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</si>
  <si>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</si>
  <si>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</si>
  <si>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</si>
  <si>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</si>
  <si>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</si>
  <si>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</si>
  <si>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</si>
  <si>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</si>
  <si>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</si>
  <si>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</si>
  <si>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</si>
  <si>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</si>
  <si>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</si>
  <si>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</si>
  <si>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</si>
  <si>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</si>
  <si>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</si>
  <si>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</si>
  <si>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</si>
  <si>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</si>
  <si>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</si>
  <si>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</si>
  <si>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</si>
  <si>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</si>
  <si>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</si>
  <si>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</si>
  <si>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</si>
  <si>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</si>
  <si>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</si>
  <si>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</si>
  <si>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</si>
  <si>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</si>
  <si>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</si>
  <si>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</si>
  <si>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</si>
  <si>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</si>
  <si>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</si>
  <si>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</si>
  <si>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</si>
  <si>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</si>
  <si>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</si>
  <si>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</si>
  <si>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</si>
  <si>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</si>
  <si>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</si>
  <si>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</si>
  <si>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</si>
  <si>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</si>
  <si>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</si>
  <si>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</si>
  <si>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</si>
  <si>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</si>
  <si>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</si>
  <si>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</si>
  <si>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</si>
  <si>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</si>
  <si>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</si>
  <si>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</si>
  <si>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</si>
  <si>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</si>
  <si>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</si>
  <si>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</si>
  <si>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</si>
  <si>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</si>
  <si>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</si>
  <si>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</si>
  <si>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</si>
  <si>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</si>
  <si>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</si>
  <si>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</si>
  <si>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</si>
  <si>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</si>
  <si>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</si>
  <si>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</si>
  <si>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</si>
  <si>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</si>
  <si>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</si>
  <si>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</si>
  <si>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</si>
  <si>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</si>
  <si>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</si>
  <si>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</si>
  <si>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</si>
  <si>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</si>
  <si>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</si>
  <si>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</si>
  <si>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</si>
  <si>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</si>
  <si>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</si>
  <si>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</si>
  <si>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</si>
  <si>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</si>
  <si>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</si>
  <si>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</si>
  <si>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</si>
  <si>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</si>
  <si>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</si>
  <si>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</si>
  <si>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</si>
  <si>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</si>
  <si>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</si>
  <si>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</si>
  <si>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</si>
  <si>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</si>
  <si>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</si>
  <si>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</si>
  <si>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</si>
  <si>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</si>
  <si>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</si>
  <si>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</si>
  <si>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</si>
  <si>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</si>
  <si>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</si>
  <si>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</si>
  <si>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</si>
  <si>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</si>
  <si>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</si>
  <si>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</si>
  <si>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</si>
  <si>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</si>
  <si>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</si>
  <si>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</si>
  <si>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</si>
  <si>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</si>
  <si>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</si>
  <si>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</si>
  <si>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</si>
  <si>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</si>
  <si>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</si>
  <si>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</si>
  <si>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</si>
  <si>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</si>
  <si>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</si>
  <si>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</si>
  <si>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</si>
  <si>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</si>
  <si>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</si>
  <si>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</si>
  <si>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</si>
  <si>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</si>
  <si>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</si>
  <si>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</si>
  <si>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</si>
  <si>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</si>
  <si>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</si>
  <si>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</si>
  <si>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</si>
  <si>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</si>
  <si>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</si>
  <si>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</si>
  <si>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</si>
  <si>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</si>
  <si>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</si>
  <si>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</si>
  <si>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</si>
  <si>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</si>
  <si>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</si>
  <si>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</si>
  <si>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</si>
  <si>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</si>
  <si>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</si>
  <si>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</si>
  <si>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</si>
  <si>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</si>
  <si>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</si>
  <si>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</si>
  <si>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</si>
  <si>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</si>
  <si>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</si>
  <si>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</si>
  <si>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</si>
  <si>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</si>
  <si>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</si>
  <si>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</si>
  <si>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</si>
  <si>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</si>
  <si>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</si>
  <si>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</si>
  <si>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</si>
  <si>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</si>
  <si>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</si>
  <si>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</si>
  <si>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</si>
  <si>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</si>
  <si>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</si>
  <si>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</si>
  <si>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</si>
  <si>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</si>
  <si>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</si>
  <si>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</si>
  <si>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</si>
  <si>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</si>
  <si>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</si>
  <si>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</si>
  <si>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</si>
  <si>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</si>
  <si>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</si>
  <si>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</si>
  <si>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</si>
  <si>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</si>
  <si>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</si>
  <si>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</si>
  <si>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</si>
  <si>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</si>
  <si>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</si>
  <si>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</si>
  <si>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</si>
  <si>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</si>
  <si>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</si>
  <si>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</si>
  <si>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</si>
  <si>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</si>
  <si>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</si>
  <si>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</si>
  <si>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</si>
  <si>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</si>
  <si>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</si>
  <si>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</si>
  <si>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</si>
  <si>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</si>
  <si>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</si>
  <si>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</si>
  <si>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</si>
  <si>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</si>
  <si>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</si>
  <si>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</si>
  <si>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</si>
  <si>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</si>
  <si>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</si>
  <si>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</si>
  <si>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</si>
  <si>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</si>
  <si>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</si>
  <si>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</si>
  <si>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</si>
  <si>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</si>
  <si>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</si>
  <si>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</si>
  <si>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</si>
  <si>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</si>
  <si>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</si>
  <si>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</si>
  <si>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</si>
  <si>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</si>
  <si>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</si>
  <si>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</si>
  <si>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</si>
  <si>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</si>
  <si>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</si>
  <si>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</si>
  <si>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</si>
  <si>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</si>
  <si>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</si>
  <si>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</si>
  <si>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</si>
  <si>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</si>
  <si>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</si>
  <si>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</si>
  <si>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</si>
  <si>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</si>
  <si>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</si>
  <si>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</si>
  <si>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</si>
  <si>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</si>
  <si>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</si>
  <si>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</si>
  <si>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</si>
  <si>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</si>
  <si>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</si>
  <si>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</si>
  <si>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</si>
  <si>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</si>
  <si>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</si>
  <si>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</si>
  <si>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</si>
  <si>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</si>
  <si>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</si>
  <si>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</si>
  <si>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</si>
  <si>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</si>
  <si>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</si>
  <si>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</si>
  <si>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</si>
  <si>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</si>
  <si>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</si>
  <si>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</si>
  <si>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</si>
  <si>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</si>
  <si>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</si>
  <si>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</si>
  <si>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</si>
  <si>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</si>
  <si>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</si>
  <si>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</si>
  <si>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</si>
  <si>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</si>
  <si>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</si>
  <si>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</si>
  <si>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</si>
  <si>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</si>
  <si>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</si>
  <si>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</si>
  <si>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</si>
  <si>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</si>
  <si>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</si>
  <si>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</si>
  <si>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</si>
  <si>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</si>
  <si>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</si>
  <si>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</si>
  <si>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</si>
  <si>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</si>
  <si>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</si>
  <si>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</si>
  <si>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</si>
  <si>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</si>
  <si>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</si>
  <si>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</si>
  <si>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</si>
  <si>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</si>
  <si>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</si>
  <si>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</si>
  <si>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</si>
  <si>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</si>
  <si>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</si>
  <si>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</si>
  <si>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</si>
  <si>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</si>
  <si>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</si>
  <si>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</si>
  <si>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</si>
  <si>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</si>
  <si>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</si>
  <si>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</si>
  <si>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</si>
  <si>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</si>
  <si>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</si>
  <si>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</si>
  <si>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</si>
  <si>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</si>
  <si>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</si>
  <si>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</si>
  <si>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</si>
  <si>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</si>
  <si>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</si>
  <si>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</si>
  <si>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</si>
  <si>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</si>
  <si>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</si>
  <si>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</si>
  <si>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</si>
  <si>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</si>
  <si>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</si>
  <si>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</si>
  <si>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</si>
  <si>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</si>
  <si>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</si>
  <si>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</si>
  <si>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</si>
  <si>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</si>
  <si>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</si>
  <si>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</si>
  <si>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</si>
  <si>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</si>
  <si>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</si>
  <si>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</si>
  <si>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</si>
  <si>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</si>
  <si>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</si>
  <si>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</si>
  <si>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</si>
  <si>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</si>
  <si>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</si>
  <si>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</si>
  <si>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</si>
  <si>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</si>
  <si>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</si>
  <si>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</si>
  <si>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</si>
  <si>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</si>
  <si>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</si>
  <si>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</si>
  <si>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</si>
  <si>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</si>
  <si>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</si>
  <si>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</si>
  <si>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</si>
  <si>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</si>
  <si>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</si>
  <si>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</si>
  <si>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</si>
  <si>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</si>
  <si>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</si>
  <si>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</si>
  <si>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</si>
  <si>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</si>
  <si>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</si>
  <si>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</si>
  <si>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</si>
  <si>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</si>
  <si>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</si>
  <si>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</si>
  <si>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</si>
  <si>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</si>
  <si>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</si>
  <si>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</si>
  <si>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</si>
  <si>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</si>
  <si>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</si>
  <si>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</si>
  <si>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</si>
  <si>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</si>
  <si>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</si>
  <si>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</si>
  <si>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</si>
  <si>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</si>
  <si>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</si>
  <si>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</si>
  <si>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</si>
  <si>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</si>
  <si>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</si>
  <si>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</si>
  <si>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</si>
  <si>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</si>
  <si>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</si>
  <si>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</si>
  <si>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</si>
  <si>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</si>
  <si>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</si>
  <si>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</si>
  <si>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</si>
  <si>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</si>
  <si>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</si>
  <si>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</si>
  <si>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</si>
  <si>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</si>
  <si>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</si>
  <si>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</si>
  <si>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</si>
  <si>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</si>
  <si>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</si>
  <si>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</si>
  <si>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</si>
  <si>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</si>
  <si>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</si>
  <si>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</si>
  <si>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</si>
  <si>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</si>
  <si>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</si>
  <si>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</si>
  <si>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</si>
  <si>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</si>
  <si>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</si>
  <si>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</si>
  <si>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</si>
  <si>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</si>
  <si>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</si>
  <si>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</si>
  <si>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</si>
  <si>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</si>
  <si>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</si>
  <si>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</si>
  <si>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</si>
  <si>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</si>
  <si>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</si>
  <si>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</si>
  <si>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</si>
  <si>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</si>
  <si>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</si>
  <si>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</si>
  <si>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</si>
  <si>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</si>
  <si>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</si>
  <si>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</si>
  <si>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</si>
  <si>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</si>
  <si>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</si>
  <si>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</si>
  <si>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</si>
  <si>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</si>
  <si>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</si>
  <si>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</si>
  <si>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</si>
  <si>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</si>
  <si>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</si>
  <si>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</si>
  <si>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</si>
  <si>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</si>
  <si>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</si>
  <si>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</si>
  <si>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</si>
  <si>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</si>
  <si>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</si>
  <si>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</si>
  <si>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</si>
  <si>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</si>
  <si>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</si>
  <si>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</si>
  <si>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</si>
  <si>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</si>
  <si>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</si>
  <si>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</si>
  <si>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</si>
  <si>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</si>
  <si>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</si>
  <si>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</si>
  <si>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</si>
  <si>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</si>
  <si>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</si>
  <si>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</si>
  <si>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</si>
  <si>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</si>
  <si>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</si>
  <si>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</si>
  <si>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</si>
  <si>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</si>
  <si>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</si>
  <si>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</si>
  <si>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</si>
  <si>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</si>
  <si>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</si>
  <si>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</si>
  <si>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</si>
  <si>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</si>
  <si>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</si>
  <si>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</si>
  <si>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</si>
  <si>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</si>
  <si>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</si>
  <si>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</si>
  <si>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</si>
  <si>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</si>
  <si>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</si>
  <si>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</si>
  <si>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</si>
  <si>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</si>
  <si>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</si>
  <si>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</si>
  <si>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</si>
  <si>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</si>
  <si>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</si>
  <si>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</si>
  <si>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</si>
  <si>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</si>
  <si>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</si>
  <si>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</si>
  <si>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</si>
  <si>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</si>
  <si>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</si>
  <si>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</si>
  <si>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</si>
  <si>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</si>
  <si>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</si>
  <si>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</si>
  <si>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</si>
  <si>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</si>
  <si>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</si>
  <si>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</si>
  <si>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</si>
  <si>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</si>
  <si>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</si>
  <si>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</si>
  <si>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</si>
  <si>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</si>
  <si>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</si>
  <si>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</si>
  <si>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</si>
  <si>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</si>
  <si>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</si>
  <si>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</si>
  <si>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</si>
  <si>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</si>
  <si>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</si>
  <si>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</si>
  <si>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</si>
  <si>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</si>
  <si>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</si>
  <si>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</si>
  <si>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</si>
  <si>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</si>
  <si>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</si>
  <si>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</si>
  <si>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</si>
  <si>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</si>
  <si>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</si>
  <si>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</si>
  <si>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</si>
  <si>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</si>
  <si>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</si>
  <si>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</si>
  <si>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</si>
  <si>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</si>
  <si>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</si>
  <si>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</si>
  <si>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</si>
  <si>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</si>
  <si>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</si>
  <si>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</si>
  <si>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</si>
  <si>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</si>
  <si>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</si>
  <si>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</si>
  <si>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</si>
  <si>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</si>
  <si>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</si>
  <si>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</si>
  <si>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</si>
  <si>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</si>
  <si>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</si>
  <si>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</si>
  <si>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</si>
  <si>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</si>
  <si>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</si>
  <si>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</si>
  <si>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</si>
  <si>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</si>
  <si>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</si>
  <si>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</si>
  <si>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</si>
  <si>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</si>
  <si>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</si>
  <si>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</si>
  <si>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</si>
  <si>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</si>
  <si>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</si>
  <si>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</si>
  <si>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</si>
  <si>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</si>
  <si>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</si>
  <si>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</si>
  <si>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</si>
  <si>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</si>
  <si>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</si>
  <si>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</si>
  <si>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</si>
  <si>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</si>
  <si>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</si>
  <si>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</si>
  <si>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</si>
  <si>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</si>
  <si>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</si>
  <si>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</si>
  <si>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</si>
  <si>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</si>
  <si>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</si>
  <si>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</si>
  <si>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</si>
  <si>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</si>
  <si>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</si>
  <si>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</si>
  <si>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</si>
  <si>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</si>
  <si>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</si>
  <si>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</si>
  <si>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</si>
  <si>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</si>
  <si>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</si>
  <si>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</si>
  <si>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</si>
  <si>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</si>
  <si>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</si>
  <si>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</si>
  <si>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</si>
  <si>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</si>
  <si>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</si>
  <si>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</si>
  <si>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</si>
  <si>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</si>
  <si>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</si>
  <si>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</si>
  <si>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</si>
  <si>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</si>
  <si>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</si>
  <si>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</si>
  <si>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</si>
  <si>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</si>
  <si>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</si>
  <si>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</si>
  <si>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</si>
  <si>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</si>
  <si>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</si>
  <si>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</si>
  <si>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</si>
  <si>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</si>
  <si>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</si>
  <si>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</si>
  <si>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</si>
  <si>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</si>
  <si>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</si>
  <si>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</si>
  <si>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</si>
  <si>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</si>
  <si>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</si>
  <si>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</si>
  <si>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</si>
  <si>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</si>
  <si>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</si>
  <si>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</si>
  <si>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</si>
  <si>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</si>
  <si>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</si>
  <si>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</si>
  <si>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</si>
  <si>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</si>
  <si>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</si>
  <si>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</si>
  <si>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</si>
  <si>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</si>
  <si>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</si>
  <si>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</si>
  <si>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</si>
  <si>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</si>
  <si>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</si>
  <si>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</si>
  <si>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</si>
  <si>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</si>
  <si>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</si>
  <si>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</si>
  <si>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</si>
  <si>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</si>
  <si>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</si>
  <si>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</si>
  <si>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</si>
  <si>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</si>
  <si>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</si>
  <si>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</si>
  <si>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</si>
  <si>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</si>
  <si>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</si>
  <si>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</si>
  <si>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</si>
  <si>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</si>
  <si>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</si>
  <si>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</si>
  <si>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</si>
  <si>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</si>
  <si>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</si>
  <si>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</si>
  <si>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</si>
  <si>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</si>
  <si>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</si>
  <si>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</si>
  <si>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</si>
  <si>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</si>
  <si>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</si>
  <si>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</si>
  <si>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</si>
  <si>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</si>
  <si>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</si>
  <si>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</si>
  <si>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</si>
  <si>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</si>
  <si>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</si>
  <si>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</si>
  <si>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</si>
  <si>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</si>
  <si>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</si>
  <si>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</si>
  <si>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</si>
  <si>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</si>
  <si>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</si>
  <si>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</si>
  <si>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</si>
  <si>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</si>
  <si>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</si>
  <si>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</si>
  <si>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</si>
  <si>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</si>
  <si>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</si>
  <si>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</si>
  <si>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</si>
  <si>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</si>
  <si>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</si>
  <si>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</si>
  <si>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</si>
  <si>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</si>
  <si>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</si>
  <si>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</si>
  <si>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</si>
  <si>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</si>
  <si>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</si>
  <si>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</si>
  <si>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</si>
  <si>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</si>
  <si>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</si>
  <si>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</si>
  <si>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</si>
  <si>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</si>
  <si>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</si>
  <si>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</si>
  <si>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</si>
  <si>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</si>
  <si>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</si>
  <si>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</si>
  <si>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</si>
  <si>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</si>
  <si>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</si>
  <si>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</si>
  <si>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</si>
  <si>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</si>
  <si>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</si>
  <si>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</si>
  <si>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</si>
  <si>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</si>
  <si>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</si>
  <si>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</si>
  <si>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</si>
  <si>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</si>
  <si>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</si>
  <si>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</si>
  <si>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</si>
  <si>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</si>
  <si>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</si>
  <si>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</si>
  <si>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</si>
  <si>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</si>
  <si>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</si>
  <si>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</si>
  <si>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</si>
  <si>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</si>
  <si>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</si>
  <si>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</si>
  <si>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</si>
  <si>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</si>
  <si>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</si>
  <si>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</si>
  <si>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</si>
  <si>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</si>
  <si>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</si>
  <si>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</si>
  <si>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</si>
  <si>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</si>
  <si>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</si>
  <si>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</si>
  <si>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</si>
  <si>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</si>
  <si>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</si>
  <si>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</si>
  <si>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</si>
  <si>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</si>
  <si>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</si>
  <si>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</si>
  <si>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</si>
  <si>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</si>
  <si>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</si>
  <si>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</si>
  <si>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</si>
  <si>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</si>
  <si>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</si>
  <si>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</si>
  <si>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</si>
  <si>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</si>
  <si>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</si>
  <si>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</si>
  <si>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</si>
  <si>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</si>
  <si>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</si>
  <si>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</si>
  <si>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</si>
  <si>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</si>
  <si>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</si>
  <si>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</si>
  <si>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</si>
  <si>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</si>
  <si>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</si>
  <si>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</si>
  <si>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</si>
  <si>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</si>
  <si>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</si>
  <si>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</si>
  <si>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</si>
  <si>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</si>
  <si>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</si>
  <si>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</si>
  <si>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</si>
  <si>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</si>
  <si>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</si>
  <si>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</si>
  <si>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</si>
  <si>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</si>
  <si>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</si>
  <si>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</si>
  <si>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</si>
  <si>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</si>
  <si>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</si>
  <si>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</si>
  <si>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</si>
  <si>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</si>
  <si>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</si>
  <si>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</si>
  <si>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</si>
  <si>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</si>
  <si>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</si>
  <si>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</si>
  <si>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</si>
  <si>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</si>
  <si>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</si>
  <si>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</si>
  <si>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</si>
  <si>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</si>
  <si>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</si>
  <si>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</si>
  <si>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</si>
  <si>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</si>
  <si>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</si>
  <si>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</si>
  <si>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</si>
  <si>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</si>
  <si>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</si>
  <si>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</si>
  <si>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</si>
  <si>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</si>
  <si>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</si>
  <si>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</si>
  <si>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</si>
  <si>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</si>
  <si>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</si>
  <si>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</si>
  <si>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</si>
  <si>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</si>
  <si>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</si>
  <si>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</si>
  <si>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</si>
  <si>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</si>
  <si>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</si>
  <si>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</si>
  <si>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</si>
  <si>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</si>
  <si>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</si>
  <si>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</si>
  <si>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</si>
  <si>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</si>
  <si>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</si>
  <si>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</si>
  <si>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</si>
  <si>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</si>
  <si>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</si>
  <si>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</si>
  <si>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</si>
  <si>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</si>
  <si>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</si>
  <si>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</si>
  <si>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</si>
  <si>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</si>
  <si>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</si>
  <si>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</si>
  <si>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</si>
  <si>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</si>
  <si>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</si>
  <si>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</si>
  <si>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</si>
  <si>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</si>
  <si>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</si>
  <si>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</si>
  <si>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</si>
  <si>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</si>
  <si>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</si>
  <si>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</si>
  <si>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</si>
  <si>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</si>
  <si>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</si>
  <si>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</si>
  <si>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</si>
  <si>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</si>
  <si>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</si>
  <si>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</si>
  <si>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</si>
  <si>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</si>
  <si>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</si>
  <si>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</si>
  <si>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</si>
  <si>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</si>
  <si>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</si>
  <si>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</si>
  <si>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</si>
  <si>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</si>
  <si>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</si>
  <si>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</si>
  <si>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</si>
  <si>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</si>
  <si>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</si>
  <si>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</si>
  <si>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</si>
  <si>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</si>
  <si>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</si>
  <si>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</si>
  <si>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</si>
  <si>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</si>
  <si>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</si>
  <si>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</si>
  <si>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</si>
  <si>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</si>
  <si>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</si>
  <si>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</si>
  <si>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</si>
  <si>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</si>
  <si>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</si>
  <si>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</si>
  <si>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</si>
  <si>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</si>
  <si>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</si>
  <si>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</si>
  <si>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</si>
  <si>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</si>
  <si>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</si>
  <si>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</si>
  <si>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</si>
  <si>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</si>
  <si>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</si>
  <si>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</si>
  <si>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</si>
  <si>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</si>
  <si>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</si>
  <si>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</si>
  <si>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</si>
  <si>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</si>
  <si>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</si>
  <si>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</si>
  <si>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</si>
  <si>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</si>
  <si>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</si>
  <si>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</si>
  <si>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</si>
  <si>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</si>
  <si>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</si>
  <si>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</si>
  <si>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</si>
  <si>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</si>
  <si>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</si>
  <si>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</si>
  <si>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</si>
  <si>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</si>
  <si>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</si>
  <si>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</si>
  <si>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</si>
  <si>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</si>
  <si>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</si>
  <si>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</si>
  <si>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</si>
  <si>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</si>
  <si>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</si>
  <si>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</si>
  <si>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</si>
  <si>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</si>
  <si>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</si>
  <si>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</si>
  <si>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</si>
  <si>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</si>
  <si>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</si>
  <si>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</si>
  <si>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</si>
  <si>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</si>
  <si>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</si>
  <si>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</si>
  <si>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</si>
  <si>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</si>
  <si>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</si>
  <si>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</si>
  <si>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</si>
  <si>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</si>
  <si>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</si>
  <si>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</si>
  <si>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</si>
  <si>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</si>
  <si>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</si>
  <si>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</si>
  <si>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</si>
  <si>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</si>
  <si>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</si>
  <si>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</si>
  <si>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</si>
  <si>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</si>
  <si>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</si>
  <si>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</si>
  <si>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</si>
  <si>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</si>
  <si>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</si>
  <si>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</si>
  <si>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</si>
  <si>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</si>
  <si>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</si>
  <si>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</si>
  <si>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</si>
  <si>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</si>
  <si>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</si>
  <si>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</si>
  <si>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</si>
  <si>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</si>
  <si>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</si>
  <si>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</si>
  <si>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</si>
  <si>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</si>
  <si>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</si>
  <si>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</si>
  <si>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</si>
  <si>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</si>
  <si>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</si>
  <si>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</si>
  <si>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</si>
  <si>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</si>
  <si>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</si>
  <si>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</si>
  <si>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</si>
  <si>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</si>
  <si>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</si>
  <si>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</si>
  <si>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</si>
  <si>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</si>
  <si>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</si>
  <si>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</si>
  <si>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</si>
  <si>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</si>
  <si>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</si>
  <si>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</si>
  <si>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</si>
  <si>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</si>
  <si>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</si>
  <si>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</si>
  <si>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</si>
  <si>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</si>
  <si>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</si>
  <si>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</si>
  <si>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</si>
  <si>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</si>
  <si>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</si>
  <si>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</si>
  <si>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</si>
  <si>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</si>
  <si>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</si>
  <si>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</si>
  <si>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</si>
  <si>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</si>
  <si>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</si>
  <si>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</si>
  <si>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</si>
  <si>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</si>
  <si>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</si>
  <si>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</si>
  <si>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</si>
  <si>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</si>
  <si>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</si>
  <si>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</si>
  <si>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</si>
  <si>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</si>
  <si>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</si>
  <si>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</si>
  <si>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</si>
  <si>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</si>
  <si>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</si>
  <si>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</si>
  <si>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</si>
  <si>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</si>
  <si>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</si>
  <si>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</si>
  <si>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</si>
  <si>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</si>
  <si>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</si>
  <si>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</si>
  <si>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</si>
  <si>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</si>
  <si>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</si>
  <si>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</si>
  <si>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</si>
  <si>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</si>
  <si>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</si>
  <si>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</si>
  <si>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</si>
  <si>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</si>
  <si>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</si>
  <si>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</si>
  <si>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</si>
  <si>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</si>
  <si>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</si>
  <si>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</si>
  <si>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</si>
  <si>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</si>
  <si>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</si>
  <si>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</si>
  <si>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</si>
  <si>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</si>
  <si>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</si>
  <si>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</si>
  <si>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</si>
  <si>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</si>
  <si>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</si>
  <si>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</si>
  <si>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</si>
  <si>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</si>
  <si>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</si>
  <si>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</si>
  <si>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</si>
  <si>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</si>
  <si>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</si>
  <si>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</si>
  <si>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</si>
  <si>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</si>
  <si>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</si>
  <si>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</si>
  <si>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</si>
  <si>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</si>
  <si>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</si>
  <si>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</si>
  <si>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</si>
  <si>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</si>
  <si>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</si>
  <si>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</si>
  <si>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</si>
  <si>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</si>
  <si>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</si>
  <si>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</si>
  <si>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</si>
  <si>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</si>
  <si>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</si>
  <si>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</si>
  <si>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</si>
  <si>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</si>
  <si>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</si>
  <si>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</si>
  <si>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</si>
  <si>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</si>
  <si>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</si>
  <si>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</si>
  <si>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</si>
  <si>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</si>
  <si>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</si>
  <si>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</si>
  <si>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</si>
  <si>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</si>
  <si>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</si>
  <si>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</si>
  <si>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</si>
  <si>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</si>
  <si>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</si>
  <si>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</si>
  <si>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</si>
  <si>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</si>
  <si>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</si>
  <si>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</si>
  <si>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</si>
  <si>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</si>
  <si>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</si>
  <si>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</si>
  <si>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</si>
  <si>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</si>
  <si>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</si>
  <si>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</si>
  <si>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</si>
  <si>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</si>
  <si>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</si>
  <si>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</si>
  <si>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</si>
  <si>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</si>
  <si>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</si>
  <si>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</si>
  <si>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</si>
  <si>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</si>
  <si>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</si>
  <si>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</si>
  <si>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</si>
  <si>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</si>
  <si>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</si>
  <si>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</si>
  <si>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</si>
  <si>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</si>
  <si>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</si>
  <si>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</si>
  <si>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</si>
  <si>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</si>
  <si>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</si>
  <si>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</si>
  <si>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</si>
  <si>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</si>
  <si>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</si>
  <si>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</si>
  <si>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</si>
  <si>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</si>
  <si>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</si>
  <si>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</si>
  <si>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</si>
  <si>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</si>
  <si>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</si>
  <si>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</si>
  <si>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</si>
  <si>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</si>
  <si>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</si>
  <si>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</si>
  <si>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</si>
  <si>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</si>
  <si>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</si>
  <si>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</si>
  <si>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</si>
  <si>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</si>
  <si>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</si>
  <si>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</si>
  <si>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</si>
  <si>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</si>
  <si>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</si>
  <si>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</si>
  <si>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</si>
  <si>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</si>
  <si>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</si>
  <si>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</si>
  <si>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</si>
  <si>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</si>
  <si>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</si>
  <si>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</si>
  <si>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</si>
  <si>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</si>
  <si>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</si>
  <si>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</si>
  <si>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</si>
  <si>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</si>
  <si>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</si>
  <si>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</si>
  <si>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</si>
  <si>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</si>
  <si>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</si>
  <si>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</si>
  <si>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</si>
  <si>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</si>
  <si>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</si>
  <si>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</si>
  <si>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</si>
  <si>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</si>
  <si>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</si>
  <si>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</si>
  <si>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</si>
  <si>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</si>
  <si>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</si>
  <si>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</si>
  <si>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</si>
  <si>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</si>
  <si>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</si>
  <si>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</si>
  <si>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</si>
  <si>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</si>
  <si>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</si>
  <si>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</si>
  <si>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</si>
  <si>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</si>
  <si>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</si>
  <si>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</si>
  <si>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</si>
  <si>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</si>
  <si>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</si>
  <si>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</si>
  <si>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</si>
  <si>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</si>
  <si>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</si>
  <si>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</si>
  <si>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</si>
  <si>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</si>
  <si>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</si>
  <si>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</si>
  <si>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</si>
  <si>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</si>
  <si>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</si>
  <si>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</si>
  <si>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</si>
  <si>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</si>
  <si>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</si>
  <si>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</si>
  <si>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</si>
  <si>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</si>
  <si>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</si>
  <si>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</si>
  <si>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</si>
  <si>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</si>
  <si>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</si>
  <si>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</si>
  <si>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</si>
  <si>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</si>
  <si>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</si>
  <si>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</si>
  <si>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</si>
  <si>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</si>
  <si>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</si>
  <si>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</si>
  <si>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</si>
  <si>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</si>
  <si>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</si>
  <si>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</si>
  <si>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</si>
  <si>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</si>
  <si>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</si>
  <si>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</si>
  <si>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</si>
  <si>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</si>
  <si>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</si>
  <si>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</si>
  <si>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</si>
  <si>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</si>
  <si>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</si>
  <si>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</si>
  <si>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</si>
  <si>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</si>
  <si>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</si>
  <si>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</si>
  <si>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</si>
  <si>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</si>
  <si>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</si>
  <si>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</si>
  <si>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</si>
  <si>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</si>
  <si>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</si>
  <si>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</si>
  <si>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</si>
  <si>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</si>
  <si>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</si>
  <si>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</si>
  <si>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</si>
  <si>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</si>
  <si>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</si>
  <si>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</si>
  <si>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</si>
  <si>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</si>
  <si>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</si>
  <si>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</si>
  <si>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</si>
  <si>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</si>
  <si>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</si>
  <si>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</si>
  <si>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</si>
  <si>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</si>
  <si>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</si>
  <si>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</si>
  <si>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</si>
  <si>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</si>
  <si>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</si>
  <si>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</si>
  <si>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</si>
  <si>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</si>
  <si>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</si>
  <si>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</si>
  <si>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</si>
  <si>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</si>
  <si>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</si>
  <si>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</si>
  <si>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</si>
  <si>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</si>
  <si>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</si>
  <si>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</si>
  <si>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</si>
  <si>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</si>
  <si>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</si>
  <si>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</si>
  <si>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</si>
  <si>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</si>
  <si>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</si>
  <si>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</si>
  <si>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</si>
  <si>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</si>
  <si>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</si>
  <si>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</si>
  <si>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</si>
  <si>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</si>
  <si>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</si>
  <si>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</si>
  <si>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</si>
  <si>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</si>
  <si>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</si>
  <si>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</si>
  <si>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</si>
  <si>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</si>
  <si>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</si>
  <si>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</si>
  <si>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</si>
  <si>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</si>
  <si>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</si>
  <si>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</si>
  <si>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</si>
  <si>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</si>
  <si>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</si>
  <si>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</si>
  <si>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</si>
  <si>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</si>
  <si>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</si>
  <si>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</si>
  <si>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</si>
  <si>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</si>
  <si>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</si>
  <si>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</si>
  <si>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</si>
  <si>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</si>
  <si>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</si>
  <si>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</si>
  <si>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</si>
  <si>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</si>
  <si>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</si>
  <si>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</si>
  <si>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</si>
  <si>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</si>
  <si>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</si>
  <si>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</si>
  <si>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</si>
  <si>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</si>
  <si>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</si>
  <si>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</si>
  <si>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</si>
  <si>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</si>
  <si>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</si>
  <si>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</si>
  <si>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</si>
  <si>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</si>
  <si>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</si>
  <si>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</si>
  <si>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</si>
  <si>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</si>
  <si>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</si>
  <si>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</si>
  <si>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</si>
  <si>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</si>
  <si>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</si>
  <si>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</si>
  <si>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</si>
  <si>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</si>
  <si>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</si>
  <si>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</si>
  <si>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</si>
  <si>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</si>
  <si>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</si>
  <si>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</si>
  <si>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</si>
  <si>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</si>
  <si>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</si>
  <si>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</si>
  <si>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</si>
  <si>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</si>
  <si>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</si>
  <si>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</si>
  <si>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</si>
  <si>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</si>
  <si>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</si>
  <si>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</si>
  <si>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</si>
  <si>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</si>
  <si>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</si>
  <si>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</si>
  <si>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</si>
  <si>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</si>
  <si>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</si>
  <si>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</si>
  <si>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</si>
  <si>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</si>
  <si>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</si>
  <si>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</si>
  <si>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</si>
  <si>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</si>
  <si>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</si>
  <si>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</si>
  <si>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</si>
  <si>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</si>
  <si>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</si>
  <si>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</si>
  <si>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</si>
  <si>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</si>
  <si>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</si>
  <si>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</si>
  <si>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</si>
  <si>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</si>
  <si>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</si>
  <si>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</si>
  <si>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</si>
  <si>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</si>
  <si>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</si>
  <si>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</si>
  <si>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</si>
  <si>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</si>
  <si>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</si>
  <si>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</si>
  <si>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</si>
  <si>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</si>
  <si>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</si>
  <si>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</si>
  <si>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</si>
  <si>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</si>
  <si>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</si>
  <si>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</si>
  <si>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</si>
  <si>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</si>
  <si>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</si>
  <si>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</si>
  <si>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</si>
  <si>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</si>
  <si>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</si>
  <si>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</si>
  <si>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</si>
  <si>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</si>
  <si>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</si>
  <si>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</si>
  <si>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</si>
  <si>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</si>
  <si>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</si>
  <si>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</si>
  <si>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</si>
  <si>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</si>
  <si>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</si>
  <si>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</si>
  <si>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</si>
  <si>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</si>
  <si>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</si>
  <si>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</si>
  <si>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</si>
  <si>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</si>
  <si>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</si>
  <si>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</si>
  <si>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</si>
  <si>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</si>
  <si>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</si>
  <si>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</si>
  <si>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</si>
  <si>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</si>
  <si>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</si>
  <si>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</si>
  <si>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</si>
  <si>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</si>
  <si>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</si>
  <si>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</si>
  <si>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</si>
  <si>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</si>
  <si>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</si>
  <si>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</si>
  <si>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</si>
  <si>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</si>
  <si>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</si>
  <si>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</si>
  <si>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</si>
  <si>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</si>
  <si>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</si>
  <si>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</si>
  <si>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</si>
  <si>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</si>
  <si>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</si>
  <si>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</si>
  <si>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</si>
  <si>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</si>
  <si>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</si>
  <si>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</si>
  <si>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</si>
  <si>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</si>
  <si>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</si>
  <si>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</si>
  <si>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</si>
  <si>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</si>
  <si>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</si>
  <si>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</si>
  <si>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</si>
  <si>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</si>
  <si>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</si>
  <si>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</si>
  <si>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</si>
  <si>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</si>
  <si>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</si>
  <si>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</si>
  <si>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</si>
  <si>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</si>
  <si>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</si>
  <si>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</si>
  <si>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</si>
  <si>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</si>
  <si>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</si>
  <si>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</si>
  <si>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</si>
  <si>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</si>
  <si>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</si>
  <si>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</si>
  <si>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</si>
  <si>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</si>
  <si>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</si>
  <si>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</si>
  <si>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</si>
  <si>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</si>
  <si>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</si>
  <si>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</si>
  <si>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</si>
  <si>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</si>
  <si>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</si>
  <si>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</si>
  <si>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</si>
  <si>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</si>
  <si>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</si>
  <si>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</si>
  <si>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</si>
  <si>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</si>
  <si>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</si>
  <si>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</si>
  <si>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</si>
  <si>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</si>
  <si>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</si>
  <si>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</si>
  <si>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</si>
  <si>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</si>
  <si>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</si>
  <si>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</si>
  <si>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</si>
  <si>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</si>
  <si>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</si>
  <si>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</si>
  <si>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</si>
  <si>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</si>
  <si>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</si>
  <si>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</si>
  <si>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</si>
  <si>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</si>
  <si>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</si>
  <si>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</si>
  <si>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</si>
  <si>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</si>
  <si>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</si>
  <si>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</si>
  <si>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</si>
  <si>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</si>
  <si>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</si>
  <si>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</si>
  <si>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</si>
  <si>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</si>
  <si>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</si>
  <si>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</si>
  <si>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</si>
  <si>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</si>
  <si>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</si>
  <si>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</si>
  <si>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</si>
  <si>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</si>
  <si>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</si>
  <si>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</si>
  <si>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</si>
  <si>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</si>
  <si>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</si>
  <si>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</si>
  <si>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</si>
  <si>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</si>
  <si>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</si>
  <si>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</si>
  <si>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</si>
  <si>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</si>
  <si>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</si>
  <si>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</si>
  <si>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</si>
  <si>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</si>
  <si>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</si>
  <si>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</si>
  <si>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</si>
  <si>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</si>
  <si>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</si>
  <si>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</si>
  <si>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</si>
  <si>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</si>
  <si>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</si>
  <si>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</si>
  <si>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</si>
  <si>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</si>
  <si>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</si>
  <si>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</si>
  <si>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</si>
  <si>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</si>
  <si>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</si>
  <si>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</si>
  <si>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</si>
  <si>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</si>
  <si>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</si>
  <si>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</si>
  <si>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</si>
  <si>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</si>
  <si>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</si>
  <si>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</si>
  <si>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</si>
  <si>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</si>
  <si>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</si>
  <si>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</si>
  <si>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</si>
  <si>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</si>
  <si>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</si>
  <si>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</si>
  <si>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</si>
  <si>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</si>
  <si>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</si>
  <si>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</si>
  <si>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</si>
  <si>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</si>
  <si>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</si>
  <si>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</si>
  <si>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</si>
  <si>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</si>
  <si>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</si>
  <si>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</si>
  <si>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</si>
  <si>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</si>
  <si>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</si>
  <si>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</si>
  <si>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</si>
  <si>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</si>
  <si>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</si>
  <si>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</si>
  <si>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</si>
  <si>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</si>
  <si>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</si>
  <si>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</si>
  <si>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</si>
  <si>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</si>
  <si>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</si>
  <si>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</si>
  <si>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</si>
  <si>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</si>
  <si>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</si>
  <si>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</si>
  <si>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</si>
  <si>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</si>
  <si>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</si>
  <si>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</si>
  <si>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</si>
  <si>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</si>
  <si>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</si>
  <si>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</si>
  <si>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</si>
  <si>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</si>
  <si>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</si>
  <si>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</si>
  <si>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</si>
  <si>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</si>
  <si>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</si>
  <si>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</si>
  <si>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</si>
  <si>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</si>
  <si>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</si>
  <si>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</si>
  <si>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</si>
  <si>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</si>
  <si>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</si>
  <si>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</si>
  <si>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</si>
  <si>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</si>
  <si>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</si>
  <si>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</si>
  <si>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</si>
  <si>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</si>
  <si>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</si>
  <si>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</si>
  <si>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</si>
  <si>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</si>
  <si>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</si>
  <si>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</si>
  <si>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</si>
  <si>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</si>
  <si>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</si>
  <si>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</si>
  <si>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</si>
  <si>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</si>
  <si>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</si>
  <si>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</si>
  <si>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</si>
  <si>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</si>
  <si>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</si>
  <si>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</si>
  <si>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</si>
  <si>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</si>
  <si>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</si>
  <si>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</si>
  <si>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</si>
  <si>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</si>
  <si>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</si>
  <si>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</si>
  <si>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</si>
  <si>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</si>
  <si>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</si>
  <si>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</si>
  <si>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</si>
  <si>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</si>
  <si>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</si>
  <si>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</si>
  <si>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</si>
  <si>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</si>
  <si>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</si>
  <si>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</si>
  <si>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</si>
  <si>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</si>
  <si>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</si>
  <si>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</si>
  <si>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</si>
  <si>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</si>
  <si>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</si>
  <si>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</si>
  <si>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</si>
  <si>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</si>
  <si>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</si>
  <si>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</si>
  <si>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</si>
  <si>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</si>
  <si>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</si>
  <si>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</si>
  <si>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</si>
  <si>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</si>
  <si>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</si>
  <si>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</si>
  <si>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</si>
  <si>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</si>
  <si>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</si>
  <si>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</si>
  <si>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</si>
  <si>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</si>
  <si>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</si>
  <si>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</si>
  <si>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</si>
  <si>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</si>
  <si>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</si>
  <si>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</si>
  <si>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</si>
  <si>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</si>
  <si>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</si>
  <si>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</si>
  <si>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</si>
  <si>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</si>
  <si>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</si>
  <si>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</si>
  <si>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</si>
  <si>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</si>
  <si>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</si>
  <si>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</si>
  <si>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</si>
  <si>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</si>
  <si>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</si>
  <si>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</si>
  <si>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</si>
  <si>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</si>
  <si>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</si>
  <si>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</si>
  <si>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</si>
  <si>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</si>
  <si>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</si>
  <si>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</si>
  <si>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</si>
  <si>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</si>
  <si>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</si>
  <si>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</si>
  <si>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</si>
  <si>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</si>
  <si>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</si>
  <si>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</si>
  <si>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</si>
  <si>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</si>
  <si>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</si>
  <si>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</si>
  <si>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</si>
  <si>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</si>
  <si>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</si>
  <si>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</si>
  <si>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</si>
  <si>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</si>
  <si>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</si>
  <si>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</si>
  <si>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</si>
  <si>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</si>
  <si>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</si>
  <si>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</si>
  <si>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</si>
  <si>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</si>
  <si>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</si>
  <si>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</si>
  <si>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</si>
  <si>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</si>
  <si>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</si>
  <si>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</si>
  <si>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</si>
  <si>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</si>
  <si>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</si>
  <si>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</si>
  <si>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</si>
  <si>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</si>
  <si>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</si>
  <si>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</si>
  <si>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</si>
  <si>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</si>
  <si>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</si>
  <si>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</si>
  <si>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</si>
  <si>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</si>
  <si>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</si>
  <si>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</si>
  <si>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</si>
  <si>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</si>
  <si>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</si>
  <si>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</si>
  <si>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</si>
  <si>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</si>
  <si>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</si>
  <si>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</si>
  <si>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</si>
  <si>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</si>
  <si>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</si>
  <si>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</si>
  <si>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</si>
  <si>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</si>
  <si>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</si>
  <si>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</si>
  <si>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</si>
  <si>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</si>
  <si>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</si>
  <si>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</si>
  <si>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</si>
  <si>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</si>
  <si>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</si>
  <si>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</si>
  <si>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</si>
  <si>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</si>
  <si>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</si>
  <si>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</si>
  <si>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</si>
  <si>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</si>
  <si>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</si>
  <si>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</si>
  <si>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</si>
  <si>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</si>
  <si>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</si>
  <si>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</si>
  <si>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</si>
  <si>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</si>
  <si>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</si>
  <si>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</si>
  <si>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</si>
  <si>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</si>
  <si>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</si>
  <si>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</si>
  <si>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</si>
  <si>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</si>
  <si>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</si>
  <si>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</si>
  <si>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</si>
  <si>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</si>
  <si>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</si>
  <si>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</si>
  <si>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</si>
  <si>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</si>
  <si>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</si>
  <si>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</si>
  <si>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</si>
  <si>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</si>
  <si>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</si>
  <si>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</si>
  <si>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</si>
  <si>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</si>
  <si>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</si>
  <si>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</si>
  <si>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</si>
  <si>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</si>
  <si>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</si>
  <si>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</si>
  <si>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</si>
  <si>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</si>
  <si>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</si>
  <si>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</si>
  <si>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</si>
  <si>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</si>
  <si>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</si>
  <si>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</si>
  <si>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</si>
  <si>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</si>
  <si>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</si>
  <si>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</si>
  <si>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</si>
  <si>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</si>
  <si>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</si>
  <si>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</si>
  <si>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</si>
  <si>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</si>
  <si>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</si>
  <si>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</si>
  <si>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</si>
  <si>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</si>
  <si>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</si>
  <si>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</si>
  <si>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</si>
  <si>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</si>
  <si>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</si>
  <si>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</si>
  <si>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</si>
  <si>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</si>
  <si>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</si>
  <si>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</si>
  <si>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</si>
  <si>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</si>
  <si>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</si>
  <si>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</si>
  <si>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</si>
  <si>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</si>
  <si>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</si>
  <si>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</si>
  <si>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</si>
  <si>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</si>
  <si>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</si>
  <si>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</si>
  <si>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</si>
  <si>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</si>
  <si>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</si>
  <si>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</si>
  <si>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</si>
  <si>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</si>
  <si>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</si>
  <si>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</si>
  <si>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</si>
  <si>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</si>
  <si>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</si>
  <si>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</si>
  <si>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</si>
  <si>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</si>
  <si>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</si>
  <si>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</si>
  <si>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</si>
  <si>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</si>
  <si>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</si>
  <si>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</si>
  <si>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</si>
  <si>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</si>
  <si>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</si>
  <si>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</si>
  <si>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</si>
  <si>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</si>
  <si>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</si>
  <si>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</si>
  <si>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</si>
  <si>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</si>
  <si>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</si>
  <si>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</si>
  <si>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</si>
  <si>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</si>
  <si>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</si>
  <si>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</si>
  <si>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</si>
  <si>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</si>
  <si>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</si>
  <si>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</si>
  <si>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</si>
  <si>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</si>
  <si>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</si>
  <si>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</si>
  <si>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</si>
  <si>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</si>
  <si>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</si>
  <si>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</si>
  <si>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</si>
  <si>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</si>
  <si>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</si>
  <si>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</si>
  <si>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</si>
  <si>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</si>
  <si>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</si>
  <si>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</si>
  <si>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</si>
  <si>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</si>
  <si>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</si>
  <si>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</si>
  <si>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</si>
  <si>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</si>
  <si>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</si>
  <si>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</si>
  <si>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</si>
  <si>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</si>
  <si>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</si>
  <si>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</si>
  <si>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</si>
  <si>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</si>
  <si>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</si>
  <si>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</si>
  <si>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</si>
  <si>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</si>
  <si>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</si>
  <si>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</si>
  <si>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</si>
  <si>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</si>
  <si>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</si>
  <si>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</si>
  <si>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</si>
  <si>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</si>
  <si>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</si>
  <si>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</si>
  <si>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</si>
  <si>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</si>
  <si>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</si>
  <si>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</si>
  <si>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</si>
  <si>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</si>
  <si>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</si>
  <si>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</si>
  <si>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</si>
  <si>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</si>
  <si>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</si>
  <si>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</si>
  <si>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</si>
  <si>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</si>
  <si>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</si>
  <si>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</si>
  <si>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</si>
  <si>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</si>
  <si>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</si>
  <si>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</si>
  <si>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</si>
  <si>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</si>
  <si>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</si>
  <si>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</si>
  <si>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</si>
  <si>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</si>
  <si>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</si>
  <si>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</si>
  <si>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</si>
  <si>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</si>
  <si>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</si>
  <si>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</si>
  <si>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</si>
  <si>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</si>
  <si>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</si>
  <si>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</si>
  <si>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</si>
  <si>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</si>
  <si>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</si>
  <si>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</si>
  <si>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</si>
  <si>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</si>
  <si>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</si>
  <si>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</si>
  <si>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</si>
  <si>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</si>
  <si>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</si>
  <si>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</si>
  <si>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</si>
  <si>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</si>
  <si>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</si>
  <si>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</si>
  <si>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</si>
  <si>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</si>
  <si>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</si>
  <si>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</si>
  <si>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</si>
  <si>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</si>
  <si>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</si>
  <si>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</si>
  <si>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</si>
  <si>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</si>
  <si>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</si>
  <si>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</si>
  <si>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</si>
  <si>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</si>
  <si>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</si>
  <si>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</si>
  <si>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</si>
  <si>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</si>
  <si>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</si>
  <si>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</si>
  <si>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</si>
  <si>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</si>
  <si>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</si>
  <si>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</si>
  <si>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</si>
  <si>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</si>
  <si>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</si>
  <si>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</si>
  <si>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</si>
  <si>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</si>
  <si>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</si>
  <si>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</si>
  <si>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</si>
  <si>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</si>
  <si>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</si>
  <si>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</si>
  <si>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</si>
  <si>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</si>
  <si>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</si>
  <si>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</si>
  <si>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</si>
  <si>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</si>
  <si>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</si>
  <si>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</si>
  <si>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</si>
  <si>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</si>
  <si>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</si>
  <si>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</si>
  <si>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</si>
  <si>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</si>
  <si>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</si>
  <si>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</si>
  <si>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</si>
  <si>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</si>
  <si>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</si>
  <si>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</si>
  <si>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</si>
  <si>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</si>
  <si>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</si>
  <si>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</si>
  <si>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</si>
  <si>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</si>
  <si>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</si>
  <si>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</si>
  <si>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</si>
  <si>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</si>
  <si>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</si>
  <si>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</si>
  <si>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</si>
  <si>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</si>
  <si>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</si>
  <si>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</si>
  <si>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</si>
  <si>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</si>
  <si>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</si>
  <si>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</si>
  <si>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</si>
  <si>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</si>
  <si>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</si>
  <si>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</si>
  <si>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</si>
  <si>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</si>
  <si>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</si>
  <si>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</si>
  <si>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</si>
  <si>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</si>
  <si>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</si>
  <si>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</si>
  <si>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</si>
  <si>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</si>
  <si>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</si>
  <si>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</si>
  <si>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</si>
  <si>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</si>
  <si>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</si>
  <si>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</si>
  <si>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</si>
  <si>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</si>
  <si>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</si>
  <si>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</si>
  <si>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</si>
  <si>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</si>
  <si>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</si>
  <si>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</si>
  <si>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</si>
  <si>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</si>
  <si>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</si>
  <si>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</si>
  <si>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</si>
  <si>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</si>
  <si>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</si>
  <si>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</si>
  <si>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</si>
  <si>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</si>
  <si>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</si>
  <si>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</si>
  <si>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</si>
  <si>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</si>
  <si>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</si>
  <si>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</si>
  <si>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</si>
  <si>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</si>
  <si>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</si>
  <si>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</si>
  <si>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</si>
  <si>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</si>
  <si>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</si>
  <si>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</si>
  <si>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</si>
  <si>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</si>
  <si>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</si>
  <si>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</si>
  <si>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</si>
  <si>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</si>
  <si>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</si>
  <si>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</si>
  <si>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</si>
  <si>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</si>
  <si>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</si>
  <si>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</si>
  <si>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</si>
  <si>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</si>
  <si>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</si>
  <si>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</si>
  <si>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</si>
  <si>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</si>
  <si>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</si>
  <si>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</si>
  <si>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</si>
  <si>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</si>
  <si>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</si>
  <si>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</si>
  <si>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</si>
  <si>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</si>
  <si>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</si>
  <si>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</si>
  <si>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</si>
  <si>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</si>
  <si>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</si>
  <si>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</si>
  <si>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</si>
  <si>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</si>
  <si>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</si>
  <si>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</si>
  <si>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</si>
  <si>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</si>
  <si>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</si>
  <si>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</si>
  <si>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</si>
  <si>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</si>
  <si>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</si>
  <si>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</si>
  <si>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</si>
  <si>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</si>
  <si>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</si>
  <si>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</si>
  <si>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</si>
  <si>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</si>
  <si>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</si>
  <si>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</si>
  <si>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</si>
  <si>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</si>
  <si>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</si>
  <si>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</si>
  <si>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</si>
  <si>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</si>
  <si>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</si>
  <si>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</si>
  <si>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</si>
  <si>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</si>
  <si>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</si>
  <si>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</si>
  <si>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</si>
  <si>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</si>
  <si>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</si>
  <si>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</si>
  <si>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</si>
  <si>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</si>
  <si>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</si>
  <si>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</si>
  <si>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</si>
  <si>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</si>
  <si>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</si>
  <si>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</si>
  <si>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</si>
  <si>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</si>
  <si>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</si>
  <si>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</si>
  <si>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</si>
  <si>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</si>
  <si>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</si>
  <si>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</si>
  <si>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</si>
  <si>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</si>
  <si>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</si>
  <si>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</si>
  <si>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</si>
  <si>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</si>
  <si>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</si>
  <si>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</si>
  <si>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</si>
  <si>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</si>
  <si>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</si>
  <si>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</si>
  <si>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</si>
  <si>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</si>
  <si>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</si>
  <si>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</si>
  <si>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</si>
  <si>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</si>
  <si>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</si>
  <si>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</si>
  <si>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</si>
  <si>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</si>
  <si>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</si>
  <si>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</si>
  <si>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</si>
  <si>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</si>
  <si>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</si>
  <si>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</si>
  <si>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</si>
  <si>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</si>
  <si>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</si>
  <si>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</si>
  <si>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</si>
  <si>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</si>
  <si>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</si>
  <si>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</si>
  <si>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</si>
  <si>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</si>
  <si>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</si>
  <si>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</si>
  <si>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</si>
  <si>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</si>
  <si>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</si>
  <si>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</si>
  <si>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</si>
  <si>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</si>
  <si>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</si>
  <si>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</si>
  <si>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</si>
  <si>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</si>
  <si>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</si>
  <si>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</si>
  <si>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</si>
  <si>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</si>
  <si>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</si>
  <si>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</si>
  <si>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</si>
  <si>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</si>
  <si>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</si>
  <si>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</si>
  <si>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</si>
  <si>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</si>
  <si>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</si>
  <si>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</si>
  <si>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</si>
  <si>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</si>
  <si>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</si>
  <si>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</si>
  <si>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</si>
  <si>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</si>
  <si>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</si>
  <si>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</si>
  <si>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</si>
  <si>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</si>
  <si>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</si>
  <si>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</si>
  <si>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</si>
  <si>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</si>
  <si>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</si>
  <si>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</si>
  <si>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</si>
  <si>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</si>
  <si>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</si>
  <si>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</si>
  <si>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</si>
  <si>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</si>
  <si>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</si>
  <si>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</si>
  <si>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</si>
  <si>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</si>
  <si>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</si>
  <si>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</si>
  <si>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</si>
  <si>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</si>
  <si>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</si>
  <si>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</si>
  <si>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</si>
  <si>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</si>
  <si>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</si>
  <si>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</si>
  <si>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</si>
  <si>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</si>
  <si>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</si>
  <si>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</si>
  <si>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</si>
  <si>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</si>
  <si>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</si>
  <si>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</si>
  <si>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</si>
  <si>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</si>
  <si>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</si>
  <si>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</si>
  <si>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</si>
  <si>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</si>
  <si>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</si>
  <si>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</si>
  <si>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</si>
  <si>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</si>
  <si>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</si>
  <si>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</si>
  <si>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</si>
  <si>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</si>
  <si>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</si>
  <si>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</si>
  <si>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</si>
  <si>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</si>
  <si>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</si>
  <si>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</si>
  <si>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</si>
  <si>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</si>
  <si>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</si>
  <si>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</si>
  <si>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</si>
  <si>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</si>
  <si>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</si>
  <si>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</si>
  <si>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</si>
  <si>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</si>
  <si>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</si>
  <si>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</si>
  <si>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</si>
  <si>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</si>
  <si>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</si>
  <si>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</si>
  <si>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</si>
  <si>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</si>
  <si>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</si>
  <si>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</si>
  <si>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Launched Conversion</t>
  </si>
  <si>
    <t>Average of goal</t>
  </si>
  <si>
    <t>Max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</si>
  <si>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</si>
  <si>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</si>
  <si>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</si>
  <si>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</si>
  <si>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</si>
  <si>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</si>
  <si>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</si>
  <si>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</si>
  <si>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</si>
  <si>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</si>
  <si>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</si>
  <si>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</si>
  <si>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</si>
  <si>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</si>
  <si>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</si>
  <si>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</si>
  <si>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</si>
  <si>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</si>
  <si>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</si>
  <si>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</si>
  <si>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# of Backers</t>
  </si>
  <si>
    <t>Median # of Backers</t>
  </si>
  <si>
    <t>Minimum # of Backers</t>
  </si>
  <si>
    <t>Maximum # of Backers</t>
  </si>
  <si>
    <t>Variance in # of Backers</t>
  </si>
  <si>
    <t>Standard Deviation of # of Backers</t>
  </si>
  <si>
    <t>Successful</t>
  </si>
  <si>
    <t>Failed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</si>
  <si>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</si>
  <si>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</si>
  <si>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 xml:space="preserve">The median is a better summary of this data set. This can be seen by the high maximum compared to the median. </t>
  </si>
  <si>
    <t>These high values will artifically increase the mean value and make it unrepresentative of the dataset as a whole.</t>
  </si>
  <si>
    <t>There is more variability in the successful campaigns as seen in its highstandard deviation.</t>
  </si>
  <si>
    <t>This high standard deviation indicates that there is a high variane from the mean in the successful campains.</t>
  </si>
  <si>
    <t>In other words, there is a large amount of spread in our data in this sub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</si>
</sst>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1" fontId="0" fillId="0" borderId="0" xfId="0" applyNumberFormat="1"/>
    <xf numFmtId="0" fontId="3" fillId="0" borderId="0" xfId="0" applyFont="1"/>
    <xf numFmtId="9" fontId="0" fillId="0" borderId="0" xfId="2" applyNumberFormat="1" applyFont="1"/>
    <xf numFmtId="2" fontId="0" fillId="0" borderId="0" xfId="0" applyNumberFormat="1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2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3999450666829432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Category!PivotTable1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      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9-4FC9-8B36-727053711B73}"/>
            </c:ext>
          </c:extLst>
        </c:ser>
        <c:ser>
          <c:idx val="1"/>
          <c:order val="1"/>
          <c:tx>
            <c:strRef>
              <c:f>'        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9-4FC9-8B36-727053711B73}"/>
            </c:ext>
          </c:extLst>
        </c:ser>
        <c:ser>
          <c:idx val="2"/>
          <c:order val="2"/>
          <c:tx>
            <c:strRef>
              <c:f>'        Pivot 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9-4FC9-8B36-727053711B73}"/>
            </c:ext>
          </c:extLst>
        </c:ser>
        <c:ser>
          <c:idx val="3"/>
          <c:order val="3"/>
          <c:tx>
            <c:strRef>
              <c:f>'        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9-4FC9-8B36-727053711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Country!PivotTable1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      Pivot Table -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E-44D8-9191-F0DA99D1AB12}"/>
            </c:ext>
          </c:extLst>
        </c:ser>
        <c:ser>
          <c:idx val="1"/>
          <c:order val="1"/>
          <c:tx>
            <c:strRef>
              <c:f>'        Pivot Table -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E-44D8-9191-F0DA99D1AB12}"/>
            </c:ext>
          </c:extLst>
        </c:ser>
        <c:ser>
          <c:idx val="2"/>
          <c:order val="2"/>
          <c:tx>
            <c:strRef>
              <c:f>'        Pivot Table -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E-44D8-9191-F0DA99D1AB12}"/>
            </c:ext>
          </c:extLst>
        </c:ser>
        <c:ser>
          <c:idx val="3"/>
          <c:order val="3"/>
          <c:tx>
            <c:strRef>
              <c:f>'        Pivot Table -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E-44D8-9191-F0DA99D1A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Kickstarter_CAM.xlsx]Pivot Table -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0-4C96-88CD-3BE5A1908810}"/>
            </c:ext>
          </c:extLst>
        </c:ser>
        <c:ser>
          <c:idx val="1"/>
          <c:order val="1"/>
          <c:tx>
            <c:strRef>
              <c:f>'Pivot Table -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0-4C96-88CD-3BE5A1908810}"/>
            </c:ext>
          </c:extLst>
        </c:ser>
        <c:ser>
          <c:idx val="2"/>
          <c:order val="2"/>
          <c:tx>
            <c:strRef>
              <c:f>'Pivot Table -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0-4C96-88CD-3BE5A1908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44400"/>
        <c:axId val="707892624"/>
      </c:lineChart>
      <c:catAx>
        <c:axId val="65074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92624"/>
        <c:crosses val="autoZero"/>
        <c:auto val="1"/>
        <c:lblAlgn val="ctr"/>
        <c:lblOffset val="100"/>
        <c:noMultiLvlLbl val="0"/>
      </c:catAx>
      <c:valAx>
        <c:axId val="7078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88-46F2-8F5F-0DFBCA6D53F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88-46F2-8F5F-0DFBCA6D53F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88-46F2-8F5F-0DFBCA6D5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189439"/>
        <c:axId val="764694751"/>
      </c:lineChart>
      <c:catAx>
        <c:axId val="75418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94751"/>
        <c:crosses val="autoZero"/>
        <c:auto val="1"/>
        <c:lblAlgn val="ctr"/>
        <c:lblOffset val="100"/>
        <c:noMultiLvlLbl val="0"/>
      </c:catAx>
      <c:valAx>
        <c:axId val="7646947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8943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Goal avg!PivotTable1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       Pivot Table - Goal avg'!$B$3:$B$4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avg'!$B$5:$B$14</c:f>
              <c:numCache>
                <c:formatCode>0</c:formatCode>
                <c:ptCount val="9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4">
                  <c:v>4695.8018888888892</c:v>
                </c:pt>
                <c:pt idx="5">
                  <c:v>14338.184466019418</c:v>
                </c:pt>
                <c:pt idx="6">
                  <c:v>9047.2000000000007</c:v>
                </c:pt>
                <c:pt idx="7">
                  <c:v>32129.994210526314</c:v>
                </c:pt>
                <c:pt idx="8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E-4AF3-9D5C-BD36FCE3BBC0}"/>
            </c:ext>
          </c:extLst>
        </c:ser>
        <c:ser>
          <c:idx val="1"/>
          <c:order val="1"/>
          <c:tx>
            <c:strRef>
              <c:f>'        Pivot Table - Goal avg'!$C$3:$C$4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avg'!$C$5:$C$14</c:f>
              <c:numCache>
                <c:formatCode>0</c:formatCode>
                <c:ptCount val="9"/>
                <c:pt idx="0">
                  <c:v>167296.02777777778</c:v>
                </c:pt>
                <c:pt idx="1">
                  <c:v>31593.657142857144</c:v>
                </c:pt>
                <c:pt idx="2">
                  <c:v>50976.457142857143</c:v>
                </c:pt>
                <c:pt idx="4">
                  <c:v>8420.2250000000004</c:v>
                </c:pt>
                <c:pt idx="5">
                  <c:v>14510.008547008547</c:v>
                </c:pt>
                <c:pt idx="6">
                  <c:v>19035.858267716536</c:v>
                </c:pt>
                <c:pt idx="7">
                  <c:v>89713.215962441318</c:v>
                </c:pt>
                <c:pt idx="8">
                  <c:v>54246.67545638945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E-4AF3-9D5C-BD36FCE3BBC0}"/>
            </c:ext>
          </c:extLst>
        </c:ser>
        <c:ser>
          <c:idx val="2"/>
          <c:order val="2"/>
          <c:tx>
            <c:strRef>
              <c:f>'        Pivot Table - Goal avg'!$D$3:$D$4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avg'!$D$5:$D$14</c:f>
              <c:numCache>
                <c:formatCode>0</c:formatCode>
                <c:ptCount val="9"/>
                <c:pt idx="0">
                  <c:v>2591988.9750000001</c:v>
                </c:pt>
                <c:pt idx="1">
                  <c:v>37800</c:v>
                </c:pt>
                <c:pt idx="3">
                  <c:v>13368.125</c:v>
                </c:pt>
                <c:pt idx="4">
                  <c:v>35159.75</c:v>
                </c:pt>
                <c:pt idx="6">
                  <c:v>844226</c:v>
                </c:pt>
                <c:pt idx="7">
                  <c:v>91275.219101123599</c:v>
                </c:pt>
                <c:pt idx="8">
                  <c:v>911984.59459459456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E-4AF3-9D5C-BD36FCE3BBC0}"/>
            </c:ext>
          </c:extLst>
        </c:ser>
        <c:ser>
          <c:idx val="3"/>
          <c:order val="3"/>
          <c:tx>
            <c:strRef>
              <c:f>'        Pivot Table - Goal avg'!$E$3:$E$4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avg'!$E$5:$E$14</c:f>
              <c:numCache>
                <c:formatCode>0</c:formatCode>
                <c:ptCount val="9"/>
                <c:pt idx="1">
                  <c:v>6167.833333333333</c:v>
                </c:pt>
                <c:pt idx="4">
                  <c:v>31467.75</c:v>
                </c:pt>
                <c:pt idx="8">
                  <c:v>12611.541666666666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E-4AF3-9D5C-BD36FCE3B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Goal max!PivotTable1</c:name>
    <c:fmtId val="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       Pivot Table - Goal max'!$B$3:$B$4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max'!$B$5:$B$14</c:f>
              <c:numCache>
                <c:formatCode>0</c:formatCode>
                <c:ptCount val="9"/>
                <c:pt idx="0">
                  <c:v>150000</c:v>
                </c:pt>
                <c:pt idx="1">
                  <c:v>40000</c:v>
                </c:pt>
                <c:pt idx="2">
                  <c:v>40000</c:v>
                </c:pt>
                <c:pt idx="4">
                  <c:v>70000</c:v>
                </c:pt>
                <c:pt idx="5">
                  <c:v>300000</c:v>
                </c:pt>
                <c:pt idx="6">
                  <c:v>50000</c:v>
                </c:pt>
                <c:pt idx="7">
                  <c:v>400000</c:v>
                </c:pt>
                <c:pt idx="8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B-4CD7-BB86-0BE7A7DE4670}"/>
            </c:ext>
          </c:extLst>
        </c:ser>
        <c:ser>
          <c:idx val="1"/>
          <c:order val="1"/>
          <c:tx>
            <c:strRef>
              <c:f>'        Pivot Table - Goal max'!$C$3:$C$4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max'!$C$5:$C$14</c:f>
              <c:numCache>
                <c:formatCode>0</c:formatCode>
                <c:ptCount val="9"/>
                <c:pt idx="0">
                  <c:v>10000000</c:v>
                </c:pt>
                <c:pt idx="1">
                  <c:v>250000</c:v>
                </c:pt>
                <c:pt idx="2">
                  <c:v>900000</c:v>
                </c:pt>
                <c:pt idx="4">
                  <c:v>100000</c:v>
                </c:pt>
                <c:pt idx="5">
                  <c:v>180000</c:v>
                </c:pt>
                <c:pt idx="6">
                  <c:v>500000</c:v>
                </c:pt>
                <c:pt idx="7">
                  <c:v>8000000</c:v>
                </c:pt>
                <c:pt idx="8">
                  <c:v>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9B-4CD7-BB86-0BE7A7DE4670}"/>
            </c:ext>
          </c:extLst>
        </c:ser>
        <c:ser>
          <c:idx val="2"/>
          <c:order val="2"/>
          <c:tx>
            <c:strRef>
              <c:f>'        Pivot Table - Goal max'!$D$3:$D$4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max'!$D$5:$D$14</c:f>
              <c:numCache>
                <c:formatCode>0</c:formatCode>
                <c:ptCount val="9"/>
                <c:pt idx="0">
                  <c:v>100000000</c:v>
                </c:pt>
                <c:pt idx="1">
                  <c:v>200000</c:v>
                </c:pt>
                <c:pt idx="3">
                  <c:v>100000</c:v>
                </c:pt>
                <c:pt idx="4">
                  <c:v>500000</c:v>
                </c:pt>
                <c:pt idx="6">
                  <c:v>25000000</c:v>
                </c:pt>
                <c:pt idx="7">
                  <c:v>2500000</c:v>
                </c:pt>
                <c:pt idx="8">
                  <c:v>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9B-4CD7-BB86-0BE7A7DE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  <c:max val="4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82A83-6A6F-4A23-81CC-8EAF003AF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3</xdr:row>
      <xdr:rowOff>75247</xdr:rowOff>
    </xdr:from>
    <xdr:to>
      <xdr:col>21</xdr:col>
      <xdr:colOff>19050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F9033-9F95-422A-A650-B4426B1AE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321944</xdr:colOff>
      <xdr:row>1</xdr:row>
      <xdr:rowOff>136206</xdr:rowOff>
    </xdr:from>
    <xdr:to>
      <xdr:col>14</xdr:col>
      <xdr:colOff>466724</xdr:colOff>
      <xdr:row>28</xdr:row>
      <xdr:rowOff>150494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26C0F-A641-4EAF-921F-8E39D6CAF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99059</xdr:colOff>
      <xdr:row>13</xdr:row>
      <xdr:rowOff>67627</xdr:rowOff>
    </xdr:from>
    <xdr:to>
      <xdr:col>8</xdr:col>
      <xdr:colOff>447674</xdr:colOff>
      <xdr:row>38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4FB8B3-E946-402C-AA3E-D958EC526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CDD1A-42C7-4B44-A20B-1DF20EAEA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6ECDC-A5D9-4B9B-9FFD-F2F9975DC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McCulley" refreshedDate="44044.384043749997" createdVersion="6" refreshedVersion="6" minRefreshableVersion="3" recordCount="4114" xr:uid="{967C0A13-E450-4528-80FA-E4E031431F17}">
  <cacheSource type="worksheet">
    <worksheetSource ref="A1:R4115" sheet="Summary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McCulley" refreshedDate="44044.403193287035" createdVersion="6" refreshedVersion="6" minRefreshableVersion="3" recordCount="4114" xr:uid="{EB013D6A-7A66-4E3A-9A89-660336C02F31}">
  <cacheSource type="worksheet">
    <worksheetSource ref="A1:T4115" sheet="Summary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Launch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0EBDD-E21C-453B-9535-3F9769BA75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5B5E3-E168-4F03-A740-AF8D68C9C4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D8F53-DF75-4331-AA8D-9DAF7E6D89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D8B66-C2F3-40DE-B406-3484D82D88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Average of goal" fld="3" subtotal="average" baseField="16" baseItem="0"/>
  </dataFields>
  <formats count="9">
    <format dxfId="21">
      <pivotArea collapsedLevelsAreSubtotals="1" fieldPosition="0">
        <references count="1">
          <reference field="16" count="1">
            <x v="0"/>
          </reference>
        </references>
      </pivotArea>
    </format>
    <format dxfId="20">
      <pivotArea collapsedLevelsAreSubtotals="1" fieldPosition="0">
        <references count="1">
          <reference field="16" count="1">
            <x v="1"/>
          </reference>
        </references>
      </pivotArea>
    </format>
    <format dxfId="19">
      <pivotArea collapsedLevelsAreSubtotals="1" fieldPosition="0">
        <references count="1">
          <reference field="16" count="1">
            <x v="2"/>
          </reference>
        </references>
      </pivotArea>
    </format>
    <format dxfId="18">
      <pivotArea collapsedLevelsAreSubtotals="1" fieldPosition="0">
        <references count="1">
          <reference field="16" count="1">
            <x v="3"/>
          </reference>
        </references>
      </pivotArea>
    </format>
    <format dxfId="17">
      <pivotArea collapsedLevelsAreSubtotals="1" fieldPosition="0">
        <references count="1">
          <reference field="16" count="1">
            <x v="4"/>
          </reference>
        </references>
      </pivotArea>
    </format>
    <format dxfId="16">
      <pivotArea collapsedLevelsAreSubtotals="1" fieldPosition="0">
        <references count="1">
          <reference field="16" count="1">
            <x v="5"/>
          </reference>
        </references>
      </pivotArea>
    </format>
    <format dxfId="15">
      <pivotArea collapsedLevelsAreSubtotals="1" fieldPosition="0">
        <references count="1">
          <reference field="16" count="1">
            <x v="6"/>
          </reference>
        </references>
      </pivotArea>
    </format>
    <format dxfId="14">
      <pivotArea collapsedLevelsAreSubtotals="1" fieldPosition="0">
        <references count="1">
          <reference field="16" count="1">
            <x v="7"/>
          </reference>
        </references>
      </pivotArea>
    </format>
    <format dxfId="13">
      <pivotArea collapsedLevelsAreSubtotals="1" fieldPosition="0">
        <references count="1">
          <reference field="16" count="1">
            <x v="8"/>
          </reference>
        </references>
      </pivotArea>
    </format>
  </formats>
  <chartFormats count="8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AAD47-4B0A-46F9-993F-E36DC93B56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Max of goal" fld="3" subtotal="max" baseField="16" baseItem="0"/>
  </dataFields>
  <formats count="9">
    <format dxfId="12">
      <pivotArea collapsedLevelsAreSubtotals="1" fieldPosition="0">
        <references count="1">
          <reference field="16" count="1">
            <x v="0"/>
          </reference>
        </references>
      </pivotArea>
    </format>
    <format dxfId="11">
      <pivotArea collapsedLevelsAreSubtotals="1" fieldPosition="0">
        <references count="1">
          <reference field="16" count="1">
            <x v="1"/>
          </reference>
        </references>
      </pivotArea>
    </format>
    <format dxfId="10">
      <pivotArea collapsedLevelsAreSubtotals="1" fieldPosition="0">
        <references count="1">
          <reference field="16" count="1">
            <x v="2"/>
          </reference>
        </references>
      </pivotArea>
    </format>
    <format dxfId="9">
      <pivotArea collapsedLevelsAreSubtotals="1" fieldPosition="0">
        <references count="1">
          <reference field="16" count="1">
            <x v="3"/>
          </reference>
        </references>
      </pivotArea>
    </format>
    <format dxfId="8">
      <pivotArea collapsedLevelsAreSubtotals="1" fieldPosition="0">
        <references count="1">
          <reference field="16" count="1">
            <x v="4"/>
          </reference>
        </references>
      </pivotArea>
    </format>
    <format dxfId="7">
      <pivotArea collapsedLevelsAreSubtotals="1" fieldPosition="0">
        <references count="1">
          <reference field="16" count="1">
            <x v="5"/>
          </reference>
        </references>
      </pivotArea>
    </format>
    <format dxfId="6">
      <pivotArea collapsedLevelsAreSubtotals="1" fieldPosition="0">
        <references count="1">
          <reference field="16" count="1">
            <x v="6"/>
          </reference>
        </references>
      </pivotArea>
    </format>
    <format dxfId="5">
      <pivotArea collapsedLevelsAreSubtotals="1" fieldPosition="0">
        <references count="1">
          <reference field="16" count="1">
            <x v="7"/>
          </reference>
        </references>
      </pivotArea>
    </format>
    <format dxfId="4">
      <pivotArea collapsedLevelsAreSubtotals="1" fieldPosition="0">
        <references count="1">
          <reference field="16" count="1">
            <x v="8"/>
          </reference>
        </references>
      </pivotArea>
    </format>
  </formats>
  <chartFormats count="22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L1" sqref="L1:L1048576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bestFit="1" customWidth="1"/>
    <col min="16" max="16" width="21.77734375" bestFit="1" customWidth="1"/>
    <col min="17" max="17" width="13" bestFit="1" customWidth="1"/>
    <col min="18" max="18" width="17.33203125" bestFit="1" customWidth="1"/>
    <col min="19" max="19" width="27.88671875" style="11" bestFit="1" customWidth="1"/>
    <col min="20" max="20" width="32.2187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8378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LEFT(N2,SEARCH("/",N2)-1)</f>
        <v>film &amp; video</v>
      </c>
      <c r="R2" t="str">
        <f t="shared" ref="R2:R65" si="3">RIGHT(N2,LEN(N2)-SEARCH("/",N2))</f>
        <v>television</v>
      </c>
      <c r="S2" s="10">
        <f t="shared" ref="S2:S65" si="4">(((I2/60)/60)/24)+DATE(1970,1,1)</f>
        <v>42208.125</v>
      </c>
      <c r="T2" s="10">
        <f t="shared" ref="T2:T65" si="5">(((J2/60)/60)/24)+DATE(1970,1,1)</f>
        <v>42177.007071759261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42796.600497685184</v>
      </c>
      <c r="T3" s="10">
        <f t="shared" si="5"/>
        <v>42766.600497685184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0">
        <f t="shared" si="5"/>
        <v>42516.047071759262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0">
        <f t="shared" si="5"/>
        <v>41869.542314814818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0">
        <f t="shared" si="5"/>
        <v>42200.758240740746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0">
        <f t="shared" si="5"/>
        <v>42229.820173611108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0">
        <f t="shared" si="5"/>
        <v>42286.660891203705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0">
        <f t="shared" si="5"/>
        <v>41375.057222222218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0">
        <f t="shared" si="5"/>
        <v>41874.098807870374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0">
        <f t="shared" si="5"/>
        <v>42323.964976851858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0">
        <f t="shared" si="5"/>
        <v>42196.928668981483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42149.548888888887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42230.23583333334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41701.901817129627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0">
        <f t="shared" si="5"/>
        <v>41409.814317129632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LEFT(N66,SEARCH("/",N66)-1)</f>
        <v>film &amp; video</v>
      </c>
      <c r="R66" t="str">
        <f t="shared" ref="R66:R129" si="9">RIGHT(N66,LEN(N66)-SEARCH("/",N66))</f>
        <v>shorts</v>
      </c>
      <c r="S66" s="10">
        <f t="shared" ref="S66:S129" si="10">(((I66/60)/60)/24)+DATE(1970,1,1)</f>
        <v>41463.01829861111</v>
      </c>
      <c r="T66" s="10">
        <f t="shared" ref="T66:T129" si="11">(((J66/60)/60)/24)+DATE(1970,1,1)</f>
        <v>41433.01829861111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si="10"/>
        <v>41862.249305555553</v>
      </c>
      <c r="T67" s="10">
        <f t="shared" si="11"/>
        <v>41835.821226851855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0">
        <f t="shared" si="11"/>
        <v>42539.849768518514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0">
        <f t="shared" si="11"/>
        <v>41075.583379629628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0">
        <f t="shared" si="11"/>
        <v>41663.569340277776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0">
        <f t="shared" si="11"/>
        <v>40786.187789351854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0">
        <f t="shared" si="11"/>
        <v>40730.896354166667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0">
        <f t="shared" si="11"/>
        <v>40997.271493055552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0">
        <f t="shared" si="11"/>
        <v>41208.010196759256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0">
        <f t="shared" si="11"/>
        <v>40587.75675925926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0">
        <f t="shared" si="11"/>
        <v>42360.487210648149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0">
        <f t="shared" si="11"/>
        <v>41357.209166666667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0">
        <f t="shared" si="11"/>
        <v>40844.691643518519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0">
        <f t="shared" si="11"/>
        <v>40997.144872685189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0">
        <f t="shared" si="11"/>
        <v>42604.730567129634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0">
        <f t="shared" si="11"/>
        <v>41724.776539351849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0">
        <f t="shared" si="11"/>
        <v>41583.083981481483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41104.126388888886</v>
      </c>
      <c r="T83" s="10">
        <f t="shared" si="11"/>
        <v>41100.158877314818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0">
        <f t="shared" si="11"/>
        <v>40795.820150462961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0">
        <f t="shared" si="11"/>
        <v>42042.615613425922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0">
        <f t="shared" si="11"/>
        <v>40648.757939814815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0">
        <f t="shared" si="11"/>
        <v>40779.125428240739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0">
        <f t="shared" si="11"/>
        <v>42291.556076388893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40332.070138888892</v>
      </c>
      <c r="T89" s="10">
        <f t="shared" si="11"/>
        <v>40322.53938657407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0">
        <f t="shared" si="11"/>
        <v>41786.65892361111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41427.752222222225</v>
      </c>
      <c r="T91" s="10">
        <f t="shared" si="11"/>
        <v>41402.752222222225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0">
        <f t="shared" si="11"/>
        <v>40706.297442129631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0">
        <f t="shared" si="11"/>
        <v>40619.402361111112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0">
        <f t="shared" si="11"/>
        <v>42721.198877314819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0">
        <f t="shared" si="11"/>
        <v>41065.858067129629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0">
        <f t="shared" si="11"/>
        <v>41716.717847222222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0">
        <f t="shared" si="11"/>
        <v>40935.005104166667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0">
        <f t="shared" si="11"/>
        <v>40324.662511574075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0">
        <f t="shared" si="11"/>
        <v>40706.135208333333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0">
        <f t="shared" si="11"/>
        <v>41214.79483796296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0">
        <f t="shared" si="11"/>
        <v>41631.902766203704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0">
        <f t="shared" si="11"/>
        <v>41197.753310185188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0">
        <f t="shared" si="11"/>
        <v>41274.776736111111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0">
        <f t="shared" si="11"/>
        <v>40505.131168981483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0">
        <f t="shared" si="11"/>
        <v>41682.805902777778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0">
        <f t="shared" si="11"/>
        <v>40612.695208333331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0">
        <f t="shared" si="11"/>
        <v>42485.724768518514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41001.776631944449</v>
      </c>
      <c r="T108" s="10">
        <f t="shared" si="11"/>
        <v>40987.776631944449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0">
        <f t="shared" si="11"/>
        <v>40635.982488425929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0">
        <f t="shared" si="11"/>
        <v>41365.613078703704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0">
        <f t="shared" si="11"/>
        <v>40570.025810185187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0">
        <f t="shared" si="11"/>
        <v>41557.949687500004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0">
        <f t="shared" si="11"/>
        <v>42125.333182870367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0">
        <f t="shared" si="11"/>
        <v>41718.043032407404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0">
        <f t="shared" si="11"/>
        <v>40753.758425925924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0">
        <f t="shared" si="11"/>
        <v>40861.27416666667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40943.738935185182</v>
      </c>
      <c r="T117" s="10">
        <f t="shared" si="11"/>
        <v>40918.738935185182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0">
        <f t="shared" si="11"/>
        <v>40595.497164351851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0">
        <f t="shared" si="11"/>
        <v>40248.834999999999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0">
        <f t="shared" si="11"/>
        <v>40723.053657407407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0">
        <f t="shared" si="11"/>
        <v>40739.069282407407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0">
        <f t="shared" si="11"/>
        <v>42616.049849537041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0">
        <f t="shared" si="11"/>
        <v>42096.704976851848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0">
        <f t="shared" si="11"/>
        <v>42593.431793981479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0">
        <f t="shared" si="11"/>
        <v>41904.781990740739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0">
        <f t="shared" si="11"/>
        <v>42114.928726851853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0">
        <f t="shared" si="11"/>
        <v>42709.993981481486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0">
        <f t="shared" si="11"/>
        <v>42135.589548611111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0">
        <f t="shared" si="11"/>
        <v>42067.62431712963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LEFT(N130,SEARCH("/",N130)-1)</f>
        <v>film &amp; video</v>
      </c>
      <c r="R130" t="str">
        <f t="shared" ref="R130:R193" si="15">RIGHT(N130,LEN(N130)-SEARCH("/",N130))</f>
        <v>science fiction</v>
      </c>
      <c r="S130" s="10">
        <f t="shared" ref="S130:S193" si="16">(((I130/60)/60)/24)+DATE(1970,1,1)</f>
        <v>42663.22792824074</v>
      </c>
      <c r="T130" s="10">
        <f t="shared" ref="T130:T193" si="17">(((J130/60)/60)/24)+DATE(1970,1,1)</f>
        <v>42628.22792824074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si="16"/>
        <v>41942.937303240738</v>
      </c>
      <c r="T131" s="10">
        <f t="shared" si="17"/>
        <v>41882.937303240738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0">
        <f t="shared" si="17"/>
        <v>41778.915416666663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0">
        <f t="shared" si="17"/>
        <v>42541.837511574078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0">
        <f t="shared" si="17"/>
        <v>41905.812581018516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0">
        <f t="shared" si="17"/>
        <v>42491.80768518518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0">
        <f t="shared" si="17"/>
        <v>42221.909930555557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0">
        <f t="shared" si="17"/>
        <v>41788.381909722222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0">
        <f t="shared" si="17"/>
        <v>42096.410115740742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0">
        <f t="shared" si="17"/>
        <v>42239.573993055557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0">
        <f t="shared" si="17"/>
        <v>42186.257418981477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0">
        <f t="shared" si="17"/>
        <v>42187.920972222222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0">
        <f t="shared" si="17"/>
        <v>42053.198287037041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0">
        <f t="shared" si="17"/>
        <v>42110.153043981481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0">
        <f t="shared" si="17"/>
        <v>41938.893263888887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0">
        <f t="shared" si="17"/>
        <v>42559.064143518524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0">
        <f t="shared" si="17"/>
        <v>42047.762407407412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0">
        <f t="shared" si="17"/>
        <v>42200.542268518519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0">
        <f t="shared" si="17"/>
        <v>42693.016180555554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0">
        <f t="shared" si="17"/>
        <v>41969.767824074079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0">
        <f t="shared" si="17"/>
        <v>42397.281666666662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0">
        <f t="shared" si="17"/>
        <v>41968.172106481477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0">
        <f t="shared" si="17"/>
        <v>42090.161828703705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0">
        <f t="shared" si="17"/>
        <v>42113.550821759258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41905.077546296299</v>
      </c>
      <c r="T154" s="10">
        <f t="shared" si="17"/>
        <v>41875.077546296299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0">
        <f t="shared" si="17"/>
        <v>41933.586157407408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0">
        <f t="shared" si="17"/>
        <v>42115.547395833331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0">
        <f t="shared" si="17"/>
        <v>42168.559432870374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0">
        <f t="shared" si="17"/>
        <v>41794.124953703707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0">
        <f t="shared" si="17"/>
        <v>42396.911712962959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0">
        <f t="shared" si="17"/>
        <v>41904.07671296296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0">
        <f t="shared" si="17"/>
        <v>42514.434548611112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42231.913090277783</v>
      </c>
      <c r="T162" s="10">
        <f t="shared" si="17"/>
        <v>42171.913090277783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0">
        <f t="shared" si="17"/>
        <v>41792.687442129631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0">
        <f t="shared" si="17"/>
        <v>41835.126805555556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0">
        <f t="shared" si="17"/>
        <v>42243.961273148147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0">
        <f t="shared" si="17"/>
        <v>41841.762743055559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0">
        <f t="shared" si="17"/>
        <v>42351.658842592587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0">
        <f t="shared" si="17"/>
        <v>42721.075949074075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0">
        <f t="shared" si="17"/>
        <v>42160.927488425921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0">
        <f t="shared" si="17"/>
        <v>42052.83530092593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0">
        <f t="shared" si="17"/>
        <v>41900.505312499998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0">
        <f t="shared" si="17"/>
        <v>42216.977812500001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0">
        <f t="shared" si="17"/>
        <v>42534.180717592593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42082.353275462956</v>
      </c>
      <c r="T174" s="10">
        <f t="shared" si="17"/>
        <v>42047.394942129627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0">
        <f t="shared" si="17"/>
        <v>42033.573009259257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0">
        <f t="shared" si="17"/>
        <v>42072.758981481486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0">
        <f t="shared" si="17"/>
        <v>41855.777905092589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0">
        <f t="shared" si="17"/>
        <v>42191.824062500003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0">
        <f t="shared" si="17"/>
        <v>42070.047754629632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0">
        <f t="shared" si="17"/>
        <v>42304.955381944441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0">
        <f t="shared" si="17"/>
        <v>42403.080497685187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0">
        <f t="shared" si="17"/>
        <v>42067.991238425922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0">
        <f t="shared" si="17"/>
        <v>42147.741840277777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0">
        <f t="shared" si="17"/>
        <v>42712.011944444443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0">
        <f t="shared" si="17"/>
        <v>41939.810300925928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0">
        <f t="shared" si="17"/>
        <v>41825.791226851856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0">
        <f t="shared" si="17"/>
        <v>42570.91133101852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0">
        <f t="shared" si="17"/>
        <v>42767.812893518523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0">
        <f t="shared" si="17"/>
        <v>42182.234456018516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0">
        <f t="shared" si="17"/>
        <v>41857.18304398148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0">
        <f t="shared" si="17"/>
        <v>42556.690706018519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0">
        <f t="shared" si="17"/>
        <v>42527.650995370372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0">
        <f t="shared" si="17"/>
        <v>42239.441412037035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LEFT(N194,SEARCH("/",N194)-1)</f>
        <v>film &amp; video</v>
      </c>
      <c r="R194" t="str">
        <f t="shared" ref="R194:R257" si="21">RIGHT(N194,LEN(N194)-SEARCH("/",N194))</f>
        <v>drama</v>
      </c>
      <c r="S194" s="10">
        <f t="shared" ref="S194:S257" si="22">(((I194/60)/60)/24)+DATE(1970,1,1)</f>
        <v>41929.792037037041</v>
      </c>
      <c r="T194" s="10">
        <f t="shared" ref="T194:T257" si="23">(((J194/60)/60)/24)+DATE(1970,1,1)</f>
        <v>41899.792037037041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si="22"/>
        <v>41971.976458333331</v>
      </c>
      <c r="T195" s="10">
        <f t="shared" si="23"/>
        <v>41911.934791666667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0">
        <f t="shared" si="23"/>
        <v>42375.996886574074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0">
        <f t="shared" si="23"/>
        <v>42135.67050925926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0">
        <f t="shared" si="23"/>
        <v>42259.542800925927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0">
        <f t="shared" si="23"/>
        <v>42741.848379629635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0">
        <f t="shared" si="23"/>
        <v>41887.383356481485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0">
        <f t="shared" si="23"/>
        <v>42584.123865740738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41897.083368055559</v>
      </c>
      <c r="T202" s="10">
        <f t="shared" si="23"/>
        <v>41867.083368055559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0">
        <f t="shared" si="23"/>
        <v>42023.818622685183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0">
        <f t="shared" si="23"/>
        <v>42255.927824074075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0">
        <f t="shared" si="23"/>
        <v>41973.847962962958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0">
        <f t="shared" si="23"/>
        <v>42556.583368055552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0">
        <f t="shared" si="23"/>
        <v>42248.632199074069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0">
        <f t="shared" si="23"/>
        <v>42567.004432870366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0">
        <f t="shared" si="23"/>
        <v>41978.197199074071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0">
        <f t="shared" si="23"/>
        <v>41959.369988425926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0">
        <f t="shared" si="23"/>
        <v>42165.922858796301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0">
        <f t="shared" si="23"/>
        <v>42249.064722222218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42266.159918981488</v>
      </c>
      <c r="T213" s="10">
        <f t="shared" si="23"/>
        <v>42236.159918981488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0">
        <f t="shared" si="23"/>
        <v>42416.881018518514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0">
        <f t="shared" si="23"/>
        <v>42202.594293981485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0">
        <f t="shared" si="23"/>
        <v>42009.64061342593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0">
        <f t="shared" si="23"/>
        <v>42375.230115740742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0">
        <f t="shared" si="23"/>
        <v>42066.958761574075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0">
        <f t="shared" si="23"/>
        <v>41970.64061342593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0">
        <f t="shared" si="23"/>
        <v>42079.628344907411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0">
        <f t="shared" si="23"/>
        <v>42429.326678240745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42236.837499999994</v>
      </c>
      <c r="T222" s="10">
        <f t="shared" si="23"/>
        <v>42195.643865740742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0">
        <f t="shared" si="23"/>
        <v>42031.837546296301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0">
        <f t="shared" si="23"/>
        <v>42031.769884259258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0">
        <f t="shared" si="23"/>
        <v>42482.048032407409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0">
        <f t="shared" si="23"/>
        <v>42135.235254629632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0">
        <f t="shared" si="23"/>
        <v>42438.961273148147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0">
        <f t="shared" si="23"/>
        <v>42106.666018518517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0">
        <f t="shared" si="23"/>
        <v>42164.893993055557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0">
        <f t="shared" si="23"/>
        <v>42096.686400462961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0">
        <f t="shared" si="23"/>
        <v>42383.933993055558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42159.777210648142</v>
      </c>
      <c r="T232" s="10">
        <f t="shared" si="23"/>
        <v>42129.777210648142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42371.958923611113</v>
      </c>
      <c r="T233" s="10">
        <f t="shared" si="23"/>
        <v>42341.958923611113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0">
        <f t="shared" si="23"/>
        <v>42032.82576388889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0">
        <f t="shared" si="23"/>
        <v>42612.911712962959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0">
        <f t="shared" si="23"/>
        <v>42136.035405092596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0">
        <f t="shared" si="23"/>
        <v>42164.908530092594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0">
        <f t="shared" si="23"/>
        <v>42321.08447916666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0">
        <f t="shared" si="23"/>
        <v>42377.577187499999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0">
        <f t="shared" si="23"/>
        <v>42713.962499999994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0">
        <f t="shared" si="23"/>
        <v>42297.110300925924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0">
        <f t="shared" si="23"/>
        <v>41354.708460648151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0">
        <f t="shared" si="23"/>
        <v>41949.697962962964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0">
        <f t="shared" si="23"/>
        <v>40862.492939814816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0">
        <f t="shared" si="23"/>
        <v>41662.047500000001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</v>
      </c>
      <c r="T246" s="10">
        <f t="shared" si="23"/>
        <v>40213.323599537034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0">
        <f t="shared" si="23"/>
        <v>41107.053067129629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0">
        <f t="shared" si="23"/>
        <v>40480.363483796296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0">
        <f t="shared" si="23"/>
        <v>40430.604328703703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0">
        <f t="shared" si="23"/>
        <v>40870.774409722224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0">
        <f t="shared" si="23"/>
        <v>40332.923842592594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0">
        <f t="shared" si="23"/>
        <v>41401.565868055557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0">
        <f t="shared" si="23"/>
        <v>41013.787569444445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0">
        <f t="shared" si="23"/>
        <v>40266.662708333337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0">
        <f t="shared" si="23"/>
        <v>40924.650868055556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0">
        <f t="shared" si="23"/>
        <v>42263.952662037031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0">
        <f t="shared" si="23"/>
        <v>40588.526412037041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LEFT(N258,SEARCH("/",N258)-1)</f>
        <v>film &amp; video</v>
      </c>
      <c r="R258" t="str">
        <f t="shared" ref="R258:R321" si="27">RIGHT(N258,LEN(N258)-SEARCH("/",N258))</f>
        <v>documentary</v>
      </c>
      <c r="S258" s="10">
        <f t="shared" ref="S258:S321" si="28">(((I258/60)/60)/24)+DATE(1970,1,1)</f>
        <v>41349.769293981481</v>
      </c>
      <c r="T258" s="10">
        <f t="shared" ref="T258:T321" si="29">(((J258/60)/60)/24)+DATE(1970,1,1)</f>
        <v>41319.769293981481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8"/>
        <v>42509.626875000002</v>
      </c>
      <c r="T259" s="10">
        <f t="shared" si="29"/>
        <v>42479.626875000002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0">
        <f t="shared" si="29"/>
        <v>40682.051689814813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0">
        <f t="shared" si="29"/>
        <v>42072.738067129627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0">
        <f t="shared" si="29"/>
        <v>40330.755543981482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0">
        <f t="shared" si="29"/>
        <v>41017.885462962964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0">
        <f t="shared" si="29"/>
        <v>40555.24800925926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0">
        <f t="shared" si="29"/>
        <v>41149.954791666663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0">
        <f t="shared" si="29"/>
        <v>41010.620312500003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0">
        <f t="shared" si="29"/>
        <v>40267.245717592588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0">
        <f t="shared" si="29"/>
        <v>40205.174849537041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0">
        <f t="shared" si="29"/>
        <v>41785.452534722222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0">
        <f t="shared" si="29"/>
        <v>40809.15252314815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0">
        <f t="shared" si="29"/>
        <v>42758.197013888886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0">
        <f t="shared" si="29"/>
        <v>40637.866550925923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0">
        <f t="shared" si="29"/>
        <v>41612.10024305556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0">
        <f t="shared" si="29"/>
        <v>40235.900358796294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0">
        <f t="shared" si="29"/>
        <v>40697.498449074075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0">
        <f t="shared" si="29"/>
        <v>40969.912372685183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0">
        <f t="shared" si="29"/>
        <v>41193.032013888893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0">
        <f t="shared" si="29"/>
        <v>40967.081874999996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0">
        <f t="shared" si="29"/>
        <v>42117.891423611116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0">
        <f t="shared" si="29"/>
        <v>41164.040960648148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0">
        <f t="shared" si="29"/>
        <v>42759.244166666671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41789.590682870366</v>
      </c>
      <c r="T282" s="10">
        <f t="shared" si="29"/>
        <v>41744.590682870366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0">
        <f t="shared" si="29"/>
        <v>39950.163344907407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0">
        <f t="shared" si="29"/>
        <v>40194.920046296298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0">
        <f t="shared" si="29"/>
        <v>40675.71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0">
        <f t="shared" si="29"/>
        <v>40904.738194444442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0">
        <f t="shared" si="29"/>
        <v>41506.756111111114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0">
        <f t="shared" si="29"/>
        <v>41313.816249999996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0">
        <f t="shared" si="29"/>
        <v>41184.277986111112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0">
        <f t="shared" si="29"/>
        <v>41051.168900462959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0">
        <f t="shared" si="29"/>
        <v>41550.456412037034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0">
        <f t="shared" si="29"/>
        <v>40526.36917824074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0">
        <f t="shared" si="29"/>
        <v>41376.769050925926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0">
        <f t="shared" si="29"/>
        <v>40812.803229166668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0">
        <f t="shared" si="29"/>
        <v>41719.667986111112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0">
        <f t="shared" si="29"/>
        <v>40343.084421296298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0">
        <f t="shared" si="29"/>
        <v>41519.004733796297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0">
        <f t="shared" si="29"/>
        <v>41134.475497685184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0">
        <f t="shared" si="29"/>
        <v>42089.72802083334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0">
        <f t="shared" si="29"/>
        <v>41709.463518518518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0">
        <f t="shared" si="29"/>
        <v>40469.225231481483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0">
        <f t="shared" si="29"/>
        <v>40626.959930555553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0">
        <f t="shared" si="29"/>
        <v>41312.737673611111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0">
        <f t="shared" si="29"/>
        <v>40933.856921296298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41062.071134259262</v>
      </c>
      <c r="T305" s="10">
        <f t="shared" si="29"/>
        <v>41032.071134259262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0">
        <f t="shared" si="29"/>
        <v>41114.094872685186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0">
        <f t="shared" si="29"/>
        <v>40948.630196759259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41353.795520833337</v>
      </c>
      <c r="T308" s="10">
        <f t="shared" si="29"/>
        <v>41333.837187500001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41312.944456018515</v>
      </c>
      <c r="T309" s="10">
        <f t="shared" si="29"/>
        <v>41282.944456018515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0">
        <f t="shared" si="29"/>
        <v>40567.694560185184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0">
        <f t="shared" si="29"/>
        <v>41134.751550925925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0">
        <f t="shared" si="29"/>
        <v>40821.183136574073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0">
        <f t="shared" si="29"/>
        <v>40868.219814814816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0">
        <f t="shared" si="29"/>
        <v>41348.877685185187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0">
        <f t="shared" si="29"/>
        <v>40357.227939814817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0">
        <f t="shared" si="29"/>
        <v>41304.833194444444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0">
        <f t="shared" si="29"/>
        <v>41113.77238425926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0">
        <f t="shared" si="29"/>
        <v>41950.923576388886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0">
        <f t="shared" si="29"/>
        <v>41589.676886574074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0">
        <f t="shared" si="29"/>
        <v>41330.038784722223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0">
        <f t="shared" si="29"/>
        <v>40123.83829861111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LEFT(N322,SEARCH("/",N322)-1)</f>
        <v>film &amp; video</v>
      </c>
      <c r="R322" t="str">
        <f t="shared" ref="R322:R385" si="33">RIGHT(N322,LEN(N322)-SEARCH("/",N322))</f>
        <v>documentary</v>
      </c>
      <c r="S322" s="10">
        <f t="shared" ref="S322:S385" si="34">(((I322/60)/60)/24)+DATE(1970,1,1)</f>
        <v>42360.958333333328</v>
      </c>
      <c r="T322" s="10">
        <f t="shared" ref="T322:T385" si="35">(((J322/60)/60)/24)+DATE(1970,1,1)</f>
        <v>42331.551307870366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si="34"/>
        <v>42682.488263888896</v>
      </c>
      <c r="T323" s="10">
        <f t="shared" si="35"/>
        <v>42647.446597222224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0">
        <f t="shared" si="35"/>
        <v>42473.57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0">
        <f t="shared" si="35"/>
        <v>42697.32136574074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0">
        <f t="shared" si="35"/>
        <v>42184.626250000001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0">
        <f t="shared" si="35"/>
        <v>42689.187881944439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0">
        <f t="shared" si="35"/>
        <v>42775.314884259264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0">
        <f t="shared" si="35"/>
        <v>42058.235289351855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0">
        <f t="shared" si="35"/>
        <v>42278.946620370371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0">
        <f t="shared" si="35"/>
        <v>42291.46674768519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0">
        <f t="shared" si="35"/>
        <v>41379.515775462962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0">
        <f t="shared" si="35"/>
        <v>42507.581412037034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0">
        <f t="shared" si="35"/>
        <v>42263.680289351847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0">
        <f t="shared" si="35"/>
        <v>42437.636469907404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0">
        <f t="shared" si="35"/>
        <v>42101.682372685187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0">
        <f t="shared" si="35"/>
        <v>42101.737442129626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0">
        <f t="shared" si="35"/>
        <v>42291.596273148149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0">
        <f t="shared" si="35"/>
        <v>42047.128564814819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0">
        <f t="shared" si="35"/>
        <v>42559.755671296298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0">
        <f t="shared" si="35"/>
        <v>42093.760046296295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0">
        <f t="shared" si="35"/>
        <v>42772.669062500005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0">
        <f t="shared" si="35"/>
        <v>41894.879606481481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0">
        <f t="shared" si="35"/>
        <v>42459.780844907407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0">
        <f t="shared" si="35"/>
        <v>41926.73778935185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0">
        <f t="shared" si="35"/>
        <v>42111.970995370371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0">
        <f t="shared" si="35"/>
        <v>42114.944328703699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42291.500243055561</v>
      </c>
      <c r="T348" s="10">
        <f t="shared" si="35"/>
        <v>42261.500243055561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0">
        <f t="shared" si="35"/>
        <v>42292.495474537034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0">
        <f t="shared" si="35"/>
        <v>42207.58699074074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0">
        <f t="shared" si="35"/>
        <v>42760.498935185184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0">
        <f t="shared" si="35"/>
        <v>42586.066076388888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0">
        <f t="shared" si="35"/>
        <v>42427.964745370366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0">
        <f t="shared" si="35"/>
        <v>41890.167453703703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0">
        <f t="shared" si="35"/>
        <v>42297.791886574079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0">
        <f t="shared" si="35"/>
        <v>42438.827789351853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0">
        <f t="shared" si="35"/>
        <v>41943.293912037036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0">
        <f t="shared" si="35"/>
        <v>42415.803159722222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0">
        <f t="shared" si="35"/>
        <v>42078.222187499996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0">
        <f t="shared" si="35"/>
        <v>42507.860196759255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0">
        <f t="shared" si="35"/>
        <v>41935.070486111108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0">
        <f t="shared" si="35"/>
        <v>42163.897916666669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0">
        <f t="shared" si="35"/>
        <v>41936.001226851848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0">
        <f t="shared" si="35"/>
        <v>41837.210543981484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0">
        <f t="shared" si="35"/>
        <v>40255.744629629626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0">
        <f t="shared" si="35"/>
        <v>41780.859629629631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0">
        <f t="shared" si="35"/>
        <v>41668.606469907405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41049.793032407404</v>
      </c>
      <c r="T368" s="10">
        <f t="shared" si="35"/>
        <v>41019.793032407404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0">
        <f t="shared" si="35"/>
        <v>41355.577291666668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0">
        <f t="shared" si="35"/>
        <v>42043.605578703704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0">
        <f t="shared" si="35"/>
        <v>40893.551724537036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0">
        <f t="shared" si="35"/>
        <v>42711.795138888891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0">
        <f t="shared" si="35"/>
        <v>41261.767812500002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0">
        <f t="shared" si="35"/>
        <v>42425.576898148152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0">
        <f t="shared" si="35"/>
        <v>41078.91201388889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0">
        <f t="shared" si="35"/>
        <v>40757.889247685183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0">
        <f t="shared" si="35"/>
        <v>41657.985081018516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0">
        <f t="shared" si="35"/>
        <v>42576.452731481477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0">
        <f t="shared" si="35"/>
        <v>42292.250787037032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0">
        <f t="shared" si="35"/>
        <v>42370.571851851855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0">
        <f t="shared" si="35"/>
        <v>40987.688333333332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0">
        <f t="shared" si="35"/>
        <v>42367.719814814816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0">
        <f t="shared" si="35"/>
        <v>41085.698113425926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0">
        <f t="shared" si="35"/>
        <v>41144.709490740745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0">
        <f t="shared" si="35"/>
        <v>41755.117581018516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LEFT(N386,SEARCH("/",N386)-1)</f>
        <v>film &amp; video</v>
      </c>
      <c r="R386" t="str">
        <f t="shared" ref="R386:R449" si="39">RIGHT(N386,LEN(N386)-SEARCH("/",N386))</f>
        <v>documentary</v>
      </c>
      <c r="S386" s="10">
        <f t="shared" ref="S386:S449" si="40">(((I386/60)/60)/24)+DATE(1970,1,1)</f>
        <v>42010.781793981485</v>
      </c>
      <c r="T386" s="10">
        <f t="shared" ref="T386:T449" si="41">(((J386/60)/60)/24)+DATE(1970,1,1)</f>
        <v>41980.781793981485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41964.626168981486</v>
      </c>
      <c r="T387" s="10">
        <f t="shared" si="41"/>
        <v>41934.584502314814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0">
        <f t="shared" si="41"/>
        <v>42211.951284722221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0">
        <f t="shared" si="41"/>
        <v>42200.67659722222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42579.076157407413</v>
      </c>
      <c r="T390" s="10">
        <f t="shared" si="41"/>
        <v>42549.076157407413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0">
        <f t="shared" si="41"/>
        <v>41674.063078703701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0">
        <f t="shared" si="41"/>
        <v>42112.036712962959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0">
        <f t="shared" si="41"/>
        <v>40865.042256944449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0">
        <f t="shared" si="41"/>
        <v>40763.717256944445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0">
        <f t="shared" si="41"/>
        <v>41526.708935185183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0">
        <f t="shared" si="41"/>
        <v>42417.818078703705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0">
        <f t="shared" si="41"/>
        <v>40990.909259259257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41097.564884259256</v>
      </c>
      <c r="T398" s="10">
        <f t="shared" si="41"/>
        <v>41082.564884259256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0">
        <f t="shared" si="41"/>
        <v>40379.776435185187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0">
        <f t="shared" si="41"/>
        <v>42078.793124999997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0">
        <f t="shared" si="41"/>
        <v>42687.875775462962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0">
        <f t="shared" si="41"/>
        <v>41745.635960648149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0">
        <f t="shared" si="41"/>
        <v>40732.842245370368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0">
        <f t="shared" si="41"/>
        <v>42292.539548611108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0">
        <f t="shared" si="41"/>
        <v>40718.310659722221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41675.961111111108</v>
      </c>
      <c r="T406" s="10">
        <f t="shared" si="41"/>
        <v>41646.628032407411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0">
        <f t="shared" si="41"/>
        <v>41674.08494212963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0">
        <f t="shared" si="41"/>
        <v>40638.162465277775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0">
        <f t="shared" si="41"/>
        <v>40806.870949074073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0">
        <f t="shared" si="41"/>
        <v>41543.735995370371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0">
        <f t="shared" si="41"/>
        <v>42543.862777777773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42173.981446759266</v>
      </c>
      <c r="T412" s="10">
        <f t="shared" si="41"/>
        <v>42113.981446759266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0">
        <f t="shared" si="41"/>
        <v>41598.17597222222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0">
        <f t="shared" si="41"/>
        <v>41099.742800925924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0">
        <f t="shared" si="41"/>
        <v>41079.877442129626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0">
        <f t="shared" si="41"/>
        <v>41529.063252314816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0">
        <f t="shared" si="41"/>
        <v>41904.851875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0">
        <f t="shared" si="41"/>
        <v>41648.396192129629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0">
        <f t="shared" si="41"/>
        <v>41360.970601851855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0">
        <f t="shared" si="41"/>
        <v>42178.282372685186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0">
        <f t="shared" si="41"/>
        <v>41394.842442129629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0">
        <f t="shared" si="41"/>
        <v>41682.23646990741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0">
        <f t="shared" si="41"/>
        <v>42177.491388888884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41893.260381944441</v>
      </c>
      <c r="T424" s="10">
        <f t="shared" si="41"/>
        <v>41863.260381944441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0">
        <f t="shared" si="41"/>
        <v>41400.92627314815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0">
        <f t="shared" si="41"/>
        <v>40934.376145833332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0">
        <f t="shared" si="41"/>
        <v>42275.861157407402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0">
        <f t="shared" si="41"/>
        <v>42400.711967592593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0">
        <f t="shared" si="41"/>
        <v>42285.909027777772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0">
        <f t="shared" si="41"/>
        <v>41778.766724537039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0">
        <f t="shared" si="41"/>
        <v>40070.901412037041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0">
        <f t="shared" si="41"/>
        <v>41513.107256944444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42556.871331018512</v>
      </c>
      <c r="T433" s="10">
        <f t="shared" si="41"/>
        <v>42526.871331018512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0">
        <f t="shared" si="41"/>
        <v>42238.726631944446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42288.629884259266</v>
      </c>
      <c r="T435" s="10">
        <f t="shared" si="41"/>
        <v>42228.629884259266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0">
        <f t="shared" si="41"/>
        <v>41576.834513888891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0">
        <f t="shared" si="41"/>
        <v>41500.747453703705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0">
        <f t="shared" si="41"/>
        <v>41456.36241898148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0">
        <f t="shared" si="41"/>
        <v>42591.31858796296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0">
        <f t="shared" si="41"/>
        <v>42296.261087962965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41929.761782407404</v>
      </c>
      <c r="T441" s="10">
        <f t="shared" si="41"/>
        <v>41919.761782407404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0">
        <f t="shared" si="41"/>
        <v>42423.985567129625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0">
        <f t="shared" si="41"/>
        <v>41550.793935185182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0">
        <f t="shared" si="41"/>
        <v>42024.888692129629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0">
        <f t="shared" si="41"/>
        <v>41650.015057870369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0">
        <f t="shared" si="41"/>
        <v>40894.906956018516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0">
        <f t="shared" si="41"/>
        <v>42130.335358796292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0">
        <f t="shared" si="41"/>
        <v>42037.083564814813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0">
        <f t="shared" si="41"/>
        <v>41331.555127314816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LEFT(N450,SEARCH("/",N450)-1)</f>
        <v>film &amp; video</v>
      </c>
      <c r="R450" t="str">
        <f t="shared" ref="R450:R513" si="45">RIGHT(N450,LEN(N450)-SEARCH("/",N450))</f>
        <v>animation</v>
      </c>
      <c r="S450" s="10">
        <f t="shared" ref="S450:S513" si="46">(((I450/60)/60)/24)+DATE(1970,1,1)</f>
        <v>41773.758043981477</v>
      </c>
      <c r="T450" s="10">
        <f t="shared" ref="T450:T513" si="47">(((J450/60)/60)/24)+DATE(1970,1,1)</f>
        <v>41753.758043981477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si="46"/>
        <v>41564.568113425928</v>
      </c>
      <c r="T451" s="10">
        <f t="shared" si="47"/>
        <v>41534.568113425928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0">
        <f t="shared" si="47"/>
        <v>41654.946759259255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0">
        <f t="shared" si="47"/>
        <v>41634.715173611112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42137.703877314809</v>
      </c>
      <c r="T454" s="10">
        <f t="shared" si="47"/>
        <v>42107.703877314809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0">
        <f t="shared" si="47"/>
        <v>42038.824988425928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0">
        <f t="shared" si="47"/>
        <v>41938.717256944445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0">
        <f t="shared" si="47"/>
        <v>40971.002569444441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0">
        <f t="shared" si="47"/>
        <v>41547.694456018515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0">
        <f t="shared" si="47"/>
        <v>41837.767500000002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0">
        <f t="shared" si="47"/>
        <v>41378.69976851852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0">
        <f t="shared" si="47"/>
        <v>40800.6403587963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0">
        <f t="shared" si="47"/>
        <v>41759.542534722219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0">
        <f t="shared" si="47"/>
        <v>41407.84684027778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40765.126631944448</v>
      </c>
      <c r="T464" s="10">
        <f t="shared" si="47"/>
        <v>40705.126631944448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0">
        <f t="shared" si="47"/>
        <v>40750.710104166668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42508.848784722228</v>
      </c>
      <c r="T466" s="10">
        <f t="shared" si="47"/>
        <v>42488.848784722228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0">
        <f t="shared" si="47"/>
        <v>41801.120069444441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0">
        <f t="shared" si="47"/>
        <v>41129.942870370374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0">
        <f t="shared" si="47"/>
        <v>41135.679791666669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0">
        <f t="shared" si="47"/>
        <v>41041.167627314811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0">
        <f t="shared" si="47"/>
        <v>41827.989861111113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0">
        <f t="shared" si="47"/>
        <v>41605.167696759258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0">
        <f t="shared" si="47"/>
        <v>41703.721979166665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0">
        <f t="shared" si="47"/>
        <v>41844.922662037039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0">
        <f t="shared" si="47"/>
        <v>41869.698136574072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0">
        <f t="shared" si="47"/>
        <v>42753.329039351855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0">
        <f t="shared" si="47"/>
        <v>42100.086145833338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0">
        <f t="shared" si="47"/>
        <v>41757.975011574075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0">
        <f t="shared" si="47"/>
        <v>40987.83488425926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0">
        <f t="shared" si="47"/>
        <v>42065.910983796297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0">
        <f t="shared" si="47"/>
        <v>41904.407812500001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41495.500173611108</v>
      </c>
      <c r="T482" s="10">
        <f t="shared" si="47"/>
        <v>41465.500173611108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0">
        <f t="shared" si="47"/>
        <v>41162.672326388885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0">
        <f t="shared" si="47"/>
        <v>42447.896875000006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0">
        <f t="shared" si="47"/>
        <v>41243.197592592594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0">
        <f t="shared" si="47"/>
        <v>42272.93949074074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</v>
      </c>
      <c r="T487" s="10">
        <f t="shared" si="47"/>
        <v>41381.50577546296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0">
        <f t="shared" si="47"/>
        <v>41761.94258101852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0">
        <f t="shared" si="47"/>
        <v>42669.594837962963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0">
        <f t="shared" si="47"/>
        <v>42714.054398148146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0">
        <f t="shared" si="47"/>
        <v>40882.481666666667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41143.968576388892</v>
      </c>
      <c r="T492" s="10">
        <f t="shared" si="47"/>
        <v>41113.968576388892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42396.982627314821</v>
      </c>
      <c r="T493" s="10">
        <f t="shared" si="47"/>
        <v>42366.982627314821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0">
        <f t="shared" si="47"/>
        <v>42596.03506944445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42144.726134259254</v>
      </c>
      <c r="T495" s="10">
        <f t="shared" si="47"/>
        <v>42114.726134259254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0">
        <f t="shared" si="47"/>
        <v>41799.830613425926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0">
        <f t="shared" si="47"/>
        <v>42171.827604166669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0">
        <f t="shared" si="47"/>
        <v>41620.93141203704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0">
        <f t="shared" si="47"/>
        <v>41945.037789351853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0">
        <f t="shared" si="47"/>
        <v>40858.762141203704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0">
        <f t="shared" si="47"/>
        <v>40043.895462962959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0">
        <f t="shared" si="47"/>
        <v>40247.886006944449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0">
        <f t="shared" si="47"/>
        <v>40703.234386574077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0">
        <f t="shared" si="47"/>
        <v>40956.553530092591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0">
        <f t="shared" si="47"/>
        <v>41991.526655092588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0">
        <f t="shared" si="47"/>
        <v>40949.98364583333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0">
        <f t="shared" si="47"/>
        <v>42318.098217592589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0">
        <f t="shared" si="47"/>
        <v>41466.552314814813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0">
        <f t="shared" si="47"/>
        <v>41156.958993055552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0">
        <f t="shared" si="47"/>
        <v>40995.024317129632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0">
        <f t="shared" si="47"/>
        <v>42153.631597222222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0">
        <f t="shared" si="47"/>
        <v>42400.176377314812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0">
        <f t="shared" si="47"/>
        <v>41340.303032407406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LEFT(N514,SEARCH("/",N514)-1)</f>
        <v>film &amp; video</v>
      </c>
      <c r="R514" t="str">
        <f t="shared" ref="R514:R577" si="51">RIGHT(N514,LEN(N514)-SEARCH("/",N514))</f>
        <v>animation</v>
      </c>
      <c r="S514" s="10">
        <f t="shared" ref="S514:S577" si="52">(((I514/60)/60)/24)+DATE(1970,1,1)</f>
        <v>42694.783877314811</v>
      </c>
      <c r="T514" s="10">
        <f t="shared" ref="T514:T577" si="53">(((J514/60)/60)/24)+DATE(1970,1,1)</f>
        <v>42649.742210648154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si="52"/>
        <v>42597.291666666672</v>
      </c>
      <c r="T515" s="10">
        <f t="shared" si="53"/>
        <v>42552.653993055559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0">
        <f t="shared" si="53"/>
        <v>41830.613969907405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0">
        <f t="shared" si="53"/>
        <v>42327.490752314814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0">
        <f t="shared" si="53"/>
        <v>42091.778703703705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0">
        <f t="shared" si="53"/>
        <v>42738.615289351852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0">
        <f t="shared" si="53"/>
        <v>42223.616018518514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41248.391446759262</v>
      </c>
      <c r="T521" s="10">
        <f t="shared" si="53"/>
        <v>41218.391446759262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0">
        <f t="shared" si="53"/>
        <v>42318.702094907407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0">
        <f t="shared" si="53"/>
        <v>42646.092812499999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0">
        <f t="shared" si="53"/>
        <v>42430.040798611109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0">
        <f t="shared" si="53"/>
        <v>42238.13282407407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0">
        <f t="shared" si="53"/>
        <v>42492.717233796298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0">
        <f t="shared" si="53"/>
        <v>41850.400937500002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0">
        <f t="shared" si="53"/>
        <v>42192.591944444444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0">
        <f t="shared" si="53"/>
        <v>42753.205625000002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0">
        <f t="shared" si="53"/>
        <v>42155.920219907406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0">
        <f t="shared" si="53"/>
        <v>42725.031180555554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0">
        <f t="shared" si="53"/>
        <v>42157.591064814813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0">
        <f t="shared" si="53"/>
        <v>42676.065150462964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0">
        <f t="shared" si="53"/>
        <v>42473.007037037038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0">
        <f t="shared" si="53"/>
        <v>42482.43478009259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0">
        <f t="shared" si="53"/>
        <v>42270.810995370368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42741.545196759253</v>
      </c>
      <c r="T537" s="10">
        <f t="shared" si="53"/>
        <v>42711.545196759253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0">
        <f t="shared" si="53"/>
        <v>42179.344988425932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0">
        <f t="shared" si="53"/>
        <v>42282.768414351856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0">
        <f t="shared" si="53"/>
        <v>42473.794710648144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0">
        <f t="shared" si="53"/>
        <v>42535.049849537041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0">
        <f t="shared" si="53"/>
        <v>42009.817199074074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0">
        <f t="shared" si="53"/>
        <v>42276.046689814815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0">
        <f t="shared" si="53"/>
        <v>42433.737453703703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0">
        <f t="shared" si="53"/>
        <v>41914.092152777775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0">
        <f t="shared" si="53"/>
        <v>42525.656944444447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0">
        <f t="shared" si="53"/>
        <v>42283.592465277776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0">
        <f t="shared" si="53"/>
        <v>42249.667997685188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0">
        <f t="shared" si="53"/>
        <v>42380.696342592593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0">
        <f t="shared" si="53"/>
        <v>42276.903333333335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0">
        <f t="shared" si="53"/>
        <v>42163.636828703704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0">
        <f t="shared" si="53"/>
        <v>42753.678761574076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0">
        <f t="shared" si="53"/>
        <v>42173.275740740741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0">
        <f t="shared" si="53"/>
        <v>42318.616851851853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0">
        <f t="shared" si="53"/>
        <v>41927.71980324074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0">
        <f t="shared" si="53"/>
        <v>41901.684861111113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0">
        <f t="shared" si="53"/>
        <v>42503.353506944448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0">
        <f t="shared" si="53"/>
        <v>42345.860150462962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0">
        <f t="shared" si="53"/>
        <v>42676.942164351851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0">
        <f t="shared" si="53"/>
        <v>42057.883159722223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0">
        <f t="shared" si="53"/>
        <v>42321.283101851848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0">
        <f t="shared" si="53"/>
        <v>41960.771354166667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0">
        <f t="shared" si="53"/>
        <v>42268.658715277779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42722.389062500006</v>
      </c>
      <c r="T564" s="10">
        <f t="shared" si="53"/>
        <v>42692.389062500006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0">
        <f t="shared" si="53"/>
        <v>42022.069988425923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0">
        <f t="shared" si="53"/>
        <v>42411.942997685182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42195.785289351858</v>
      </c>
      <c r="T567" s="10">
        <f t="shared" si="53"/>
        <v>42165.785289351858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0">
        <f t="shared" si="53"/>
        <v>42535.68440972222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0">
        <f t="shared" si="53"/>
        <v>41975.842523148152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0">
        <f t="shared" si="53"/>
        <v>42348.9215625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0">
        <f t="shared" si="53"/>
        <v>42340.847361111111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42418.798252314817</v>
      </c>
      <c r="T572" s="10">
        <f t="shared" si="53"/>
        <v>42388.798252314817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0">
        <f t="shared" si="53"/>
        <v>42192.816238425927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0">
        <f t="shared" si="53"/>
        <v>42282.71629629629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0">
        <f t="shared" si="53"/>
        <v>41963.050127314811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0">
        <f t="shared" si="53"/>
        <v>42632.443368055552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0">
        <f t="shared" si="53"/>
        <v>42138.692627314813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LEFT(N578,SEARCH("/",N578)-1)</f>
        <v>technology</v>
      </c>
      <c r="R578" t="str">
        <f t="shared" ref="R578:R641" si="57">RIGHT(N578,LEN(N578)-SEARCH("/",N578))</f>
        <v>web</v>
      </c>
      <c r="S578" s="10">
        <f t="shared" ref="S578:S641" si="58">(((I578/60)/60)/24)+DATE(1970,1,1)</f>
        <v>42091.43</v>
      </c>
      <c r="T578" s="10">
        <f t="shared" ref="T578:T641" si="59">(((J578/60)/60)/24)+DATE(1970,1,1)</f>
        <v>42031.471666666665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si="58"/>
        <v>42510.589143518519</v>
      </c>
      <c r="T579" s="10">
        <f t="shared" si="59"/>
        <v>42450.589143518519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0">
        <f t="shared" si="59"/>
        <v>42230.578622685185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0">
        <f t="shared" si="59"/>
        <v>41968.852118055554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0">
        <f t="shared" si="59"/>
        <v>42605.908182870371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0">
        <f t="shared" si="59"/>
        <v>42188.012777777782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0">
        <f t="shared" si="59"/>
        <v>42055.739803240736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0">
        <f t="shared" si="59"/>
        <v>42052.93850694444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0">
        <f t="shared" si="59"/>
        <v>42049.716620370367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0">
        <f t="shared" si="59"/>
        <v>42283.3909375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0">
        <f t="shared" si="59"/>
        <v>42020.854247685187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0">
        <f t="shared" si="59"/>
        <v>42080.757326388892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0">
        <f t="shared" si="59"/>
        <v>42631.769513888896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0">
        <f t="shared" si="59"/>
        <v>42178.614571759259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0">
        <f t="shared" si="59"/>
        <v>42377.554756944446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0">
        <f t="shared" si="59"/>
        <v>42177.543171296296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0">
        <f t="shared" si="59"/>
        <v>41946.232175925928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0">
        <f t="shared" si="59"/>
        <v>42070.677604166667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0">
        <f t="shared" si="59"/>
        <v>42446.780162037037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42128.069884259254</v>
      </c>
      <c r="T597" s="10">
        <f t="shared" si="59"/>
        <v>42083.069884259254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0">
        <f t="shared" si="59"/>
        <v>42646.896898148145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0">
        <f t="shared" si="59"/>
        <v>42545.705266203702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0">
        <f t="shared" si="59"/>
        <v>41948.00209490741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0">
        <f t="shared" si="59"/>
        <v>42047.812523148154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0">
        <f t="shared" si="59"/>
        <v>42073.798171296294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0">
        <f t="shared" si="59"/>
        <v>41969.858090277776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0">
        <f t="shared" si="59"/>
        <v>42143.79415509259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0">
        <f t="shared" si="59"/>
        <v>41835.639155092591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0">
        <f t="shared" si="59"/>
        <v>41849.035370370373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42239.357731481476</v>
      </c>
      <c r="T607" s="10">
        <f t="shared" si="59"/>
        <v>42194.357731481476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0">
        <f t="shared" si="59"/>
        <v>42102.650567129633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0">
        <f t="shared" si="59"/>
        <v>42300.825648148151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0">
        <f t="shared" si="59"/>
        <v>42140.921064814815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0">
        <f t="shared" si="59"/>
        <v>42307.034074074079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0">
        <f t="shared" si="59"/>
        <v>42086.83085648148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0">
        <f t="shared" si="59"/>
        <v>42328.560613425929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42615.031782407401</v>
      </c>
      <c r="T614" s="10">
        <f t="shared" si="59"/>
        <v>42585.031782407401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0">
        <f t="shared" si="59"/>
        <v>42247.496759259258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0">
        <f t="shared" si="59"/>
        <v>42515.061805555553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0">
        <f t="shared" si="59"/>
        <v>42242.122210648144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42791.376238425932</v>
      </c>
      <c r="T618" s="10">
        <f t="shared" si="59"/>
        <v>42761.376238425932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0">
        <f t="shared" si="59"/>
        <v>42087.343090277776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0">
        <f t="shared" si="59"/>
        <v>42317.810219907406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0">
        <f t="shared" si="59"/>
        <v>41908.650347222225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0">
        <f t="shared" si="59"/>
        <v>41831.716874999998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0">
        <f t="shared" si="59"/>
        <v>42528.987696759257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0">
        <f t="shared" si="59"/>
        <v>42532.774745370371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0">
        <f t="shared" si="59"/>
        <v>42122.009224537032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0">
        <f t="shared" si="59"/>
        <v>42108.988900462966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0">
        <f t="shared" si="59"/>
        <v>42790.895567129628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0">
        <f t="shared" si="59"/>
        <v>42198.559479166666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0">
        <f t="shared" si="59"/>
        <v>42384.306840277779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0">
        <f t="shared" si="59"/>
        <v>41803.692789351851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0">
        <f t="shared" si="59"/>
        <v>42474.637824074074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0">
        <f t="shared" si="59"/>
        <v>42223.619456018518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0">
        <f t="shared" si="59"/>
        <v>42489.772326388891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0">
        <f t="shared" si="59"/>
        <v>42303.659317129626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0">
        <f t="shared" si="59"/>
        <v>42507.29932870371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0">
        <f t="shared" si="59"/>
        <v>42031.928576388891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0">
        <f t="shared" si="59"/>
        <v>42076.092152777783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0">
        <f t="shared" si="59"/>
        <v>42131.455439814818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0">
        <f t="shared" si="59"/>
        <v>42762.962013888886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0">
        <f t="shared" si="59"/>
        <v>42759.593310185184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0">
        <f t="shared" si="59"/>
        <v>41865.583275462966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LEFT(N642,SEARCH("/",N642)-1)</f>
        <v>technology</v>
      </c>
      <c r="R642" t="str">
        <f t="shared" ref="R642:R705" si="63">RIGHT(N642,LEN(N642)-SEARCH("/",N642))</f>
        <v>wearables</v>
      </c>
      <c r="S642" s="10">
        <f t="shared" ref="S642:S705" si="64">(((I642/60)/60)/24)+DATE(1970,1,1)</f>
        <v>42698.958333333328</v>
      </c>
      <c r="T642" s="10">
        <f t="shared" ref="T642:T705" si="65">(((J642/60)/60)/24)+DATE(1970,1,1)</f>
        <v>42683.420312500006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si="64"/>
        <v>42229.57</v>
      </c>
      <c r="T643" s="10">
        <f t="shared" si="65"/>
        <v>42199.57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0">
        <f t="shared" si="65"/>
        <v>42199.651319444441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0">
        <f t="shared" si="65"/>
        <v>42100.642071759255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0">
        <f t="shared" si="65"/>
        <v>41898.665960648148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0">
        <f t="shared" si="65"/>
        <v>41832.852627314816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0">
        <f t="shared" si="65"/>
        <v>42416.767928240741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0">
        <f t="shared" si="65"/>
        <v>41891.693379629629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0">
        <f t="shared" si="65"/>
        <v>41877.912187499998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0">
        <f t="shared" si="65"/>
        <v>41932.036851851852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0">
        <f t="shared" si="65"/>
        <v>41956.017488425925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0">
        <f t="shared" si="65"/>
        <v>42675.690393518518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0">
        <f t="shared" si="65"/>
        <v>42199.618518518517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0">
        <f t="shared" si="65"/>
        <v>42163.957326388889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0">
        <f t="shared" si="65"/>
        <v>42045.957314814819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42477.762951388882</v>
      </c>
      <c r="T658" s="10">
        <f t="shared" si="65"/>
        <v>42417.804618055554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0">
        <f t="shared" si="65"/>
        <v>42331.84574074074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0">
        <f t="shared" si="65"/>
        <v>42179.160752314812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0">
        <f t="shared" si="65"/>
        <v>42209.593692129631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41952.783321759263</v>
      </c>
      <c r="T662" s="10">
        <f t="shared" si="65"/>
        <v>41922.741655092592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0">
        <f t="shared" si="65"/>
        <v>42636.645358796297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0">
        <f t="shared" si="65"/>
        <v>41990.438043981485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0">
        <f t="shared" si="65"/>
        <v>42173.843240740738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0">
        <f t="shared" si="65"/>
        <v>42077.666377314818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0">
        <f t="shared" si="65"/>
        <v>42688.711354166662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41868.832152777781</v>
      </c>
      <c r="T668" s="10">
        <f t="shared" si="65"/>
        <v>41838.832152777781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0">
        <f t="shared" si="65"/>
        <v>42632.373414351852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0">
        <f t="shared" si="65"/>
        <v>42090.831273148149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0">
        <f t="shared" si="65"/>
        <v>42527.625671296293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0">
        <f t="shared" si="65"/>
        <v>42506.709722222222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0">
        <f t="shared" si="65"/>
        <v>41984.692731481482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0">
        <f t="shared" si="65"/>
        <v>41974.219490740739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0">
        <f t="shared" si="65"/>
        <v>41838.840474537035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0">
        <f t="shared" si="65"/>
        <v>41803.116053240738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0">
        <f t="shared" si="65"/>
        <v>41975.930601851855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42042.768298611118</v>
      </c>
      <c r="T678" s="10">
        <f t="shared" si="65"/>
        <v>42012.768298611118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0">
        <f t="shared" si="65"/>
        <v>42504.403877314813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0">
        <f t="shared" si="65"/>
        <v>42481.376597222217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0">
        <f t="shared" si="65"/>
        <v>42556.695706018523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0">
        <f t="shared" si="65"/>
        <v>41864.501516203702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0">
        <f t="shared" si="65"/>
        <v>42639.805601851855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42808.723634259266</v>
      </c>
      <c r="T684" s="10">
        <f t="shared" si="65"/>
        <v>42778.765300925923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0">
        <f t="shared" si="65"/>
        <v>42634.900046296301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0">
        <f t="shared" si="65"/>
        <v>41809.473275462966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0">
        <f t="shared" si="65"/>
        <v>41971.866574074069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0">
        <f t="shared" si="65"/>
        <v>42189.673263888893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0">
        <f t="shared" si="65"/>
        <v>42711.750613425931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0">
        <f t="shared" si="65"/>
        <v>42262.104780092588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0">
        <f t="shared" si="65"/>
        <v>42675.66778935185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0">
        <f t="shared" si="65"/>
        <v>42579.634733796294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0">
        <f t="shared" si="65"/>
        <v>42158.028310185182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0">
        <f t="shared" si="65"/>
        <v>42696.37572916667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0">
        <f t="shared" si="65"/>
        <v>42094.808182870373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0">
        <f t="shared" si="65"/>
        <v>42737.663877314815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0">
        <f t="shared" si="65"/>
        <v>41913.521064814813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0">
        <f t="shared" si="65"/>
        <v>41815.927106481482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0">
        <f t="shared" si="65"/>
        <v>42388.523020833338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0">
        <f t="shared" si="65"/>
        <v>41866.931076388886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0">
        <f t="shared" si="65"/>
        <v>41563.485509259262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0">
        <f t="shared" si="65"/>
        <v>42715.688437500001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0">
        <f t="shared" si="65"/>
        <v>41813.662962962961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42698.768368055549</v>
      </c>
      <c r="T704" s="10">
        <f t="shared" si="65"/>
        <v>42668.726701388892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0">
        <f t="shared" si="65"/>
        <v>42711.950798611113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LEFT(N706,SEARCH("/",N706)-1)</f>
        <v>technology</v>
      </c>
      <c r="R706" t="str">
        <f t="shared" ref="R706:R769" si="69">RIGHT(N706,LEN(N706)-SEARCH("/",N706))</f>
        <v>wearables</v>
      </c>
      <c r="S706" s="10">
        <f t="shared" ref="S706:S769" si="70">(((I706/60)/60)/24)+DATE(1970,1,1)</f>
        <v>42786.192916666667</v>
      </c>
      <c r="T706" s="10">
        <f t="shared" ref="T706:T769" si="71">(((J706/60)/60)/24)+DATE(1970,1,1)</f>
        <v>42726.192916666667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si="70"/>
        <v>42756.491643518515</v>
      </c>
      <c r="T707" s="10">
        <f t="shared" si="71"/>
        <v>42726.491643518515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0">
        <f t="shared" si="71"/>
        <v>42676.995173611111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0">
        <f t="shared" si="71"/>
        <v>42696.663506944446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0">
        <f t="shared" si="71"/>
        <v>41835.581018518518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0">
        <f t="shared" si="71"/>
        <v>41948.041192129633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0">
        <f t="shared" si="71"/>
        <v>41837.984976851854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0">
        <f t="shared" si="71"/>
        <v>42678.459120370375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42414.680925925932</v>
      </c>
      <c r="T714" s="10">
        <f t="shared" si="71"/>
        <v>42384.680925925932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0">
        <f t="shared" si="71"/>
        <v>42496.529305555552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0">
        <f t="shared" si="71"/>
        <v>42734.787986111114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0">
        <f t="shared" si="71"/>
        <v>42273.090740740736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0">
        <f t="shared" si="71"/>
        <v>41940.658645833333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41887.854189814818</v>
      </c>
      <c r="T719" s="10">
        <f t="shared" si="71"/>
        <v>41857.854189814818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0">
        <f t="shared" si="71"/>
        <v>42752.845451388886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0">
        <f t="shared" si="71"/>
        <v>42409.040231481486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0">
        <f t="shared" si="71"/>
        <v>40909.649201388893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0">
        <f t="shared" si="71"/>
        <v>41807.571840277778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0">
        <f t="shared" si="71"/>
        <v>40977.805300925924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0">
        <f t="shared" si="71"/>
        <v>42184.816539351858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0">
        <f t="shared" si="71"/>
        <v>40694.638460648144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0">
        <f t="shared" si="71"/>
        <v>42321.626296296294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0">
        <f t="shared" si="71"/>
        <v>41346.042673611111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0">
        <f t="shared" si="71"/>
        <v>41247.020243055551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0">
        <f t="shared" si="71"/>
        <v>40731.837465277778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0">
        <f t="shared" si="71"/>
        <v>41111.185891203706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0">
        <f t="shared" si="71"/>
        <v>40854.745266203703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0">
        <f t="shared" si="71"/>
        <v>40879.795682870368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0">
        <f t="shared" si="71"/>
        <v>41486.424317129626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0">
        <f t="shared" si="71"/>
        <v>41598.420046296298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0">
        <f t="shared" si="71"/>
        <v>42102.164583333331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0">
        <f t="shared" si="71"/>
        <v>41946.029467592591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0">
        <f t="shared" si="71"/>
        <v>41579.734259259261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0">
        <f t="shared" si="71"/>
        <v>41667.275312500002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0">
        <f t="shared" si="71"/>
        <v>41943.604097222218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0">
        <f t="shared" si="71"/>
        <v>41829.502650462964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0">
        <f t="shared" si="71"/>
        <v>42162.146782407406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0">
        <f t="shared" si="71"/>
        <v>41401.648217592592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0">
        <f t="shared" si="71"/>
        <v>41689.917962962965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0">
        <f t="shared" si="71"/>
        <v>40990.709317129629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0">
        <f t="shared" si="71"/>
        <v>41226.95721064815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0">
        <f t="shared" si="71"/>
        <v>41367.572280092594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0">
        <f t="shared" si="71"/>
        <v>41157.042928240742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0">
        <f t="shared" si="71"/>
        <v>41988.548831018517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0">
        <f t="shared" si="71"/>
        <v>41831.846828703703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0">
        <f t="shared" si="71"/>
        <v>42733.94131944445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0">
        <f t="shared" si="71"/>
        <v>41299.878148148149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0">
        <f t="shared" si="71"/>
        <v>40713.630497685182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0">
        <f t="shared" si="71"/>
        <v>42639.421493055561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0">
        <f t="shared" si="71"/>
        <v>42019.590173611112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0">
        <f t="shared" si="71"/>
        <v>41249.749085648145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0">
        <f t="shared" si="71"/>
        <v>41383.605057870373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0">
        <f t="shared" si="71"/>
        <v>40590.766886574071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0">
        <f t="shared" si="71"/>
        <v>41235.054560185185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0">
        <f t="shared" si="71"/>
        <v>40429.836435185185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0">
        <f t="shared" si="71"/>
        <v>41789.330312500002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42700.805706018517</v>
      </c>
      <c r="T762" s="10">
        <f t="shared" si="71"/>
        <v>42670.764039351852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0">
        <f t="shared" si="71"/>
        <v>41642.751458333332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0">
        <f t="shared" si="71"/>
        <v>42690.858449074076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41501.446851851848</v>
      </c>
      <c r="T765" s="10">
        <f t="shared" si="71"/>
        <v>41471.446851851848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0">
        <f t="shared" si="71"/>
        <v>42227.173159722224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0">
        <f t="shared" si="71"/>
        <v>41901.542638888888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0">
        <f t="shared" si="71"/>
        <v>42021.783368055556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0">
        <f t="shared" si="71"/>
        <v>42115.143634259264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LEFT(N770,SEARCH("/",N770)-1)</f>
        <v>publishing</v>
      </c>
      <c r="R770" t="str">
        <f t="shared" ref="R770:R833" si="75">RIGHT(N770,LEN(N770)-SEARCH("/",N770))</f>
        <v>fiction</v>
      </c>
      <c r="S770" s="10">
        <f t="shared" ref="S770:S833" si="76">(((I770/60)/60)/24)+DATE(1970,1,1)</f>
        <v>41624.207060185188</v>
      </c>
      <c r="T770" s="10">
        <f t="shared" ref="T770:T833" si="77">(((J770/60)/60)/24)+DATE(1970,1,1)</f>
        <v>41594.207060185188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si="76"/>
        <v>41634.996458333335</v>
      </c>
      <c r="T771" s="10">
        <f t="shared" si="77"/>
        <v>41604.996458333335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41329.999641203707</v>
      </c>
      <c r="T772" s="10">
        <f t="shared" si="77"/>
        <v>41289.999641203707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0">
        <f t="shared" si="77"/>
        <v>42349.824097222227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0">
        <f t="shared" si="77"/>
        <v>40068.056932870371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0">
        <f t="shared" si="77"/>
        <v>42100.735937499994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0">
        <f t="shared" si="77"/>
        <v>41663.780300925922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0">
        <f t="shared" si="77"/>
        <v>40863.060127314813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0">
        <f t="shared" si="77"/>
        <v>42250.685706018514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0">
        <f t="shared" si="77"/>
        <v>41456.981215277774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0">
        <f t="shared" si="77"/>
        <v>41729.702314814815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0">
        <f t="shared" si="77"/>
        <v>40436.68408564815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0">
        <f t="shared" si="77"/>
        <v>40636.673900462964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41433.000856481485</v>
      </c>
      <c r="T783" s="10">
        <f t="shared" si="77"/>
        <v>41403.000856481485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0">
        <f t="shared" si="77"/>
        <v>41116.758125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0">
        <f t="shared" si="77"/>
        <v>40987.773715277777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0">
        <f t="shared" si="77"/>
        <v>41675.149525462963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41333.593923611108</v>
      </c>
      <c r="T787" s="10">
        <f t="shared" si="77"/>
        <v>41303.593923611108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41040.657638888886</v>
      </c>
      <c r="T788" s="10">
        <f t="shared" si="77"/>
        <v>40983.055949074071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0">
        <f t="shared" si="77"/>
        <v>41549.627615740741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0">
        <f t="shared" si="77"/>
        <v>41059.006805555553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0">
        <f t="shared" si="77"/>
        <v>41277.186111111114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0">
        <f t="shared" si="77"/>
        <v>41276.047905092593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0">
        <f t="shared" si="77"/>
        <v>41557.780624999999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0">
        <f t="shared" si="77"/>
        <v>41555.873645833337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0">
        <f t="shared" si="77"/>
        <v>41442.741249999999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0">
        <f t="shared" si="77"/>
        <v>40736.115011574075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0">
        <f t="shared" si="77"/>
        <v>40963.613032407404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0">
        <f t="shared" si="77"/>
        <v>41502.882928240739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0">
        <f t="shared" si="77"/>
        <v>40996.994074074071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0">
        <f t="shared" si="77"/>
        <v>41882.590127314819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0">
        <f t="shared" si="77"/>
        <v>40996.667199074072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0">
        <f t="shared" si="77"/>
        <v>41863.433495370373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0">
        <f t="shared" si="77"/>
        <v>40695.795370370368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0">
        <f t="shared" si="77"/>
        <v>41123.022268518522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0">
        <f t="shared" si="77"/>
        <v>40665.949976851851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0">
        <f t="shared" si="77"/>
        <v>40730.105625000004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0">
        <f t="shared" si="77"/>
        <v>40690.823055555556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0">
        <f t="shared" si="77"/>
        <v>40763.691423611112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0">
        <f t="shared" si="77"/>
        <v>42759.628599537042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0">
        <f t="shared" si="77"/>
        <v>41962.100532407407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0">
        <f t="shared" si="77"/>
        <v>41628.833680555559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0">
        <f t="shared" si="77"/>
        <v>41123.056273148148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0">
        <f t="shared" si="77"/>
        <v>41443.643541666665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0">
        <f t="shared" si="77"/>
        <v>41282.017962962964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0">
        <f t="shared" si="77"/>
        <v>41080.960243055553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0">
        <f t="shared" si="77"/>
        <v>40679.743067129632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0">
        <f t="shared" si="77"/>
        <v>41914.917858796296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0">
        <f t="shared" si="77"/>
        <v>41341.870868055557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0">
        <f t="shared" si="77"/>
        <v>40925.599664351852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0">
        <f t="shared" si="77"/>
        <v>41120.882881944446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0">
        <f t="shared" si="77"/>
        <v>41619.998310185183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0">
        <f t="shared" si="77"/>
        <v>41768.841921296298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0">
        <f t="shared" si="77"/>
        <v>42093.922048611115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0">
        <f t="shared" si="77"/>
        <v>41157.947337962964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0">
        <f t="shared" si="77"/>
        <v>42055.972824074073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0">
        <f t="shared" si="77"/>
        <v>40250.242106481484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0">
        <f t="shared" si="77"/>
        <v>41186.306527777779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0">
        <f t="shared" si="77"/>
        <v>40973.038541666669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0">
        <f t="shared" si="77"/>
        <v>40927.473460648151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0">
        <f t="shared" si="77"/>
        <v>41073.050717592596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0">
        <f t="shared" si="77"/>
        <v>42504.801388888889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0">
        <f t="shared" si="77"/>
        <v>41325.525752314818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0">
        <f t="shared" si="77"/>
        <v>40996.646921296298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LEFT(N834,SEARCH("/",N834)-1)</f>
        <v>music</v>
      </c>
      <c r="R834" t="str">
        <f t="shared" ref="R834:R897" si="81">RIGHT(N834,LEN(N834)-SEARCH("/",N834))</f>
        <v>rock</v>
      </c>
      <c r="S834" s="10">
        <f t="shared" ref="S834:S897" si="82">(((I834/60)/60)/24)+DATE(1970,1,1)</f>
        <v>40929.342361111114</v>
      </c>
      <c r="T834" s="10">
        <f t="shared" ref="T834:T897" si="83">(((J834/60)/60)/24)+DATE(1970,1,1)</f>
        <v>40869.675173611111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si="82"/>
        <v>41748.878182870372</v>
      </c>
      <c r="T835" s="10">
        <f t="shared" si="83"/>
        <v>41718.878182870372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0">
        <f t="shared" si="83"/>
        <v>41422.822824074072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0">
        <f t="shared" si="83"/>
        <v>41005.45784722222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0">
        <f t="shared" si="83"/>
        <v>41524.056921296295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0">
        <f t="shared" si="83"/>
        <v>41730.998402777775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0">
        <f t="shared" si="83"/>
        <v>40895.897974537038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0">
        <f t="shared" si="83"/>
        <v>41144.763379629629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0">
        <f t="shared" si="83"/>
        <v>42607.226701388892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</v>
      </c>
      <c r="T843" s="10">
        <f t="shared" si="83"/>
        <v>41923.838692129626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0">
        <f t="shared" si="83"/>
        <v>41526.592395833337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0">
        <f t="shared" si="83"/>
        <v>42695.257870370369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0">
        <f t="shared" si="83"/>
        <v>41905.684629629628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0">
        <f t="shared" si="83"/>
        <v>42578.205972222218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0">
        <f t="shared" si="83"/>
        <v>41694.391840277778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42195.79833333334</v>
      </c>
      <c r="T849" s="10">
        <f t="shared" si="83"/>
        <v>42165.79833333334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0">
        <f t="shared" si="83"/>
        <v>42078.792048611111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0">
        <f t="shared" si="83"/>
        <v>42051.148888888885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0">
        <f t="shared" si="83"/>
        <v>42452.827743055561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0">
        <f t="shared" si="83"/>
        <v>42522.880243055552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0">
        <f t="shared" si="83"/>
        <v>42656.805497685185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0">
        <f t="shared" si="83"/>
        <v>42021.832280092596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0">
        <f t="shared" si="83"/>
        <v>42702.212337962963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42575.125196759262</v>
      </c>
      <c r="T857" s="10">
        <f t="shared" si="83"/>
        <v>42545.125196759262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0">
        <f t="shared" si="83"/>
        <v>42609.311990740738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0">
        <f t="shared" si="83"/>
        <v>42291.581377314811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0">
        <f t="shared" si="83"/>
        <v>42079.745578703703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0">
        <f t="shared" si="83"/>
        <v>42128.820231481484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0">
        <f t="shared" si="83"/>
        <v>41570.482789351852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0">
        <f t="shared" si="83"/>
        <v>42599.965324074074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0">
        <f t="shared" si="83"/>
        <v>41559.5549537037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0">
        <f t="shared" si="83"/>
        <v>40921.117662037039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0">
        <f t="shared" si="83"/>
        <v>41541.106921296298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41290.77311342593</v>
      </c>
      <c r="T867" s="10">
        <f t="shared" si="83"/>
        <v>41230.77311342593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0">
        <f t="shared" si="83"/>
        <v>42025.637939814813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0">
        <f t="shared" si="83"/>
        <v>40088.105393518519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0">
        <f t="shared" si="83"/>
        <v>41616.027754629627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0">
        <f t="shared" si="83"/>
        <v>41342.845567129632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0">
        <f t="shared" si="83"/>
        <v>41488.022256944445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41607.602951388886</v>
      </c>
      <c r="T873" s="10">
        <f t="shared" si="83"/>
        <v>41577.561284722222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0">
        <f t="shared" si="83"/>
        <v>40567.825543981482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0">
        <f t="shared" si="83"/>
        <v>41184.167129629634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0">
        <f t="shared" si="83"/>
        <v>41368.583726851852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0">
        <f t="shared" si="83"/>
        <v>42248.723738425921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0">
        <f t="shared" si="83"/>
        <v>41276.496840277774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41627.788888888892</v>
      </c>
      <c r="T879" s="10">
        <f t="shared" si="83"/>
        <v>41597.788888888892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0">
        <f t="shared" si="83"/>
        <v>40505.232916666668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0">
        <f t="shared" si="83"/>
        <v>41037.829918981479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0">
        <f t="shared" si="83"/>
        <v>41179.32104166667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0">
        <f t="shared" si="83"/>
        <v>40877.25099537037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0">
        <f t="shared" si="83"/>
        <v>40759.860532407409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0">
        <f t="shared" si="83"/>
        <v>42371.935590277775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0">
        <f t="shared" si="83"/>
        <v>40981.802615740737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0">
        <f t="shared" si="83"/>
        <v>42713.941099537042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0">
        <f t="shared" si="83"/>
        <v>42603.870520833334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0">
        <f t="shared" si="83"/>
        <v>41026.958969907406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0">
        <f t="shared" si="83"/>
        <v>40751.753298611111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0">
        <f t="shared" si="83"/>
        <v>41887.784062500003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0">
        <f t="shared" si="83"/>
        <v>41569.698831018519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0">
        <f t="shared" si="83"/>
        <v>41842.031597222223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0">
        <f t="shared" si="83"/>
        <v>40304.20003472222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0">
        <f t="shared" si="83"/>
        <v>42065.897719907407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42526.981597222228</v>
      </c>
      <c r="T896" s="10">
        <f t="shared" si="83"/>
        <v>42496.981597222228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0">
        <f t="shared" si="83"/>
        <v>40431.127650462964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LEFT(N898,SEARCH("/",N898)-1)</f>
        <v>music</v>
      </c>
      <c r="R898" t="str">
        <f t="shared" ref="R898:R961" si="87">RIGHT(N898,LEN(N898)-SEARCH("/",N898))</f>
        <v>indie rock</v>
      </c>
      <c r="S898" s="10">
        <f t="shared" ref="S898:S961" si="88">(((I898/60)/60)/24)+DATE(1970,1,1)</f>
        <v>42244.166666666672</v>
      </c>
      <c r="T898" s="10">
        <f t="shared" ref="T898:T961" si="89">(((J898/60)/60)/24)+DATE(1970,1,1)</f>
        <v>42218.872986111113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si="88"/>
        <v>41241.730416666665</v>
      </c>
      <c r="T899" s="10">
        <f t="shared" si="89"/>
        <v>41211.688750000001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0">
        <f t="shared" si="89"/>
        <v>40878.758217592593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0">
        <f t="shared" si="89"/>
        <v>40646.099097222221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0">
        <f t="shared" si="89"/>
        <v>42429.84956018519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0">
        <f t="shared" si="89"/>
        <v>40291.81150462963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0">
        <f t="shared" si="89"/>
        <v>41829.965532407405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0">
        <f t="shared" si="89"/>
        <v>41149.796064814815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0">
        <f t="shared" si="89"/>
        <v>42342.080289351856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0">
        <f t="shared" si="89"/>
        <v>40507.239884259259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0">
        <f t="shared" si="89"/>
        <v>41681.189699074072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0">
        <f t="shared" si="89"/>
        <v>40767.192395833335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0">
        <f t="shared" si="89"/>
        <v>40340.801562499997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0">
        <f t="shared" si="89"/>
        <v>41081.69027777778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0">
        <f t="shared" si="89"/>
        <v>42737.545358796298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0">
        <f t="shared" si="89"/>
        <v>41642.005150462966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41254.151006944441</v>
      </c>
      <c r="T914" s="10">
        <f t="shared" si="89"/>
        <v>41194.109340277777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0">
        <f t="shared" si="89"/>
        <v>41004.139108796298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41146.763275462967</v>
      </c>
      <c r="T916" s="10">
        <f t="shared" si="89"/>
        <v>41116.763275462967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0">
        <f t="shared" si="89"/>
        <v>40937.679560185185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0">
        <f t="shared" si="89"/>
        <v>40434.853402777779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0">
        <f t="shared" si="89"/>
        <v>41802.94363425926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0">
        <f t="shared" si="89"/>
        <v>41944.916215277779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0">
        <f t="shared" si="89"/>
        <v>41227.641724537039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0">
        <f t="shared" si="89"/>
        <v>41562.67155092593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0">
        <f t="shared" si="89"/>
        <v>40847.171018518515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0">
        <f t="shared" si="89"/>
        <v>41878.530011574076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0">
        <f t="shared" si="89"/>
        <v>41934.959756944445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41318.942928240744</v>
      </c>
      <c r="T926" s="10">
        <f t="shared" si="89"/>
        <v>41288.942928240744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0">
        <f t="shared" si="89"/>
        <v>41575.880914351852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0">
        <f t="shared" si="89"/>
        <v>40338.02002314815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0">
        <f t="shared" si="89"/>
        <v>41013.822858796295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0">
        <f t="shared" si="89"/>
        <v>41180.86241898148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0">
        <f t="shared" si="89"/>
        <v>40978.238067129627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0">
        <f t="shared" si="89"/>
        <v>40312.915578703702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0">
        <f t="shared" si="89"/>
        <v>41680.359976851854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0">
        <f t="shared" si="89"/>
        <v>41310.969270833331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41771.169085648151</v>
      </c>
      <c r="T935" s="10">
        <f t="shared" si="89"/>
        <v>41711.169085648151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0">
        <f t="shared" si="89"/>
        <v>41733.737083333333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0">
        <f t="shared" si="89"/>
        <v>42368.333668981482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0">
        <f t="shared" si="89"/>
        <v>40883.024178240739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41581.839780092596</v>
      </c>
      <c r="T939" s="10">
        <f t="shared" si="89"/>
        <v>41551.798113425924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0">
        <f t="shared" si="89"/>
        <v>41124.479722222226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0">
        <f t="shared" si="89"/>
        <v>41416.763171296298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0">
        <f t="shared" si="89"/>
        <v>42182.008402777778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0">
        <f t="shared" si="89"/>
        <v>42746.096585648149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42418.843287037031</v>
      </c>
      <c r="T944" s="10">
        <f t="shared" si="89"/>
        <v>42382.843287037031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0">
        <f t="shared" si="89"/>
        <v>42673.66788194445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0">
        <f t="shared" si="89"/>
        <v>42444.583912037036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0">
        <f t="shared" si="89"/>
        <v>42732.872986111113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0">
        <f t="shared" si="89"/>
        <v>42592.750555555554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0">
        <f t="shared" si="89"/>
        <v>42491.781319444446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0">
        <f t="shared" si="89"/>
        <v>42411.828287037039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0">
        <f t="shared" si="89"/>
        <v>42361.043703703705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0">
        <f t="shared" si="89"/>
        <v>42356.750706018516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42525.653611111105</v>
      </c>
      <c r="T953" s="10">
        <f t="shared" si="89"/>
        <v>42480.653611111105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42692.655231481483</v>
      </c>
      <c r="T954" s="10">
        <f t="shared" si="89"/>
        <v>42662.613564814819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0">
        <f t="shared" si="89"/>
        <v>41999.164340277777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0">
        <f t="shared" si="89"/>
        <v>42194.833784722221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0">
        <f t="shared" si="89"/>
        <v>42586.295138888891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0">
        <f t="shared" si="89"/>
        <v>42060.913877314815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0">
        <f t="shared" si="89"/>
        <v>42660.552465277782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0">
        <f t="shared" si="89"/>
        <v>42082.802812499998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0">
        <f t="shared" si="89"/>
        <v>41993.174363425926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LEFT(N962,SEARCH("/",N962)-1)</f>
        <v>technology</v>
      </c>
      <c r="R962" t="str">
        <f t="shared" ref="R962:R1025" si="93">RIGHT(N962,LEN(N962)-SEARCH("/",N962))</f>
        <v>wearables</v>
      </c>
      <c r="S962" s="10">
        <f t="shared" ref="S962:S1025" si="94">(((I962/60)/60)/24)+DATE(1970,1,1)</f>
        <v>42808.585127314815</v>
      </c>
      <c r="T962" s="10">
        <f t="shared" ref="T962:T1025" si="95">(((J962/60)/60)/24)+DATE(1970,1,1)</f>
        <v>42766.626793981486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si="94"/>
        <v>42786.791666666672</v>
      </c>
      <c r="T963" s="10">
        <f t="shared" si="95"/>
        <v>42740.693692129629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0">
        <f t="shared" si="95"/>
        <v>42373.712418981479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0">
        <f t="shared" si="95"/>
        <v>42625.635636574079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0">
        <f t="shared" si="95"/>
        <v>42208.628692129627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0">
        <f t="shared" si="95"/>
        <v>42637.016736111109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0">
        <f t="shared" si="95"/>
        <v>42619.635787037041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0">
        <f t="shared" si="95"/>
        <v>42422.254328703704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0">
        <f t="shared" si="95"/>
        <v>41836.847615740742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0">
        <f t="shared" si="95"/>
        <v>42742.30332175926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0">
        <f t="shared" si="95"/>
        <v>42721.220520833333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0">
        <f t="shared" si="95"/>
        <v>42111.709027777775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0">
        <f t="shared" si="95"/>
        <v>41856.865717592591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0">
        <f t="shared" si="95"/>
        <v>42257.014965277776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0">
        <f t="shared" si="95"/>
        <v>42424.749490740738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0">
        <f t="shared" si="95"/>
        <v>42489.696585648147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0">
        <f t="shared" si="95"/>
        <v>42185.058993055558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0">
        <f t="shared" si="95"/>
        <v>42391.942094907412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0">
        <f t="shared" si="95"/>
        <v>42395.309039351851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0">
        <f t="shared" si="95"/>
        <v>42506.416990740734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0">
        <f t="shared" si="95"/>
        <v>41928.904189814813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0">
        <f t="shared" si="95"/>
        <v>41830.947013888886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0">
        <f t="shared" si="95"/>
        <v>42615.753310185188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0">
        <f t="shared" si="95"/>
        <v>42574.667650462965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42091.074166666673</v>
      </c>
      <c r="T986" s="10">
        <f t="shared" si="95"/>
        <v>42061.11583333333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0">
        <f t="shared" si="95"/>
        <v>42339.967708333337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0">
        <f t="shared" si="95"/>
        <v>42324.767361111109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0">
        <f t="shared" si="95"/>
        <v>41773.294560185182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0">
        <f t="shared" si="95"/>
        <v>42614.356770833328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0">
        <f t="shared" si="95"/>
        <v>42611.933969907404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0">
        <f t="shared" si="95"/>
        <v>41855.784305555557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0">
        <f t="shared" si="95"/>
        <v>42538.75680555556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0">
        <f t="shared" si="95"/>
        <v>42437.924988425926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0">
        <f t="shared" si="95"/>
        <v>42652.964907407411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0">
        <f t="shared" si="95"/>
        <v>41921.263078703705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0">
        <f t="shared" si="95"/>
        <v>41947.940740740742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0">
        <f t="shared" si="95"/>
        <v>41817.866435185184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0">
        <f t="shared" si="95"/>
        <v>41941.10297453704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0">
        <f t="shared" si="95"/>
        <v>42282.168993055559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0">
        <f t="shared" si="95"/>
        <v>41926.29965277778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0">
        <f t="shared" si="95"/>
        <v>42749.059722222228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0">
        <f t="shared" si="95"/>
        <v>42720.720057870371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0">
        <f t="shared" si="95"/>
        <v>42325.684189814812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0">
        <f t="shared" si="95"/>
        <v>42780.709039351852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0">
        <f t="shared" si="95"/>
        <v>42388.708645833336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42307.624803240738</v>
      </c>
      <c r="T1007" s="10">
        <f t="shared" si="95"/>
        <v>42276.624803240738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0">
        <f t="shared" si="95"/>
        <v>41977.040185185186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0">
        <f t="shared" si="95"/>
        <v>42676.583599537036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0">
        <f t="shared" si="95"/>
        <v>42702.809201388889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0">
        <f t="shared" si="95"/>
        <v>42510.604699074072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0">
        <f t="shared" si="95"/>
        <v>42561.829421296294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0">
        <f t="shared" si="95"/>
        <v>41946.898090277777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0">
        <f t="shared" si="95"/>
        <v>42714.440416666665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0">
        <f t="shared" si="95"/>
        <v>42339.833981481483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0">
        <f t="shared" si="95"/>
        <v>41955.002488425926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0">
        <f t="shared" si="95"/>
        <v>42303.878414351857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42467.065462962957</v>
      </c>
      <c r="T1018" s="10">
        <f t="shared" si="95"/>
        <v>42422.107129629629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0">
        <f t="shared" si="95"/>
        <v>42289.675173611111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0">
        <f t="shared" si="95"/>
        <v>42535.492280092592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0">
        <f t="shared" si="95"/>
        <v>42009.973946759259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0">
        <f t="shared" si="95"/>
        <v>42127.069548611107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0">
        <f t="shared" si="95"/>
        <v>42271.251979166671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42141.646724537044</v>
      </c>
      <c r="T1024" s="10">
        <f t="shared" si="95"/>
        <v>42111.646724537044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0">
        <f t="shared" si="95"/>
        <v>42145.919687500005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LEFT(N1026,SEARCH("/",N1026)-1)</f>
        <v>music</v>
      </c>
      <c r="R1026" t="str">
        <f t="shared" ref="R1026:R1089" si="99">RIGHT(N1026,LEN(N1026)-SEARCH("/",N1026))</f>
        <v>electronic music</v>
      </c>
      <c r="S1026" s="10">
        <f t="shared" ref="S1026:S1089" si="100">(((I1026/60)/60)/24)+DATE(1970,1,1)</f>
        <v>42400.580590277779</v>
      </c>
      <c r="T1026" s="10">
        <f t="shared" ref="T1026:T1089" si="101">(((J1026/60)/60)/24)+DATE(1970,1,1)</f>
        <v>42370.580590277779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si="100"/>
        <v>42079.792094907403</v>
      </c>
      <c r="T1027" s="10">
        <f t="shared" si="101"/>
        <v>42049.833761574075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0">
        <f t="shared" si="101"/>
        <v>42426.407592592594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0">
        <f t="shared" si="101"/>
        <v>41905.034108796295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0">
        <f t="shared" si="101"/>
        <v>42755.627372685187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0">
        <f t="shared" si="101"/>
        <v>42044.711886574078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0">
        <f t="shared" si="101"/>
        <v>42611.483206018514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0">
        <f t="shared" si="101"/>
        <v>42324.764004629629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0">
        <f t="shared" si="101"/>
        <v>42514.666956018518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42716.732407407413</v>
      </c>
      <c r="T1035" s="10">
        <f t="shared" si="101"/>
        <v>42688.732407407413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0">
        <f t="shared" si="101"/>
        <v>42555.166712962964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0">
        <f t="shared" si="101"/>
        <v>42016.641435185185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0">
        <f t="shared" si="101"/>
        <v>41249.448958333334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0">
        <f t="shared" si="101"/>
        <v>42119.822476851856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0">
        <f t="shared" si="101"/>
        <v>42418.231747685189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0">
        <f t="shared" si="101"/>
        <v>42692.109328703707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0">
        <f t="shared" si="101"/>
        <v>42579.708437499998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41851.060092592597</v>
      </c>
      <c r="T1043" s="10">
        <f t="shared" si="101"/>
        <v>41831.060092592597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0">
        <f t="shared" si="101"/>
        <v>41851.696157407408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0">
        <f t="shared" si="101"/>
        <v>42114.252951388888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0">
        <f t="shared" si="101"/>
        <v>42011.925937499997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41874.874421296299</v>
      </c>
      <c r="T1047" s="10">
        <f t="shared" si="101"/>
        <v>41844.874421296299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0">
        <f t="shared" si="101"/>
        <v>42319.851388888885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0">
        <f t="shared" si="101"/>
        <v>41918.818460648145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0">
        <f t="shared" si="101"/>
        <v>42598.053113425922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0">
        <f t="shared" si="101"/>
        <v>42382.431076388893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0">
        <f t="shared" si="101"/>
        <v>42231.7971875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0">
        <f t="shared" si="101"/>
        <v>41850.014178240745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0">
        <f t="shared" si="101"/>
        <v>42483.797395833331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0">
        <f t="shared" si="101"/>
        <v>42775.172824074078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0">
        <f t="shared" si="101"/>
        <v>41831.851840277777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0">
        <f t="shared" si="101"/>
        <v>42406.992418981477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42118.677974537044</v>
      </c>
      <c r="T1058" s="10">
        <f t="shared" si="101"/>
        <v>42058.719641203701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0">
        <f t="shared" si="101"/>
        <v>42678.871331018512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0">
        <f t="shared" si="101"/>
        <v>42047.900960648149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0">
        <f t="shared" si="101"/>
        <v>42046.79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0">
        <f t="shared" si="101"/>
        <v>42079.913113425922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0">
        <f t="shared" si="101"/>
        <v>42432.276712962965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0">
        <f t="shared" si="101"/>
        <v>42556.807187500002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0">
        <f t="shared" si="101"/>
        <v>42583.030810185184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0">
        <f t="shared" si="101"/>
        <v>41417.228043981479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0">
        <f t="shared" si="101"/>
        <v>41661.381041666667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41490.962754629632</v>
      </c>
      <c r="T1068" s="10">
        <f t="shared" si="101"/>
        <v>41445.962754629632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0">
        <f t="shared" si="101"/>
        <v>41599.855682870373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0">
        <f t="shared" si="101"/>
        <v>42440.371111111104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0">
        <f t="shared" si="101"/>
        <v>41572.229849537034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0">
        <f t="shared" si="101"/>
        <v>41163.011828703704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0">
        <f t="shared" si="101"/>
        <v>42295.753391203703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0">
        <f t="shared" si="101"/>
        <v>41645.832141203704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0">
        <f t="shared" si="101"/>
        <v>40802.964594907404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0">
        <f t="shared" si="101"/>
        <v>41613.172974537039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0">
        <f t="shared" si="101"/>
        <v>41005.904120370367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0">
        <f t="shared" si="101"/>
        <v>41838.377893518518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0">
        <f t="shared" si="101"/>
        <v>42353.16679398148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0">
        <f t="shared" si="101"/>
        <v>40701.195844907408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42504.566388888896</v>
      </c>
      <c r="T1081" s="10">
        <f t="shared" si="101"/>
        <v>42479.566388888896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0">
        <f t="shared" si="101"/>
        <v>41740.138113425928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0">
        <f t="shared" si="101"/>
        <v>42002.926990740743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41131.906111111115</v>
      </c>
      <c r="T1084" s="10">
        <f t="shared" si="101"/>
        <v>41101.906111111115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0">
        <f t="shared" si="101"/>
        <v>41793.659525462965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0">
        <f t="shared" si="101"/>
        <v>41829.912083333329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0">
        <f t="shared" si="101"/>
        <v>42413.671006944445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0">
        <f t="shared" si="101"/>
        <v>41845.866793981484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41805.713969907411</v>
      </c>
      <c r="T1089" s="10">
        <f t="shared" si="101"/>
        <v>41775.713969907411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LEFT(N1090,SEARCH("/",N1090)-1)</f>
        <v>games</v>
      </c>
      <c r="R1090" t="str">
        <f t="shared" ref="R1090:R1153" si="105">RIGHT(N1090,LEN(N1090)-SEARCH("/",N1090))</f>
        <v>video games</v>
      </c>
      <c r="S1090" s="10">
        <f t="shared" ref="S1090:S1153" si="106">(((I1090/60)/60)/24)+DATE(1970,1,1)</f>
        <v>41753.799386574072</v>
      </c>
      <c r="T1090" s="10">
        <f t="shared" ref="T1090:T1153" si="107">(((J1090/60)/60)/24)+DATE(1970,1,1)</f>
        <v>41723.799386574072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si="106"/>
        <v>42181.189525462964</v>
      </c>
      <c r="T1091" s="10">
        <f t="shared" si="107"/>
        <v>42151.189525462964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0">
        <f t="shared" si="107"/>
        <v>42123.185798611114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42470.778611111105</v>
      </c>
      <c r="T1093" s="10">
        <f t="shared" si="107"/>
        <v>42440.820277777777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0">
        <f t="shared" si="107"/>
        <v>41250.025902777779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0">
        <f t="shared" si="107"/>
        <v>42396.973807870367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40825.713344907403</v>
      </c>
      <c r="T1096" s="10">
        <f t="shared" si="107"/>
        <v>40795.713344907403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0">
        <f t="shared" si="107"/>
        <v>41486.537268518521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0">
        <f t="shared" si="107"/>
        <v>41885.51798611111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0">
        <f t="shared" si="107"/>
        <v>41660.792557870373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0">
        <f t="shared" si="107"/>
        <v>41712.762673611112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0">
        <f t="shared" si="107"/>
        <v>42107.836435185185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0">
        <f t="shared" si="107"/>
        <v>42384.110775462963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0">
        <f t="shared" si="107"/>
        <v>42538.77243055556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0">
        <f t="shared" si="107"/>
        <v>41577.045428240745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0">
        <f t="shared" si="107"/>
        <v>42479.22210648148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0">
        <f t="shared" si="107"/>
        <v>41771.40996527778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0">
        <f t="shared" si="107"/>
        <v>41692.135729166665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0">
        <f t="shared" si="107"/>
        <v>40973.740451388891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0">
        <f t="shared" si="107"/>
        <v>41813.861388888887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0">
        <f t="shared" si="107"/>
        <v>40952.636979166666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0">
        <f t="shared" si="107"/>
        <v>42662.752199074079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0">
        <f t="shared" si="107"/>
        <v>41220.933124999996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42377.203587962969</v>
      </c>
      <c r="T1113" s="10">
        <f t="shared" si="107"/>
        <v>42347.203587962969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0">
        <f t="shared" si="107"/>
        <v>41963.759386574078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0">
        <f t="shared" si="107"/>
        <v>41835.977083333331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0">
        <f t="shared" si="107"/>
        <v>41526.345914351856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0">
        <f t="shared" si="107"/>
        <v>42429.695543981477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41069.847314814811</v>
      </c>
      <c r="T1118" s="10">
        <f t="shared" si="107"/>
        <v>41009.847314814811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0">
        <f t="shared" si="107"/>
        <v>42333.598530092597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0">
        <f t="shared" si="107"/>
        <v>41704.16642361111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0">
        <f t="shared" si="107"/>
        <v>41722.792407407411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0">
        <f t="shared" si="107"/>
        <v>40799.872685185182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0">
        <f t="shared" si="107"/>
        <v>42412.934212962966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0">
        <f t="shared" si="107"/>
        <v>41410.703993055555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0">
        <f t="shared" si="107"/>
        <v>41718.5237037037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0">
        <f t="shared" si="107"/>
        <v>42094.667256944449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0">
        <f t="shared" si="107"/>
        <v>42212.624189814815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42565.327476851846</v>
      </c>
      <c r="T1128" s="10">
        <f t="shared" si="107"/>
        <v>42535.327476851846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0">
        <f t="shared" si="107"/>
        <v>41926.854166666664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0">
        <f t="shared" si="107"/>
        <v>41828.649502314816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0">
        <f t="shared" si="107"/>
        <v>42496.264965277776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0">
        <f t="shared" si="107"/>
        <v>41908.996527777781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0">
        <f t="shared" si="107"/>
        <v>42332.908194444448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0">
        <f t="shared" si="107"/>
        <v>42706.115405092598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0">
        <f t="shared" si="107"/>
        <v>41821.407187500001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0">
        <f t="shared" si="107"/>
        <v>41958.285046296296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42588.989513888882</v>
      </c>
      <c r="T1137" s="10">
        <f t="shared" si="107"/>
        <v>42558.989513888882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42357.671631944439</v>
      </c>
      <c r="T1138" s="10">
        <f t="shared" si="107"/>
        <v>42327.671631944439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0">
        <f t="shared" si="107"/>
        <v>42453.819687499999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0">
        <f t="shared" si="107"/>
        <v>42736.9066087963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42005.347523148142</v>
      </c>
      <c r="T1141" s="10">
        <f t="shared" si="107"/>
        <v>41975.347523148142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0">
        <f t="shared" si="107"/>
        <v>42192.462048611109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0">
        <f t="shared" si="107"/>
        <v>42164.699652777781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42052.006099537044</v>
      </c>
      <c r="T1144" s="10">
        <f t="shared" si="107"/>
        <v>42022.006099537044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0">
        <f t="shared" si="107"/>
        <v>42325.19358796296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0">
        <f t="shared" si="107"/>
        <v>42093.181944444441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41914.747592592597</v>
      </c>
      <c r="T1147" s="10">
        <f t="shared" si="107"/>
        <v>41854.747592592597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0">
        <f t="shared" si="107"/>
        <v>41723.9533912037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0">
        <f t="shared" si="107"/>
        <v>41871.972025462965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0">
        <f t="shared" si="107"/>
        <v>42675.171076388884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0">
        <f t="shared" si="107"/>
        <v>42507.71025462963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0">
        <f t="shared" si="107"/>
        <v>42317.954571759255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42254.102581018517</v>
      </c>
      <c r="T1153" s="10">
        <f t="shared" si="107"/>
        <v>42224.102581018517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LEFT(N1154,SEARCH("/",N1154)-1)</f>
        <v>food</v>
      </c>
      <c r="R1154" t="str">
        <f t="shared" ref="R1154:R1217" si="111">RIGHT(N1154,LEN(N1154)-SEARCH("/",N1154))</f>
        <v>food trucks</v>
      </c>
      <c r="S1154" s="10">
        <f t="shared" ref="S1154:S1217" si="112">(((I1154/60)/60)/24)+DATE(1970,1,1)</f>
        <v>42139.709629629629</v>
      </c>
      <c r="T1154" s="10">
        <f t="shared" ref="T1154:T1217" si="113">(((J1154/60)/60)/24)+DATE(1970,1,1)</f>
        <v>42109.709629629629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si="112"/>
        <v>42173.714178240742</v>
      </c>
      <c r="T1155" s="10">
        <f t="shared" si="113"/>
        <v>42143.714178240742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0">
        <f t="shared" si="113"/>
        <v>42223.108865740738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0">
        <f t="shared" si="113"/>
        <v>41835.763981481483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0">
        <f t="shared" si="113"/>
        <v>42029.07131944444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41978.669907407413</v>
      </c>
      <c r="T1159" s="10">
        <f t="shared" si="113"/>
        <v>41918.628240740742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0">
        <f t="shared" si="113"/>
        <v>41952.09175925926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0">
        <f t="shared" si="113"/>
        <v>42154.726446759261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42091.113263888896</v>
      </c>
      <c r="T1162" s="10">
        <f t="shared" si="113"/>
        <v>42061.154930555553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0">
        <f t="shared" si="113"/>
        <v>42122.629502314812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0">
        <f t="shared" si="113"/>
        <v>41876.683611111112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0">
        <f t="shared" si="113"/>
        <v>41830.723611111112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0">
        <f t="shared" si="113"/>
        <v>42509.724328703705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41826.214467592588</v>
      </c>
      <c r="T1167" s="10">
        <f t="shared" si="113"/>
        <v>41792.214467592588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0">
        <f t="shared" si="113"/>
        <v>42150.485439814816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0">
        <f t="shared" si="113"/>
        <v>41863.734895833331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0">
        <f t="shared" si="113"/>
        <v>42605.053993055553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0">
        <f t="shared" si="113"/>
        <v>42027.353738425925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0">
        <f t="shared" si="113"/>
        <v>42124.893182870372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0">
        <f t="shared" si="113"/>
        <v>41938.804710648146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41871.682314814818</v>
      </c>
      <c r="T1174" s="10">
        <f t="shared" si="113"/>
        <v>41841.682314814818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0">
        <f t="shared" si="113"/>
        <v>42184.185844907406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0">
        <f t="shared" si="113"/>
        <v>42468.84174768519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0">
        <f t="shared" si="113"/>
        <v>42170.728460648148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0">
        <f t="shared" si="113"/>
        <v>42746.019652777773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0">
        <f t="shared" si="113"/>
        <v>41897.660833333335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0">
        <f t="shared" si="113"/>
        <v>41837.905694444446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0">
        <f t="shared" si="113"/>
        <v>42275.720219907409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0">
        <f t="shared" si="113"/>
        <v>41781.806875000002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0">
        <f t="shared" si="113"/>
        <v>42034.339363425926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0">
        <f t="shared" si="113"/>
        <v>42728.827407407407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0">
        <f t="shared" si="113"/>
        <v>42656.86137731481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0">
        <f t="shared" si="113"/>
        <v>42741.599664351852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0">
        <f t="shared" si="113"/>
        <v>42130.865150462967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0">
        <f t="shared" si="113"/>
        <v>42123.86336805555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0">
        <f t="shared" si="113"/>
        <v>42109.894942129627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0">
        <f t="shared" si="113"/>
        <v>42711.700694444444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0">
        <f t="shared" si="113"/>
        <v>42529.979108796295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0">
        <f t="shared" si="113"/>
        <v>41852.665798611109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42449.562037037031</v>
      </c>
      <c r="T1193" s="10">
        <f t="shared" si="113"/>
        <v>42419.603703703702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0">
        <f t="shared" si="113"/>
        <v>42747.506689814814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0">
        <f t="shared" si="113"/>
        <v>42409.776076388895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0">
        <f t="shared" si="113"/>
        <v>42072.488182870366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0">
        <f t="shared" si="113"/>
        <v>42298.34783564815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0">
        <f t="shared" si="113"/>
        <v>42326.818738425922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0">
        <f t="shared" si="113"/>
        <v>42503.66474537037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0">
        <f t="shared" si="113"/>
        <v>42333.619050925925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0">
        <f t="shared" si="113"/>
        <v>42161.770833333328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0">
        <f t="shared" si="113"/>
        <v>42089.477500000001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0">
        <f t="shared" si="113"/>
        <v>42536.60701388889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42182.288819444439</v>
      </c>
      <c r="T1204" s="10">
        <f t="shared" si="113"/>
        <v>42152.288819444439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0">
        <f t="shared" si="113"/>
        <v>42125.614895833336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0">
        <f t="shared" si="113"/>
        <v>42297.748067129629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0">
        <f t="shared" si="113"/>
        <v>42138.506377314814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0">
        <f t="shared" si="113"/>
        <v>42772.776076388895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0">
        <f t="shared" si="113"/>
        <v>42430.430243055554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0">
        <f t="shared" si="113"/>
        <v>42423.709074074075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0">
        <f t="shared" si="113"/>
        <v>42761.846122685187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0">
        <f t="shared" si="113"/>
        <v>42132.941805555558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0">
        <f t="shared" si="113"/>
        <v>42515.866446759261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0">
        <f t="shared" si="113"/>
        <v>42318.950173611112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0">
        <f t="shared" si="113"/>
        <v>42731.755787037036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0">
        <f t="shared" si="113"/>
        <v>42104.840335648143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0">
        <f t="shared" si="113"/>
        <v>41759.923101851848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LEFT(N1218,SEARCH("/",N1218)-1)</f>
        <v>photography</v>
      </c>
      <c r="R1218" t="str">
        <f t="shared" ref="R1218:R1281" si="117">RIGHT(N1218,LEN(N1218)-SEARCH("/",N1218))</f>
        <v>photobooks</v>
      </c>
      <c r="S1218" s="10">
        <f t="shared" ref="S1218:S1281" si="118">(((I1218/60)/60)/24)+DATE(1970,1,1)</f>
        <v>42279.960416666669</v>
      </c>
      <c r="T1218" s="10">
        <f t="shared" ref="T1218:T1281" si="119">(((J1218/60)/60)/24)+DATE(1970,1,1)</f>
        <v>42247.616400462968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si="118"/>
        <v>42565.809490740736</v>
      </c>
      <c r="T1219" s="10">
        <f t="shared" si="119"/>
        <v>42535.809490740736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0">
        <f t="shared" si="119"/>
        <v>42278.662037037036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42663.461956018517</v>
      </c>
      <c r="T1221" s="10">
        <f t="shared" si="119"/>
        <v>42633.461956018517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0">
        <f t="shared" si="119"/>
        <v>42211.628611111111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0">
        <f t="shared" si="119"/>
        <v>42680.47555555556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0">
        <f t="shared" si="119"/>
        <v>42430.720451388886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0">
        <f t="shared" si="119"/>
        <v>42654.177187499998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0">
        <f t="shared" si="119"/>
        <v>41736.549791666665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0">
        <f t="shared" si="119"/>
        <v>41509.905995370369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0">
        <f t="shared" si="119"/>
        <v>41715.874780092592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0">
        <f t="shared" si="119"/>
        <v>41827.919166666667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0">
        <f t="shared" si="119"/>
        <v>40754.729259259257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0">
        <f t="shared" si="119"/>
        <v>40985.459803240738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0">
        <f t="shared" si="119"/>
        <v>40568.972569444442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0">
        <f t="shared" si="119"/>
        <v>42193.941759259258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41553.848032407412</v>
      </c>
      <c r="T1234" s="10">
        <f t="shared" si="119"/>
        <v>41506.848032407412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0">
        <f t="shared" si="119"/>
        <v>40939.948773148149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0">
        <f t="shared" si="119"/>
        <v>42007.788680555561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0">
        <f t="shared" si="119"/>
        <v>41583.135405092595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0">
        <f t="shared" si="119"/>
        <v>41110.680138888885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0">
        <f t="shared" si="119"/>
        <v>41125.283159722225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0">
        <f t="shared" si="119"/>
        <v>40731.61037037037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0">
        <f t="shared" si="119"/>
        <v>40883.962581018517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0">
        <f t="shared" si="119"/>
        <v>41409.040011574078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0">
        <f t="shared" si="119"/>
        <v>41923.837731481479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0">
        <f t="shared" si="119"/>
        <v>40782.165532407409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0">
        <f t="shared" si="119"/>
        <v>40671.879293981481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0">
        <f t="shared" si="119"/>
        <v>41355.825497685182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41804.599930555552</v>
      </c>
      <c r="T1247" s="10">
        <f t="shared" si="119"/>
        <v>41774.599930555552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0">
        <f t="shared" si="119"/>
        <v>40838.043391203704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0">
        <f t="shared" si="119"/>
        <v>41370.292303240742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0">
        <f t="shared" si="119"/>
        <v>41767.656863425924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41097.74086805556</v>
      </c>
      <c r="T1251" s="10">
        <f t="shared" si="119"/>
        <v>41067.74086805556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0">
        <f t="shared" si="119"/>
        <v>41843.64271990741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0">
        <f t="shared" si="119"/>
        <v>40751.814432870371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0">
        <f t="shared" si="119"/>
        <v>41543.988067129627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0">
        <f t="shared" si="119"/>
        <v>41855.783645833333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0">
        <f t="shared" si="119"/>
        <v>40487.621365740742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0">
        <f t="shared" si="119"/>
        <v>41579.845509259263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40951.919340277782</v>
      </c>
      <c r="T1258" s="10">
        <f t="shared" si="119"/>
        <v>40921.919340277782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0">
        <f t="shared" si="119"/>
        <v>40587.085532407407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0">
        <f t="shared" si="119"/>
        <v>41487.611250000002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0">
        <f t="shared" si="119"/>
        <v>41766.970648148148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0">
        <f t="shared" si="119"/>
        <v>41666.842824074076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0">
        <f t="shared" si="119"/>
        <v>41638.342905092592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0">
        <f t="shared" si="119"/>
        <v>41656.762638888889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0">
        <f t="shared" si="119"/>
        <v>41692.084143518521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0">
        <f t="shared" si="119"/>
        <v>41547.662997685184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0">
        <f t="shared" si="119"/>
        <v>40465.655266203699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0">
        <f t="shared" si="119"/>
        <v>41620.87667824074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0">
        <f t="shared" si="119"/>
        <v>41449.585162037038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0">
        <f t="shared" si="119"/>
        <v>41507.845451388886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0">
        <f t="shared" si="119"/>
        <v>42445.823055555549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0">
        <f t="shared" si="119"/>
        <v>40933.856967592597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0">
        <f t="shared" si="119"/>
        <v>41561.683553240742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0">
        <f t="shared" si="119"/>
        <v>40274.745127314818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0">
        <f t="shared" si="119"/>
        <v>41852.730219907404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0">
        <f t="shared" si="119"/>
        <v>41116.690104166664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0">
        <f t="shared" si="119"/>
        <v>41458.867905092593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0">
        <f t="shared" si="119"/>
        <v>40007.704247685186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0">
        <f t="shared" si="119"/>
        <v>41121.561886574076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0">
        <f t="shared" si="119"/>
        <v>41786.555162037039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0">
        <f t="shared" si="119"/>
        <v>41682.099189814813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LEFT(N1282,SEARCH("/",N1282)-1)</f>
        <v>music</v>
      </c>
      <c r="R1282" t="str">
        <f t="shared" ref="R1282:R1345" si="123">RIGHT(N1282,LEN(N1282)-SEARCH("/",N1282))</f>
        <v>rock</v>
      </c>
      <c r="S1282" s="10">
        <f t="shared" ref="S1282:S1345" si="124">(((I1282/60)/60)/24)+DATE(1970,1,1)</f>
        <v>40603.757569444446</v>
      </c>
      <c r="T1282" s="10">
        <f t="shared" ref="T1282:T1345" si="125">(((J1282/60)/60)/24)+DATE(1970,1,1)</f>
        <v>40513.757569444446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si="124"/>
        <v>41483.743472222224</v>
      </c>
      <c r="T1283" s="10">
        <f t="shared" si="125"/>
        <v>41463.743472222224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0">
        <f t="shared" si="125"/>
        <v>41586.475173611114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0">
        <f t="shared" si="125"/>
        <v>41320.717465277776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0">
        <f t="shared" si="125"/>
        <v>42712.23474537037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0">
        <f t="shared" si="125"/>
        <v>42160.583043981482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0">
        <f t="shared" si="125"/>
        <v>42039.384571759263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0">
        <f t="shared" si="125"/>
        <v>42107.621018518519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0">
        <f t="shared" si="125"/>
        <v>42561.154664351852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42739.134780092587</v>
      </c>
      <c r="T1291" s="10">
        <f t="shared" si="125"/>
        <v>42709.134780092587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0">
        <f t="shared" si="125"/>
        <v>42086.614942129629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0">
        <f t="shared" si="125"/>
        <v>42064.652673611112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0">
        <f t="shared" si="125"/>
        <v>42256.764212962968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42322.742719907401</v>
      </c>
      <c r="T1295" s="10">
        <f t="shared" si="125"/>
        <v>42292.701053240744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0">
        <f t="shared" si="125"/>
        <v>42278.453668981485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0">
        <f t="shared" si="125"/>
        <v>42184.572881944448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0">
        <f t="shared" si="125"/>
        <v>42423.050613425927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0">
        <f t="shared" si="125"/>
        <v>42461.747199074074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42488.680925925932</v>
      </c>
      <c r="T1300" s="10">
        <f t="shared" si="125"/>
        <v>42458.680925925932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0">
        <f t="shared" si="125"/>
        <v>42169.814340277779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0">
        <f t="shared" si="125"/>
        <v>42483.675208333334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0">
        <f t="shared" si="125"/>
        <v>42195.749745370369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0">
        <f t="shared" si="125"/>
        <v>42675.057997685188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0">
        <f t="shared" si="125"/>
        <v>42566.441203703704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0">
        <f t="shared" si="125"/>
        <v>42747.194502314815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0">
        <f t="shared" si="125"/>
        <v>42543.665601851855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0">
        <f t="shared" si="125"/>
        <v>41947.457569444443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42417.503229166665</v>
      </c>
      <c r="T1309" s="10">
        <f t="shared" si="125"/>
        <v>42387.503229166665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0">
        <f t="shared" si="125"/>
        <v>42611.613564814819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0">
        <f t="shared" si="125"/>
        <v>42257.882731481484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0">
        <f t="shared" si="125"/>
        <v>42556.667245370365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0">
        <f t="shared" si="125"/>
        <v>42669.802303240736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0">
        <f t="shared" si="125"/>
        <v>42082.702800925923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0">
        <f t="shared" si="125"/>
        <v>42402.709652777776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0">
        <f t="shared" si="125"/>
        <v>42604.669675925921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0">
        <f t="shared" si="125"/>
        <v>42278.498240740737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42428.961909722217</v>
      </c>
      <c r="T1318" s="10">
        <f t="shared" si="125"/>
        <v>42393.961909722217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0">
        <f t="shared" si="125"/>
        <v>42520.235486111109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0">
        <f t="shared" si="125"/>
        <v>41985.043657407412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0">
        <f t="shared" si="125"/>
        <v>41816.812094907407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0">
        <f t="shared" si="125"/>
        <v>42705.690347222218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0">
        <f t="shared" si="125"/>
        <v>42697.74927083333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0">
        <f t="shared" si="125"/>
        <v>42115.656539351854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0">
        <f t="shared" si="125"/>
        <v>42451.698449074072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0">
        <f t="shared" si="125"/>
        <v>42626.633703703701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0">
        <f t="shared" si="125"/>
        <v>42704.086053240739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42019.791990740734</v>
      </c>
      <c r="T1328" s="10">
        <f t="shared" si="125"/>
        <v>41974.791990740734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0">
        <f t="shared" si="125"/>
        <v>42123.678645833337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0">
        <f t="shared" si="125"/>
        <v>42612.642754629633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0">
        <f t="shared" si="125"/>
        <v>41935.221585648149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0">
        <f t="shared" si="125"/>
        <v>42522.276724537034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0">
        <f t="shared" si="125"/>
        <v>42569.50409722222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0">
        <f t="shared" si="125"/>
        <v>42732.060277777782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0">
        <f t="shared" si="125"/>
        <v>41806.106770833336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0">
        <f t="shared" si="125"/>
        <v>42410.774155092593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0">
        <f t="shared" si="125"/>
        <v>42313.936365740738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0">
        <f t="shared" si="125"/>
        <v>41955.863750000004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0">
        <f t="shared" si="125"/>
        <v>42767.577303240745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0">
        <f t="shared" si="125"/>
        <v>42188.803622685184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0">
        <f t="shared" si="125"/>
        <v>41936.647164351853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0">
        <f t="shared" si="125"/>
        <v>41836.595520833333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0">
        <f t="shared" si="125"/>
        <v>42612.624039351853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42202.816423611104</v>
      </c>
      <c r="T1344" s="10">
        <f t="shared" si="125"/>
        <v>42172.816423611104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0">
        <f t="shared" si="125"/>
        <v>42542.526423611111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LEFT(N1346,SEARCH("/",N1346)-1)</f>
        <v>publishing</v>
      </c>
      <c r="R1346" t="str">
        <f t="shared" ref="R1346:R1409" si="129">RIGHT(N1346,LEN(N1346)-SEARCH("/",N1346))</f>
        <v>nonfiction</v>
      </c>
      <c r="S1346" s="10">
        <f t="shared" ref="S1346:S1409" si="130">(((I1346/60)/60)/24)+DATE(1970,1,1)</f>
        <v>42551.789803240739</v>
      </c>
      <c r="T1346" s="10">
        <f t="shared" ref="T1346:T1409" si="131">(((J1346/60)/60)/24)+DATE(1970,1,1)</f>
        <v>42522.789803240739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si="130"/>
        <v>41834.814340277779</v>
      </c>
      <c r="T1347" s="10">
        <f t="shared" si="131"/>
        <v>41799.814340277779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0">
        <f t="shared" si="131"/>
        <v>41422.075821759259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0">
        <f t="shared" si="131"/>
        <v>42040.638020833328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41991.506168981476</v>
      </c>
      <c r="T1350" s="10">
        <f t="shared" si="131"/>
        <v>41963.506168981476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0">
        <f t="shared" si="131"/>
        <v>42317.33258101852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0">
        <f t="shared" si="131"/>
        <v>42334.013124999998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0">
        <f t="shared" si="131"/>
        <v>42382.74009259259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0">
        <f t="shared" si="131"/>
        <v>42200.578310185185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0">
        <f t="shared" si="131"/>
        <v>41309.11791666667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0">
        <f t="shared" si="131"/>
        <v>42502.807627314818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0">
        <f t="shared" si="131"/>
        <v>41213.254687499997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41460.038888888892</v>
      </c>
      <c r="T1358" s="10">
        <f t="shared" si="131"/>
        <v>41430.038888888892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0">
        <f t="shared" si="131"/>
        <v>41304.962233796294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0">
        <f t="shared" si="131"/>
        <v>40689.570868055554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0">
        <f t="shared" si="131"/>
        <v>40668.814699074072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0">
        <f t="shared" si="131"/>
        <v>41095.900694444441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0">
        <f t="shared" si="131"/>
        <v>41781.717268518521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0">
        <f t="shared" si="131"/>
        <v>41464.934386574074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0">
        <f t="shared" si="131"/>
        <v>42396.8440625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0">
        <f t="shared" si="131"/>
        <v>41951.695671296293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0">
        <f t="shared" si="131"/>
        <v>42049.733240740738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0">
        <f t="shared" si="131"/>
        <v>41924.996099537035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0">
        <f t="shared" si="131"/>
        <v>42292.002893518518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0">
        <f t="shared" si="131"/>
        <v>42146.190902777773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0">
        <f t="shared" si="131"/>
        <v>41710.594282407408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0">
        <f t="shared" si="131"/>
        <v>41548.00335648148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0">
        <f t="shared" si="131"/>
        <v>42101.758587962962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0">
        <f t="shared" si="131"/>
        <v>41072.739953703705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0">
        <f t="shared" si="131"/>
        <v>42704.95177083333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0">
        <f t="shared" si="131"/>
        <v>42424.161898148144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0">
        <f t="shared" si="131"/>
        <v>42720.066192129627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0">
        <f t="shared" si="131"/>
        <v>42677.669050925921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0">
        <f t="shared" si="131"/>
        <v>42747.219560185185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42583.759374999994</v>
      </c>
      <c r="T1380" s="10">
        <f t="shared" si="131"/>
        <v>42568.759374999994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42160.491620370376</v>
      </c>
      <c r="T1381" s="10">
        <f t="shared" si="131"/>
        <v>42130.491620370376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0">
        <f t="shared" si="131"/>
        <v>42141.762800925921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0">
        <f t="shared" si="131"/>
        <v>42703.214409722219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0">
        <f t="shared" si="131"/>
        <v>41370.800185185188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0">
        <f t="shared" si="131"/>
        <v>42707.074976851851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0">
        <f t="shared" si="131"/>
        <v>42160.735208333332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0">
        <f t="shared" si="131"/>
        <v>42433.688900462963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0">
        <f t="shared" si="131"/>
        <v>42184.646863425922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0">
        <f t="shared" si="131"/>
        <v>42126.92123842593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0">
        <f t="shared" si="131"/>
        <v>42634.614780092597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0">
        <f t="shared" si="131"/>
        <v>42565.480983796297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0">
        <f t="shared" si="131"/>
        <v>42087.803310185183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0">
        <f t="shared" si="131"/>
        <v>42193.650671296295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0">
        <f t="shared" si="131"/>
        <v>42401.154930555553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0">
        <f t="shared" si="131"/>
        <v>42553.681979166664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0">
        <f t="shared" si="131"/>
        <v>42752.144976851851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0">
        <f t="shared" si="131"/>
        <v>42719.90834490741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0">
        <f t="shared" si="131"/>
        <v>42018.99863425926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0">
        <f t="shared" si="131"/>
        <v>42640.917939814812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0">
        <f t="shared" si="131"/>
        <v>42526.874236111107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0">
        <f t="shared" si="131"/>
        <v>41889.004317129627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0">
        <f t="shared" si="131"/>
        <v>42498.341122685189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0">
        <f t="shared" si="131"/>
        <v>41399.99622685185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42125.011701388896</v>
      </c>
      <c r="T1404" s="10">
        <f t="shared" si="131"/>
        <v>42065.053368055553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0">
        <f t="shared" si="131"/>
        <v>41451.062905092593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0">
        <f t="shared" si="131"/>
        <v>42032.510243055556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0">
        <f t="shared" si="131"/>
        <v>41941.680567129632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0">
        <f t="shared" si="131"/>
        <v>42297.432951388888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0">
        <f t="shared" si="131"/>
        <v>41838.536782407406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LEFT(N1410,SEARCH("/",N1410)-1)</f>
        <v>publishing</v>
      </c>
      <c r="R1410" t="str">
        <f t="shared" ref="R1410:R1473" si="135">RIGHT(N1410,LEN(N1410)-SEARCH("/",N1410))</f>
        <v>translations</v>
      </c>
      <c r="S1410" s="10">
        <f t="shared" ref="S1410:S1473" si="136">(((I1410/60)/60)/24)+DATE(1970,1,1)</f>
        <v>42321.913842592592</v>
      </c>
      <c r="T1410" s="10">
        <f t="shared" ref="T1410:T1473" si="137">(((J1410/60)/60)/24)+DATE(1970,1,1)</f>
        <v>42291.872175925921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si="136"/>
        <v>42005.175173611111</v>
      </c>
      <c r="T1411" s="10">
        <f t="shared" si="137"/>
        <v>41945.133506944447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0">
        <f t="shared" si="137"/>
        <v>42479.318518518514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0">
        <f t="shared" si="137"/>
        <v>42013.059027777781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0">
        <f t="shared" si="137"/>
        <v>41947.063645833332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0">
        <f t="shared" si="137"/>
        <v>42360.437152777777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0">
        <f t="shared" si="137"/>
        <v>42708.25309027778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0">
        <f t="shared" si="137"/>
        <v>42192.675821759258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0">
        <f t="shared" si="137"/>
        <v>42299.926145833335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42262.465972222228</v>
      </c>
      <c r="T1419" s="10">
        <f t="shared" si="137"/>
        <v>42232.15016203704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0">
        <f t="shared" si="137"/>
        <v>42395.456412037034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0">
        <f t="shared" si="137"/>
        <v>42622.456238425926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0">
        <f t="shared" si="137"/>
        <v>42524.667662037042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0">
        <f t="shared" si="137"/>
        <v>42013.915613425925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0">
        <f t="shared" si="137"/>
        <v>42604.239629629628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0">
        <f t="shared" si="137"/>
        <v>42340.360312500001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0">
        <f t="shared" si="137"/>
        <v>42676.717615740738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0">
        <f t="shared" si="137"/>
        <v>42093.131469907406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0">
        <f t="shared" si="137"/>
        <v>42180.390277777777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0">
        <f t="shared" si="137"/>
        <v>42601.851678240739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0">
        <f t="shared" si="137"/>
        <v>42432.379826388889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42104.060671296291</v>
      </c>
      <c r="T1431" s="10">
        <f t="shared" si="137"/>
        <v>42074.060671296291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41992.813518518517</v>
      </c>
      <c r="T1432" s="10">
        <f t="shared" si="137"/>
        <v>41961.813518518517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0">
        <f t="shared" si="137"/>
        <v>42304.210833333331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0">
        <f t="shared" si="137"/>
        <v>42175.780416666668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0">
        <f t="shared" si="137"/>
        <v>42673.625868055555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0">
        <f t="shared" si="137"/>
        <v>42142.767106481479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0">
        <f t="shared" si="137"/>
        <v>42258.780324074076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0">
        <f t="shared" si="137"/>
        <v>42391.35019675926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0">
        <f t="shared" si="137"/>
        <v>41796.531701388885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0">
        <f t="shared" si="137"/>
        <v>42457.871516203704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42070.829872685179</v>
      </c>
      <c r="T1441" s="10">
        <f t="shared" si="137"/>
        <v>42040.829872685179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0">
        <f t="shared" si="137"/>
        <v>42486.748414351852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0">
        <f t="shared" si="137"/>
        <v>42198.765844907408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0">
        <f t="shared" si="137"/>
        <v>42485.64534722222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0">
        <f t="shared" si="137"/>
        <v>42707.926030092596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0">
        <f t="shared" si="137"/>
        <v>42199.873402777783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0">
        <f t="shared" si="137"/>
        <v>42139.542303240742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0">
        <f t="shared" si="137"/>
        <v>42461.447662037041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0">
        <f t="shared" si="137"/>
        <v>42529.730717592596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0">
        <f t="shared" si="137"/>
        <v>42115.936550925922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0">
        <f t="shared" si="137"/>
        <v>42086.811400462961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0">
        <f t="shared" si="137"/>
        <v>42390.171261574069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0">
        <f t="shared" si="137"/>
        <v>41931.959016203706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0">
        <f t="shared" si="137"/>
        <v>41818.703275462962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0">
        <f t="shared" si="137"/>
        <v>42795.696145833332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0">
        <f t="shared" si="137"/>
        <v>42463.866666666669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0">
        <f t="shared" si="137"/>
        <v>41832.672685185185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0">
        <f t="shared" si="137"/>
        <v>42708.668576388889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0">
        <f t="shared" si="137"/>
        <v>42289.89634259259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0">
        <f t="shared" si="137"/>
        <v>41831.705555555556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0">
        <f t="shared" si="137"/>
        <v>42312.204814814817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0">
        <f t="shared" si="137"/>
        <v>41915.896967592591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0">
        <f t="shared" si="137"/>
        <v>41899.645300925928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0">
        <f t="shared" si="137"/>
        <v>41344.662858796299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0">
        <f t="shared" si="137"/>
        <v>41326.911319444444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0">
        <f t="shared" si="137"/>
        <v>41291.661550925928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0">
        <f t="shared" si="137"/>
        <v>40959.734398148146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0">
        <f t="shared" si="137"/>
        <v>42340.172060185185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0">
        <f t="shared" si="137"/>
        <v>40933.80190972222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40706.014456018522</v>
      </c>
      <c r="T1470" s="10">
        <f t="shared" si="137"/>
        <v>40646.014456018522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0">
        <f t="shared" si="137"/>
        <v>41290.598483796297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0">
        <f t="shared" si="137"/>
        <v>41250.827118055553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0">
        <f t="shared" si="137"/>
        <v>42073.957569444443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LEFT(N1474,SEARCH("/",N1474)-1)</f>
        <v>publishing</v>
      </c>
      <c r="R1474" t="str">
        <f t="shared" ref="R1474:R1537" si="141">RIGHT(N1474,LEN(N1474)-SEARCH("/",N1474))</f>
        <v>radio &amp; podcasts</v>
      </c>
      <c r="S1474" s="10">
        <f t="shared" ref="S1474:S1537" si="142">(((I1474/60)/60)/24)+DATE(1970,1,1)</f>
        <v>41563.542858796296</v>
      </c>
      <c r="T1474" s="10">
        <f t="shared" ref="T1474:T1537" si="143">(((J1474/60)/60)/24)+DATE(1970,1,1)</f>
        <v>41533.542858796296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si="142"/>
        <v>40969.979618055557</v>
      </c>
      <c r="T1475" s="10">
        <f t="shared" si="143"/>
        <v>40939.979618055557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41530.727916666663</v>
      </c>
      <c r="T1476" s="10">
        <f t="shared" si="143"/>
        <v>41500.727916666663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0">
        <f t="shared" si="143"/>
        <v>41960.722951388889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0">
        <f t="shared" si="143"/>
        <v>40766.041921296295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0">
        <f t="shared" si="143"/>
        <v>40840.615787037037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0">
        <f t="shared" si="143"/>
        <v>41394.871678240743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0">
        <f t="shared" si="143"/>
        <v>41754.745243055557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0">
        <f t="shared" si="143"/>
        <v>41464.934016203704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0">
        <f t="shared" si="143"/>
        <v>41550.922974537039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</v>
      </c>
      <c r="T1484" s="10">
        <f t="shared" si="143"/>
        <v>41136.85805555556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0">
        <f t="shared" si="143"/>
        <v>42548.192997685182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0">
        <f t="shared" si="143"/>
        <v>41053.200960648144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0">
        <f t="shared" si="143"/>
        <v>42130.795983796299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0">
        <f t="shared" si="143"/>
        <v>42032.168530092589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0">
        <f t="shared" si="143"/>
        <v>42554.917488425926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0">
        <f t="shared" si="143"/>
        <v>41614.563194444447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0">
        <f t="shared" si="143"/>
        <v>41198.611712962964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0">
        <f t="shared" si="143"/>
        <v>41520.561041666668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0">
        <f t="shared" si="143"/>
        <v>41991.713460648149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0">
        <f t="shared" si="143"/>
        <v>40682.884791666671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41441.866608796299</v>
      </c>
      <c r="T1495" s="10">
        <f t="shared" si="143"/>
        <v>41411.866608796299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0">
        <f t="shared" si="143"/>
        <v>42067.722372685181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0">
        <f t="shared" si="143"/>
        <v>40752.789710648147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0">
        <f t="shared" si="143"/>
        <v>41838.475219907406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0">
        <f t="shared" si="143"/>
        <v>41444.64261574074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0">
        <f t="shared" si="143"/>
        <v>41840.983541666668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0">
        <f t="shared" si="143"/>
        <v>42527.007326388892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0">
        <f t="shared" si="143"/>
        <v>41365.904594907406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0">
        <f t="shared" si="143"/>
        <v>42163.583599537036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0">
        <f t="shared" si="143"/>
        <v>42426.542592592596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0">
        <f t="shared" si="143"/>
        <v>42606.347233796296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0">
        <f t="shared" si="143"/>
        <v>41772.657685185186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0">
        <f t="shared" si="143"/>
        <v>42414.44332175926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0">
        <f t="shared" si="143"/>
        <v>41814.785925925928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0">
        <f t="shared" si="143"/>
        <v>40254.450335648151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0">
        <f t="shared" si="143"/>
        <v>41786.614363425928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0">
        <f t="shared" si="143"/>
        <v>42751.533391203702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41839.385162037033</v>
      </c>
      <c r="T1512" s="10">
        <f t="shared" si="143"/>
        <v>41809.385162037033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0">
        <f t="shared" si="143"/>
        <v>42296.583379629628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0">
        <f t="shared" si="143"/>
        <v>42741.684479166666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0">
        <f t="shared" si="143"/>
        <v>41806.637337962966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0">
        <f t="shared" si="143"/>
        <v>42234.597685185188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0">
        <f t="shared" si="143"/>
        <v>42415.253437499996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0">
        <f t="shared" si="143"/>
        <v>42619.466342592597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0">
        <f t="shared" si="143"/>
        <v>41948.56658564815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0">
        <f t="shared" si="143"/>
        <v>41760.8200462963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0">
        <f t="shared" si="143"/>
        <v>41782.741701388892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0">
        <f t="shared" si="143"/>
        <v>41955.857789351852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0">
        <f t="shared" si="143"/>
        <v>42493.167719907404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0">
        <f t="shared" si="143"/>
        <v>41899.830312500002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0">
        <f t="shared" si="143"/>
        <v>41964.751342592594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0">
        <f t="shared" si="143"/>
        <v>42756.501041666663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0">
        <f t="shared" si="143"/>
        <v>42570.702986111108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0">
        <f t="shared" si="143"/>
        <v>42339.276006944448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42808.558865740735</v>
      </c>
      <c r="T1529" s="10">
        <f t="shared" si="143"/>
        <v>42780.600532407407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0">
        <f t="shared" si="143"/>
        <v>42736.732893518521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0">
        <f t="shared" si="143"/>
        <v>42052.628703703704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42300.767303240747</v>
      </c>
      <c r="T1532" s="10">
        <f t="shared" si="143"/>
        <v>42275.767303240747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0">
        <f t="shared" si="143"/>
        <v>41941.802384259259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0">
        <f t="shared" si="143"/>
        <v>42391.475289351853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0">
        <f t="shared" si="143"/>
        <v>42443.00204861111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42251.67432870371</v>
      </c>
      <c r="T1536" s="10">
        <f t="shared" si="143"/>
        <v>42221.67432870371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0">
        <f t="shared" si="143"/>
        <v>42484.829062500001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LEFT(N1538,SEARCH("/",N1538)-1)</f>
        <v>photography</v>
      </c>
      <c r="R1538" t="str">
        <f t="shared" ref="R1538:R1601" si="147">RIGHT(N1538,LEN(N1538)-SEARCH("/",N1538))</f>
        <v>photobooks</v>
      </c>
      <c r="S1538" s="10">
        <f t="shared" ref="S1538:S1601" si="148">(((I1538/60)/60)/24)+DATE(1970,1,1)</f>
        <v>42243.802199074074</v>
      </c>
      <c r="T1538" s="10">
        <f t="shared" ref="T1538:T1601" si="149">(((J1538/60)/60)/24)+DATE(1970,1,1)</f>
        <v>42213.802199074074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si="148"/>
        <v>42588.75</v>
      </c>
      <c r="T1539" s="10">
        <f t="shared" si="149"/>
        <v>42552.315127314811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0">
        <f t="shared" si="149"/>
        <v>41981.782060185185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42738.919201388882</v>
      </c>
      <c r="T1541" s="10">
        <f t="shared" si="149"/>
        <v>42705.919201388882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0">
        <f t="shared" si="149"/>
        <v>41939.00712962963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0">
        <f t="shared" si="149"/>
        <v>41974.712245370371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0">
        <f t="shared" si="149"/>
        <v>42170.996527777781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0">
        <f t="shared" si="149"/>
        <v>41935.509652777779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0">
        <f t="shared" si="149"/>
        <v>42053.051203703704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0">
        <f t="shared" si="149"/>
        <v>42031.884652777779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0">
        <f t="shared" si="149"/>
        <v>41839.212951388887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0">
        <f t="shared" si="149"/>
        <v>42782.426875000005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42316.923842592587</v>
      </c>
      <c r="T1550" s="10">
        <f t="shared" si="149"/>
        <v>42286.88217592593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0">
        <f t="shared" si="149"/>
        <v>42281.136099537034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0">
        <f t="shared" si="149"/>
        <v>42472.449467592596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0">
        <f t="shared" si="149"/>
        <v>42121.824525462958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0">
        <f t="shared" si="149"/>
        <v>41892.688750000001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0">
        <f t="shared" si="149"/>
        <v>42219.282951388886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0">
        <f t="shared" si="149"/>
        <v>42188.252199074079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0">
        <f t="shared" si="149"/>
        <v>42241.613796296297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0">
        <f t="shared" si="149"/>
        <v>42525.153055555551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0">
        <f t="shared" si="149"/>
        <v>41871.65315972222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0">
        <f t="shared" si="149"/>
        <v>42185.397673611107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</v>
      </c>
      <c r="T1561" s="10">
        <f t="shared" si="149"/>
        <v>42108.05322916666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0">
        <f t="shared" si="149"/>
        <v>41936.020752314813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41585.083368055559</v>
      </c>
      <c r="T1563" s="10">
        <f t="shared" si="149"/>
        <v>41555.041701388887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0">
        <f t="shared" si="149"/>
        <v>40079.566157407404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0">
        <f t="shared" si="149"/>
        <v>41652.742488425924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0">
        <f t="shared" si="149"/>
        <v>42121.367002314815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0">
        <f t="shared" si="149"/>
        <v>40672.729872685188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0">
        <f t="shared" si="149"/>
        <v>42549.916712962964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0">
        <f t="shared" si="149"/>
        <v>41671.936863425923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0">
        <f t="shared" si="149"/>
        <v>41962.062326388885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0">
        <f t="shared" si="149"/>
        <v>41389.679560185185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0">
        <f t="shared" si="149"/>
        <v>42438.813449074078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42174.769479166673</v>
      </c>
      <c r="T1573" s="10">
        <f t="shared" si="149"/>
        <v>42144.769479166673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0">
        <f t="shared" si="149"/>
        <v>42404.033090277779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0">
        <f t="shared" si="149"/>
        <v>42786.000023148154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0">
        <f t="shared" si="149"/>
        <v>42017.927418981482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41829.524259259262</v>
      </c>
      <c r="T1577" s="10">
        <f t="shared" si="149"/>
        <v>41799.524259259262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0">
        <f t="shared" si="149"/>
        <v>42140.879259259258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41114.847777777781</v>
      </c>
      <c r="T1579" s="10">
        <f t="shared" si="149"/>
        <v>41054.847777777781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0">
        <f t="shared" si="149"/>
        <v>40399.065868055557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0">
        <f t="shared" si="149"/>
        <v>41481.996423611112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41050.050069444449</v>
      </c>
      <c r="T1582" s="10">
        <f t="shared" si="149"/>
        <v>40990.050069444449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0">
        <f t="shared" si="149"/>
        <v>42325.448958333334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0">
        <f t="shared" si="149"/>
        <v>42246.789965277778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0">
        <f t="shared" si="149"/>
        <v>41877.904988425929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0">
        <f t="shared" si="149"/>
        <v>41779.649317129632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0">
        <f t="shared" si="149"/>
        <v>42707.895462962959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0">
        <f t="shared" si="149"/>
        <v>42069.104421296302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0">
        <f t="shared" si="149"/>
        <v>41956.950983796298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0">
        <f t="shared" si="149"/>
        <v>42005.24998842593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0">
        <f t="shared" si="149"/>
        <v>42256.984791666662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0">
        <f t="shared" si="149"/>
        <v>42240.857222222221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0">
        <f t="shared" si="149"/>
        <v>42433.726168981477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0">
        <f t="shared" si="149"/>
        <v>42046.072743055556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0">
        <f t="shared" si="149"/>
        <v>42033.845543981486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42505.681249999994</v>
      </c>
      <c r="T1596" s="10">
        <f t="shared" si="149"/>
        <v>42445.712754629625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41808.842361111114</v>
      </c>
      <c r="T1597" s="10">
        <f t="shared" si="149"/>
        <v>41780.050092592595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0">
        <f t="shared" si="149"/>
        <v>41941.430196759262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0">
        <f t="shared" si="149"/>
        <v>42603.354131944448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0">
        <f t="shared" si="149"/>
        <v>42151.667337962965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0">
        <f t="shared" si="149"/>
        <v>42438.53907407407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LEFT(N1602,SEARCH("/",N1602)-1)</f>
        <v>photography</v>
      </c>
      <c r="R1602" t="str">
        <f t="shared" ref="R1602:R1665" si="153">RIGHT(N1602,LEN(N1602)-SEARCH("/",N1602))</f>
        <v>places</v>
      </c>
      <c r="S1602" s="10">
        <f t="shared" ref="S1602:S1665" si="154">(((I1602/60)/60)/24)+DATE(1970,1,1)</f>
        <v>41835.21597222222</v>
      </c>
      <c r="T1602" s="10">
        <f t="shared" ref="T1602:T1665" si="155">(((J1602/60)/60)/24)+DATE(1970,1,1)</f>
        <v>41791.057314814818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si="154"/>
        <v>40668.092974537038</v>
      </c>
      <c r="T1603" s="10">
        <f t="shared" si="155"/>
        <v>40638.092974537038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0">
        <f t="shared" si="155"/>
        <v>40788.297650462962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0">
        <f t="shared" si="155"/>
        <v>40876.169664351852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</v>
      </c>
      <c r="T1606" s="10">
        <f t="shared" si="155"/>
        <v>40945.845312500001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0">
        <f t="shared" si="155"/>
        <v>40747.012881944444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0">
        <f t="shared" si="155"/>
        <v>40536.111550925925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0">
        <f t="shared" si="155"/>
        <v>41053.80846064815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41640.226388888892</v>
      </c>
      <c r="T1610" s="10">
        <f t="shared" si="155"/>
        <v>41607.83085648148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0">
        <f t="shared" si="155"/>
        <v>40796.001261574071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0">
        <f t="shared" si="155"/>
        <v>41228.924884259257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0">
        <f t="shared" si="155"/>
        <v>41409.00037037037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0">
        <f t="shared" si="155"/>
        <v>41246.874814814815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0">
        <f t="shared" si="155"/>
        <v>41082.069467592592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0">
        <f t="shared" si="155"/>
        <v>41794.981122685182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0">
        <f t="shared" si="155"/>
        <v>40845.050879629627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0">
        <f t="shared" si="155"/>
        <v>41194.715520833335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0">
        <f t="shared" si="155"/>
        <v>41546.664212962962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0">
        <f t="shared" si="155"/>
        <v>41301.654340277775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41897.18618055556</v>
      </c>
      <c r="T1621" s="10">
        <f t="shared" si="155"/>
        <v>41876.18618055556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0">
        <f t="shared" si="155"/>
        <v>41321.339583333334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0">
        <f t="shared" si="155"/>
        <v>41003.60665509259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0">
        <f t="shared" si="155"/>
        <v>41950.29483796296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0">
        <f t="shared" si="155"/>
        <v>41453.688530092593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0">
        <f t="shared" si="155"/>
        <v>41243.367303240739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0">
        <f t="shared" si="155"/>
        <v>41135.699687500004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0">
        <f t="shared" si="155"/>
        <v>41579.847997685189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0">
        <f t="shared" si="155"/>
        <v>41205.707048611112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0">
        <f t="shared" si="155"/>
        <v>41774.737060185187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0">
        <f t="shared" si="155"/>
        <v>41645.867280092592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0">
        <f t="shared" si="155"/>
        <v>40939.837673611109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0">
        <f t="shared" si="155"/>
        <v>41164.859502314815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40810.340902777774</v>
      </c>
      <c r="T1634" s="10">
        <f t="shared" si="155"/>
        <v>40750.340902777774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0">
        <f t="shared" si="155"/>
        <v>40896.883750000001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0">
        <f t="shared" si="155"/>
        <v>40658.189826388887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0">
        <f t="shared" si="155"/>
        <v>42502.868761574078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0">
        <f t="shared" si="155"/>
        <v>40663.08666666667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40178.98541666667</v>
      </c>
      <c r="T1639" s="10">
        <f t="shared" si="155"/>
        <v>40122.751620370371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0">
        <f t="shared" si="155"/>
        <v>41288.68712962963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0">
        <f t="shared" si="155"/>
        <v>40941.652372685188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0">
        <f t="shared" si="155"/>
        <v>40379.23096064815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0">
        <f t="shared" si="155"/>
        <v>41962.596574074079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0">
        <f t="shared" si="155"/>
        <v>40688.024618055555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0">
        <f t="shared" si="155"/>
        <v>41146.824212962965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41235.101388888892</v>
      </c>
      <c r="T1646" s="10">
        <f t="shared" si="155"/>
        <v>41175.05972222222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41535.617361111108</v>
      </c>
      <c r="T1647" s="10">
        <f t="shared" si="155"/>
        <v>41521.617361111108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41865.757638888892</v>
      </c>
      <c r="T1648" s="10">
        <f t="shared" si="155"/>
        <v>41833.450266203705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0">
        <f t="shared" si="155"/>
        <v>41039.409456018519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0">
        <f t="shared" si="155"/>
        <v>40592.704652777778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0">
        <f t="shared" si="155"/>
        <v>41737.684664351851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0">
        <f t="shared" si="155"/>
        <v>41526.435613425929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0">
        <f t="shared" si="155"/>
        <v>40625.900694444441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0">
        <f t="shared" si="155"/>
        <v>41572.492974537039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0">
        <f t="shared" si="155"/>
        <v>40626.834444444445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0">
        <f t="shared" si="155"/>
        <v>40987.890740740739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0">
        <f t="shared" si="155"/>
        <v>40974.791898148149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0">
        <f t="shared" si="155"/>
        <v>41226.928842592592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0">
        <f t="shared" si="155"/>
        <v>41023.782037037039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0">
        <f t="shared" si="155"/>
        <v>41223.22184027778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0">
        <f t="shared" si="155"/>
        <v>41596.913437499999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0">
        <f t="shared" si="155"/>
        <v>42459.693865740745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0">
        <f t="shared" si="155"/>
        <v>42343.998043981483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0">
        <f t="shared" si="155"/>
        <v>40848.198333333334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0">
        <f t="shared" si="155"/>
        <v>42006.02207175926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LEFT(N1666,SEARCH("/",N1666)-1)</f>
        <v>music</v>
      </c>
      <c r="R1666" t="str">
        <f t="shared" ref="R1666:R1729" si="159">RIGHT(N1666,LEN(N1666)-SEARCH("/",N1666))</f>
        <v>pop</v>
      </c>
      <c r="S1666" s="10">
        <f t="shared" ref="S1666:S1729" si="160">(((I1666/60)/60)/24)+DATE(1970,1,1)</f>
        <v>40984.165972222225</v>
      </c>
      <c r="T1666" s="10">
        <f t="shared" ref="T1666:T1729" si="161">(((J1666/60)/60)/24)+DATE(1970,1,1)</f>
        <v>40939.761782407404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si="160"/>
        <v>40596.125</v>
      </c>
      <c r="T1667" s="10">
        <f t="shared" si="161"/>
        <v>40564.649456018517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0">
        <f t="shared" si="161"/>
        <v>41331.253159722226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0">
        <f t="shared" si="161"/>
        <v>41682.0705787037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0">
        <f t="shared" si="161"/>
        <v>40845.14975694444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0">
        <f t="shared" si="161"/>
        <v>42461.885138888887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0">
        <f t="shared" si="161"/>
        <v>40313.930543981485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0">
        <f t="shared" si="161"/>
        <v>42553.54414351852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0">
        <f t="shared" si="161"/>
        <v>41034.656597222223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0">
        <f t="shared" si="161"/>
        <v>42039.878379629634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0">
        <f t="shared" si="161"/>
        <v>42569.605393518519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0">
        <f t="shared" si="161"/>
        <v>40802.733101851853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0">
        <f t="shared" si="161"/>
        <v>40973.72623842593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0">
        <f t="shared" si="161"/>
        <v>42416.407129629632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0">
        <f t="shared" si="161"/>
        <v>41662.854988425926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0">
        <f t="shared" si="161"/>
        <v>40723.068807870368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0">
        <f t="shared" si="161"/>
        <v>41802.757719907408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0">
        <f t="shared" si="161"/>
        <v>42774.121342592596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0">
        <f t="shared" si="161"/>
        <v>42779.21365740741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0">
        <f t="shared" si="161"/>
        <v>42808.781689814816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0">
        <f t="shared" si="161"/>
        <v>42783.815289351856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0">
        <f t="shared" si="161"/>
        <v>42788.2502662037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0">
        <f t="shared" si="161"/>
        <v>42792.843969907408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0">
        <f t="shared" si="161"/>
        <v>42802.046817129631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0">
        <f t="shared" si="161"/>
        <v>42804.534652777773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0">
        <f t="shared" si="161"/>
        <v>42780.942476851851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0">
        <f t="shared" si="161"/>
        <v>42801.43104166667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0">
        <f t="shared" si="161"/>
        <v>42795.701481481476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0">
        <f t="shared" si="161"/>
        <v>42788.151238425926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0">
        <f t="shared" si="161"/>
        <v>42803.920277777783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0">
        <f t="shared" si="161"/>
        <v>42791.669837962967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0">
        <f t="shared" si="161"/>
        <v>42801.031412037039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0">
        <f t="shared" si="161"/>
        <v>42796.069571759261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0">
        <f t="shared" si="161"/>
        <v>42805.032962962956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0">
        <f t="shared" si="161"/>
        <v>42796.207870370374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0">
        <f t="shared" si="161"/>
        <v>42806.863946759258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0">
        <f t="shared" si="161"/>
        <v>42796.071643518517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0">
        <f t="shared" si="161"/>
        <v>41989.664409722223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0">
        <f t="shared" si="161"/>
        <v>42063.869791666672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42247.281678240746</v>
      </c>
      <c r="T1705" s="10">
        <f t="shared" si="161"/>
        <v>42187.281678240746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0">
        <f t="shared" si="161"/>
        <v>42021.139733796299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0">
        <f t="shared" si="161"/>
        <v>42245.016736111109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0">
        <f t="shared" si="161"/>
        <v>42179.306388888886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0">
        <f t="shared" si="161"/>
        <v>42427.721006944441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0">
        <f t="shared" si="161"/>
        <v>42451.866967592592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0">
        <f t="shared" si="161"/>
        <v>41841.56381944444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0">
        <f t="shared" si="161"/>
        <v>42341.59129629629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0">
        <f t="shared" si="161"/>
        <v>41852.646226851852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0">
        <f t="shared" si="161"/>
        <v>42125.913807870369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0">
        <f t="shared" si="161"/>
        <v>41887.801064814819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0">
        <f t="shared" si="161"/>
        <v>42095.918530092589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0">
        <f t="shared" si="161"/>
        <v>42064.217418981483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42713.619201388887</v>
      </c>
      <c r="T1718" s="10">
        <f t="shared" si="161"/>
        <v>42673.577534722222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0">
        <f t="shared" si="161"/>
        <v>42460.98192129629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0">
        <f t="shared" si="161"/>
        <v>42460.610520833332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0">
        <f t="shared" si="161"/>
        <v>41869.534618055557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0">
        <f t="shared" si="161"/>
        <v>41922.783229166671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0">
        <f t="shared" si="161"/>
        <v>42319.461377314816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0">
        <f t="shared" si="161"/>
        <v>42425.960983796293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0">
        <f t="shared" si="161"/>
        <v>42129.82540509259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0">
        <f t="shared" si="161"/>
        <v>41912.932430555556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0">
        <f t="shared" si="161"/>
        <v>41845.968159722222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0">
        <f t="shared" si="161"/>
        <v>41788.919722222221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0">
        <f t="shared" si="161"/>
        <v>42044.927974537044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LEFT(N1730,SEARCH("/",N1730)-1)</f>
        <v>music</v>
      </c>
      <c r="R1730" t="str">
        <f t="shared" ref="R1730:R1793" si="165">RIGHT(N1730,LEN(N1730)-SEARCH("/",N1730))</f>
        <v>faith</v>
      </c>
      <c r="S1730" s="10">
        <f t="shared" ref="S1730:S1793" si="166">(((I1730/60)/60)/24)+DATE(1970,1,1)</f>
        <v>42298.625856481478</v>
      </c>
      <c r="T1730" s="10">
        <f t="shared" ref="T1730:T1793" si="167">(((J1730/60)/60)/24)+DATE(1970,1,1)</f>
        <v>42268.625856481478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si="166"/>
        <v>42531.052152777775</v>
      </c>
      <c r="T1731" s="10">
        <f t="shared" si="167"/>
        <v>42471.052152777775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42302.087766203709</v>
      </c>
      <c r="T1732" s="10">
        <f t="shared" si="167"/>
        <v>42272.087766203709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0">
        <f t="shared" si="167"/>
        <v>42152.906851851847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0">
        <f t="shared" si="167"/>
        <v>42325.683807870373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0">
        <f t="shared" si="167"/>
        <v>42614.675625000003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0">
        <f t="shared" si="167"/>
        <v>42102.036527777775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42589.814178240747</v>
      </c>
      <c r="T1737" s="10">
        <f t="shared" si="167"/>
        <v>42559.814178240747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0">
        <f t="shared" si="167"/>
        <v>42286.861493055556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42205.948981481488</v>
      </c>
      <c r="T1739" s="10">
        <f t="shared" si="167"/>
        <v>42175.948981481488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0">
        <f t="shared" si="167"/>
        <v>41884.874328703707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0">
        <f t="shared" si="167"/>
        <v>42435.874212962968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42201.817384259266</v>
      </c>
      <c r="T1742" s="10">
        <f t="shared" si="167"/>
        <v>42171.817384259266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0">
        <f t="shared" si="167"/>
        <v>42120.628136574072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0">
        <f t="shared" si="167"/>
        <v>42710.876967592587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0">
        <f t="shared" si="167"/>
        <v>42586.925636574073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0">
        <f t="shared" si="167"/>
        <v>42026.605057870373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0">
        <f t="shared" si="167"/>
        <v>42690.259699074071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0">
        <f t="shared" si="167"/>
        <v>42668.176701388889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0">
        <f t="shared" si="167"/>
        <v>42292.435532407413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0">
        <f t="shared" si="167"/>
        <v>42219.950729166667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0">
        <f t="shared" si="167"/>
        <v>42758.975937499999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0">
        <f t="shared" si="167"/>
        <v>42454.836851851855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0">
        <f t="shared" si="167"/>
        <v>42052.7815162037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0">
        <f t="shared" si="167"/>
        <v>42627.253263888888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0">
        <f t="shared" si="167"/>
        <v>42420.74962962963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0">
        <f t="shared" si="167"/>
        <v>42067.876770833333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0">
        <f t="shared" si="167"/>
        <v>42252.788900462961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0">
        <f t="shared" si="167"/>
        <v>42571.167465277773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0">
        <f t="shared" si="167"/>
        <v>42733.827349537038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0">
        <f t="shared" si="167"/>
        <v>42505.955925925926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0">
        <f t="shared" si="167"/>
        <v>42068.829039351855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0">
        <f t="shared" si="167"/>
        <v>42405.67260416667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0">
        <f t="shared" si="167"/>
        <v>42209.567824074074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0">
        <f t="shared" si="167"/>
        <v>42410.982002314813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0">
        <f t="shared" si="167"/>
        <v>42636.868518518517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0">
        <f t="shared" si="167"/>
        <v>41825.485868055555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0">
        <f t="shared" si="167"/>
        <v>41834.980462962965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0">
        <f t="shared" si="167"/>
        <v>41855.859814814816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0">
        <f t="shared" si="167"/>
        <v>41824.658379629633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0">
        <f t="shared" si="167"/>
        <v>41849.560694444444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0">
        <f t="shared" si="167"/>
        <v>41987.818969907406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0">
        <f t="shared" si="167"/>
        <v>41891.780023148152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41935.979629629634</v>
      </c>
      <c r="T1773" s="10">
        <f t="shared" si="167"/>
        <v>41905.979629629634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0">
        <f t="shared" si="167"/>
        <v>41766.718009259261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0">
        <f t="shared" si="167"/>
        <v>41978.760393518518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0">
        <f t="shared" si="167"/>
        <v>41930.218657407408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41936.976388888892</v>
      </c>
      <c r="T1777" s="10">
        <f t="shared" si="167"/>
        <v>41891.976388888892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0">
        <f t="shared" si="167"/>
        <v>41905.95684027778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0">
        <f t="shared" si="167"/>
        <v>42025.357094907406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0">
        <f t="shared" si="167"/>
        <v>42045.86336805555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0">
        <f t="shared" si="167"/>
        <v>42585.691898148143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42553.600810185191</v>
      </c>
      <c r="T1782" s="10">
        <f t="shared" si="167"/>
        <v>42493.600810185191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0">
        <f t="shared" si="167"/>
        <v>42597.617418981477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0">
        <f t="shared" si="167"/>
        <v>42388.575104166666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0">
        <f t="shared" si="167"/>
        <v>42115.949976851851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0">
        <f t="shared" si="167"/>
        <v>42003.655555555553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0">
        <f t="shared" si="167"/>
        <v>41897.134895833333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0">
        <f t="shared" si="167"/>
        <v>41958.550659722227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0">
        <f t="shared" si="167"/>
        <v>42068.65552083333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0">
        <f t="shared" si="167"/>
        <v>41913.94840277778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0">
        <f t="shared" si="167"/>
        <v>41956.250034722223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42040.674513888895</v>
      </c>
      <c r="T1792" s="10">
        <f t="shared" si="167"/>
        <v>42010.674513888895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0">
        <f t="shared" si="167"/>
        <v>41973.740335648152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LEFT(N1794,SEARCH("/",N1794)-1)</f>
        <v>photography</v>
      </c>
      <c r="R1794" t="str">
        <f t="shared" ref="R1794:R1857" si="171">RIGHT(N1794,LEN(N1794)-SEARCH("/",N1794))</f>
        <v>photobooks</v>
      </c>
      <c r="S1794" s="10">
        <f t="shared" ref="S1794:S1857" si="172">(((I1794/60)/60)/24)+DATE(1970,1,1)</f>
        <v>42226.290972222225</v>
      </c>
      <c r="T1794" s="10">
        <f t="shared" ref="T1794:T1857" si="173">(((J1794/60)/60)/24)+DATE(1970,1,1)</f>
        <v>42189.031041666662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41970.933333333334</v>
      </c>
      <c r="T1795" s="10">
        <f t="shared" si="173"/>
        <v>41940.89166666667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0">
        <f t="shared" si="173"/>
        <v>42011.551180555558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0">
        <f t="shared" si="173"/>
        <v>42628.288668981477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0">
        <f t="shared" si="173"/>
        <v>42515.439421296294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0">
        <f t="shared" si="173"/>
        <v>42689.56931712963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0">
        <f t="shared" si="173"/>
        <v>42344.32677083333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0">
        <f t="shared" si="173"/>
        <v>41934.842685185184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0">
        <f t="shared" si="173"/>
        <v>42623.606134259258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0">
        <f t="shared" si="173"/>
        <v>42321.660509259258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0">
        <f t="shared" si="173"/>
        <v>42159.47256944445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42049.071550925932</v>
      </c>
      <c r="T1805" s="10">
        <f t="shared" si="173"/>
        <v>42018.071550925932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0">
        <f t="shared" si="173"/>
        <v>42282.678287037037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0">
        <f t="shared" si="173"/>
        <v>42247.803912037038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0">
        <f t="shared" si="173"/>
        <v>41877.638298611113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0">
        <f t="shared" si="173"/>
        <v>41880.068437499998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0">
        <f t="shared" si="173"/>
        <v>42742.680902777778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0">
        <f t="shared" si="173"/>
        <v>42029.907858796301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0">
        <f t="shared" si="173"/>
        <v>41860.91002314815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0">
        <f t="shared" si="173"/>
        <v>41876.433680555558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0">
        <f t="shared" si="173"/>
        <v>42524.318703703699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0">
        <f t="shared" si="173"/>
        <v>41829.889027777775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0">
        <f t="shared" si="173"/>
        <v>42033.314074074078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42186.906678240746</v>
      </c>
      <c r="T1817" s="10">
        <f t="shared" si="173"/>
        <v>42172.906678240746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0">
        <f t="shared" si="173"/>
        <v>42548.876192129625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0">
        <f t="shared" si="173"/>
        <v>42705.662118055552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0">
        <f t="shared" si="173"/>
        <v>42067.234375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0">
        <f t="shared" si="173"/>
        <v>41820.752268518518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0">
        <f t="shared" si="173"/>
        <v>42065.084375000006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0">
        <f t="shared" si="173"/>
        <v>40926.319062499999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0">
        <f t="shared" si="173"/>
        <v>41634.797013888885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0">
        <f t="shared" si="173"/>
        <v>41176.684907407405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0">
        <f t="shared" si="173"/>
        <v>41626.916284722225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0">
        <f t="shared" si="173"/>
        <v>41443.83452546296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0">
        <f t="shared" si="173"/>
        <v>41657.923807870371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0">
        <f t="shared" si="173"/>
        <v>40555.325937499998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0">
        <f t="shared" si="173"/>
        <v>41736.899652777778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0">
        <f t="shared" si="173"/>
        <v>40516.087627314817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0">
        <f t="shared" si="173"/>
        <v>41664.684108796297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0">
        <f t="shared" si="173"/>
        <v>41026.996099537035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0">
        <f t="shared" si="173"/>
        <v>40576.539664351854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0">
        <f t="shared" si="173"/>
        <v>41303.044016203705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0">
        <f t="shared" si="173"/>
        <v>41988.964062500003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0">
        <f t="shared" si="173"/>
        <v>42430.702210648145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0">
        <f t="shared" si="173"/>
        <v>41305.809363425928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0">
        <f t="shared" si="173"/>
        <v>40926.047858796301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0">
        <f t="shared" si="173"/>
        <v>40788.786539351851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0">
        <f t="shared" si="173"/>
        <v>42614.722013888888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0">
        <f t="shared" si="173"/>
        <v>41382.096180555556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0">
        <f t="shared" si="173"/>
        <v>41745.84542824074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0">
        <f t="shared" si="173"/>
        <v>42031.631724537037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0">
        <f t="shared" si="173"/>
        <v>40564.994837962964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0">
        <f t="shared" si="173"/>
        <v>40666.973541666666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0">
        <f t="shared" si="173"/>
        <v>42523.333310185189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0">
        <f t="shared" si="173"/>
        <v>41228.650196759263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0">
        <f t="shared" si="173"/>
        <v>42094.236481481479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0">
        <f t="shared" si="173"/>
        <v>40691.788055555553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0">
        <f t="shared" si="173"/>
        <v>41169.845590277779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0">
        <f t="shared" si="173"/>
        <v>41800.959490740745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0">
        <f t="shared" si="173"/>
        <v>41827.906689814816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0">
        <f t="shared" si="173"/>
        <v>42081.77143518519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0">
        <f t="shared" si="173"/>
        <v>41177.060381944444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0">
        <f t="shared" si="173"/>
        <v>41388.021261574075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0">
        <f t="shared" si="173"/>
        <v>41600.538657407407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LEFT(N1858,SEARCH("/",N1858)-1)</f>
        <v>music</v>
      </c>
      <c r="R1858" t="str">
        <f t="shared" ref="R1858:R1921" si="177">RIGHT(N1858,LEN(N1858)-SEARCH("/",N1858))</f>
        <v>rock</v>
      </c>
      <c r="S1858" s="10">
        <f t="shared" ref="S1858:S1921" si="178">(((I1858/60)/60)/24)+DATE(1970,1,1)</f>
        <v>41838.854999999996</v>
      </c>
      <c r="T1858" s="10">
        <f t="shared" ref="T1858:T1921" si="179">(((J1858/60)/60)/24)+DATE(1970,1,1)</f>
        <v>41817.854999999996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si="178"/>
        <v>41894.76866898148</v>
      </c>
      <c r="T1859" s="10">
        <f t="shared" si="179"/>
        <v>41864.76866898148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0">
        <f t="shared" si="179"/>
        <v>40833.200474537036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0">
        <f t="shared" si="179"/>
        <v>40778.770011574074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41676.709305555552</v>
      </c>
      <c r="T1862" s="10">
        <f t="shared" si="179"/>
        <v>41655.709305555552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0">
        <f t="shared" si="179"/>
        <v>42000.300243055557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0">
        <f t="shared" si="179"/>
        <v>42755.492754629624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0">
        <f t="shared" si="179"/>
        <v>41772.797280092593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0">
        <f t="shared" si="179"/>
        <v>41733.716435185182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42680.409108796302</v>
      </c>
      <c r="T1867" s="10">
        <f t="shared" si="179"/>
        <v>42645.367442129631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0">
        <f t="shared" si="179"/>
        <v>42742.246493055558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0">
        <f t="shared" si="179"/>
        <v>42649.924907407403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0">
        <f t="shared" si="179"/>
        <v>42328.779224537036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0">
        <f t="shared" si="179"/>
        <v>42709.002881944441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0">
        <f t="shared" si="179"/>
        <v>42371.355729166666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0">
        <f t="shared" si="179"/>
        <v>41923.783576388887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0">
        <f t="shared" si="179"/>
        <v>42155.129652777774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0">
        <f t="shared" si="179"/>
        <v>42164.615856481483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0">
        <f t="shared" si="179"/>
        <v>42529.969131944439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0">
        <f t="shared" si="179"/>
        <v>42528.899398148147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41806.284780092588</v>
      </c>
      <c r="T1878" s="10">
        <f t="shared" si="179"/>
        <v>41776.284780092588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0">
        <f t="shared" si="179"/>
        <v>42035.029224537036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0">
        <f t="shared" si="179"/>
        <v>41773.008738425924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0">
        <f t="shared" si="179"/>
        <v>42413.649641203709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0">
        <f t="shared" si="179"/>
        <v>42430.566898148143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0">
        <f t="shared" si="179"/>
        <v>42043.152650462958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0">
        <f t="shared" si="179"/>
        <v>41067.949212962965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0">
        <f t="shared" si="179"/>
        <v>40977.948009259257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0">
        <f t="shared" si="179"/>
        <v>41205.198321759257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0">
        <f t="shared" si="179"/>
        <v>41099.093865740739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0">
        <f t="shared" si="179"/>
        <v>41925.906689814816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0">
        <f t="shared" si="179"/>
        <v>42323.800138888888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0">
        <f t="shared" si="179"/>
        <v>40299.239953703705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0">
        <f t="shared" si="179"/>
        <v>41299.793356481481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0">
        <f t="shared" si="179"/>
        <v>41228.786203703705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0">
        <f t="shared" si="179"/>
        <v>40335.798078703701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0">
        <f t="shared" si="179"/>
        <v>40671.637511574074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0">
        <f t="shared" si="179"/>
        <v>40632.94195601852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40951.904895833337</v>
      </c>
      <c r="T1896" s="10">
        <f t="shared" si="179"/>
        <v>40920.904895833337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0">
        <f t="shared" si="179"/>
        <v>42267.746782407412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0">
        <f t="shared" si="179"/>
        <v>40981.710243055553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0">
        <f t="shared" si="179"/>
        <v>41680.583402777782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0">
        <f t="shared" si="179"/>
        <v>42366.192974537036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0">
        <f t="shared" si="179"/>
        <v>42058.941736111112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0">
        <f t="shared" si="179"/>
        <v>41160.871886574074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0">
        <f t="shared" si="179"/>
        <v>42116.54315972222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0">
        <f t="shared" si="179"/>
        <v>42037.789895833332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0">
        <f t="shared" si="179"/>
        <v>42702.770729166667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0">
        <f t="shared" si="179"/>
        <v>42326.685428240744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0">
        <f t="shared" si="179"/>
        <v>41859.925856481481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0">
        <f t="shared" si="179"/>
        <v>42514.671099537038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0">
        <f t="shared" si="179"/>
        <v>41767.587094907409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0">
        <f t="shared" si="179"/>
        <v>42703.917824074073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0">
        <f t="shared" si="179"/>
        <v>41905.429155092592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0">
        <f t="shared" si="179"/>
        <v>42264.963159722218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0">
        <f t="shared" si="179"/>
        <v>41830.033958333333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0">
        <f t="shared" si="179"/>
        <v>42129.226388888885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0">
        <f t="shared" si="179"/>
        <v>41890.511319444442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0">
        <f t="shared" si="179"/>
        <v>41929.174456018518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0">
        <f t="shared" si="179"/>
        <v>41864.04886574074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0">
        <f t="shared" si="179"/>
        <v>42656.717303240745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0">
        <f t="shared" si="179"/>
        <v>42746.270057870366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0">
        <f t="shared" si="179"/>
        <v>41828.789942129632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42143.875567129624</v>
      </c>
      <c r="T1921" s="10">
        <f t="shared" si="179"/>
        <v>42113.875567129624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LEFT(N1922,SEARCH("/",N1922)-1)</f>
        <v>technology</v>
      </c>
      <c r="R1922" t="str">
        <f t="shared" ref="R1922:R1985" si="183">RIGHT(N1922,LEN(N1922)-SEARCH("/",N1922))</f>
        <v>gadgets</v>
      </c>
      <c r="S1922" s="10">
        <f t="shared" ref="S1922:S1985" si="184">(((I1922/60)/60)/24)+DATE(1970,1,1)</f>
        <v>42298.958333333328</v>
      </c>
      <c r="T1922" s="10">
        <f t="shared" ref="T1922:T1985" si="185">(((J1922/60)/60)/24)+DATE(1970,1,1)</f>
        <v>42270.875706018516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si="184"/>
        <v>41104.221562500003</v>
      </c>
      <c r="T1923" s="10">
        <f t="shared" si="185"/>
        <v>41074.221562500003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0">
        <f t="shared" si="185"/>
        <v>41590.255868055552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0">
        <f t="shared" si="185"/>
        <v>40772.848749999997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0">
        <f t="shared" si="185"/>
        <v>41626.761053240742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0">
        <f t="shared" si="185"/>
        <v>41535.90148148148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0">
        <f t="shared" si="185"/>
        <v>40456.954351851848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0">
        <f t="shared" si="185"/>
        <v>40960.861562500002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41401.648078703707</v>
      </c>
      <c r="T1930" s="10">
        <f t="shared" si="185"/>
        <v>41371.648078703707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0">
        <f t="shared" si="185"/>
        <v>40687.021597222221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0">
        <f t="shared" si="185"/>
        <v>41402.558819444443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0">
        <f t="shared" si="185"/>
        <v>41037.892465277779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40932.809872685182</v>
      </c>
      <c r="T1934" s="10">
        <f t="shared" si="185"/>
        <v>40911.809872685182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0">
        <f t="shared" si="185"/>
        <v>41879.130868055552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0">
        <f t="shared" si="185"/>
        <v>40865.867141203707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0">
        <f t="shared" si="185"/>
        <v>41773.932534722226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0">
        <f t="shared" si="185"/>
        <v>40852.889699074076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0">
        <f t="shared" si="185"/>
        <v>41059.118993055556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0">
        <f t="shared" si="185"/>
        <v>41426.259618055556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0">
        <f t="shared" si="185"/>
        <v>41313.985046296293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0">
        <f t="shared" si="185"/>
        <v>40670.507326388892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0">
        <f t="shared" si="185"/>
        <v>41744.290868055556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0">
        <f t="shared" si="185"/>
        <v>40638.828009259261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0">
        <f t="shared" si="185"/>
        <v>42548.269861111112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0">
        <f t="shared" si="185"/>
        <v>41730.584374999999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42197.251828703709</v>
      </c>
      <c r="T1947" s="10">
        <f t="shared" si="185"/>
        <v>42157.251828703709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0">
        <f t="shared" si="185"/>
        <v>41689.150011574071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0">
        <f t="shared" si="185"/>
        <v>40102.918055555558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0">
        <f t="shared" si="185"/>
        <v>42473.604270833333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41830.423043981478</v>
      </c>
      <c r="T1951" s="10">
        <f t="shared" si="185"/>
        <v>41800.423043981478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0">
        <f t="shared" si="185"/>
        <v>40624.181400462963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0">
        <f t="shared" si="185"/>
        <v>42651.420567129629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0">
        <f t="shared" si="185"/>
        <v>41526.60665509259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0">
        <f t="shared" si="185"/>
        <v>40941.199826388889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0">
        <f t="shared" si="185"/>
        <v>42394.580740740741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0">
        <f t="shared" si="185"/>
        <v>41020.271770833337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0">
        <f t="shared" si="185"/>
        <v>42067.923668981486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41209.098530092589</v>
      </c>
      <c r="T1959" s="10">
        <f t="shared" si="185"/>
        <v>41179.098530092589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0">
        <f t="shared" si="185"/>
        <v>41326.987974537034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0">
        <f t="shared" si="185"/>
        <v>41871.845601851855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0">
        <f t="shared" si="185"/>
        <v>41964.362743055557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0">
        <f t="shared" si="185"/>
        <v>41148.194641203707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0">
        <f t="shared" si="185"/>
        <v>41742.780509259261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0">
        <f t="shared" si="185"/>
        <v>41863.429791666669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0">
        <f t="shared" si="185"/>
        <v>42452.272824074069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0">
        <f t="shared" si="185"/>
        <v>40898.089236111111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0">
        <f t="shared" si="185"/>
        <v>41835.540486111109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0">
        <f t="shared" si="185"/>
        <v>41730.663530092592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0">
        <f t="shared" si="185"/>
        <v>42676.586979166663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0">
        <f t="shared" si="185"/>
        <v>42557.792453703703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41384.151631944449</v>
      </c>
      <c r="T1972" s="10">
        <f t="shared" si="185"/>
        <v>41324.193298611113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0">
        <f t="shared" si="185"/>
        <v>41561.500706018516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0">
        <f t="shared" si="185"/>
        <v>41201.012083333335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0">
        <f t="shared" si="185"/>
        <v>42549.722962962958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0">
        <f t="shared" si="185"/>
        <v>41445.334131944444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0">
        <f t="shared" si="185"/>
        <v>41313.755219907405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0">
        <f t="shared" si="185"/>
        <v>41438.899594907409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0">
        <f t="shared" si="185"/>
        <v>42311.216898148152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0">
        <f t="shared" si="185"/>
        <v>41039.225601851853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0">
        <f t="shared" si="185"/>
        <v>42290.460023148145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0">
        <f t="shared" si="185"/>
        <v>42423.542384259257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0">
        <f t="shared" si="185"/>
        <v>41799.725289351853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0">
        <f t="shared" si="185"/>
        <v>42678.586655092593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0">
        <f t="shared" si="185"/>
        <v>42593.011782407411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LEFT(N1986,SEARCH("/",N1986)-1)</f>
        <v>photography</v>
      </c>
      <c r="R1986" t="str">
        <f t="shared" ref="R1986:R2049" si="189">RIGHT(N1986,LEN(N1986)-SEARCH("/",N1986))</f>
        <v>people</v>
      </c>
      <c r="S1986" s="10">
        <f t="shared" ref="S1986:S2049" si="190">(((I1986/60)/60)/24)+DATE(1970,1,1)</f>
        <v>41973.831956018519</v>
      </c>
      <c r="T1986" s="10">
        <f t="shared" ref="T1986:T2049" si="191">(((J1986/60)/60)/24)+DATE(1970,1,1)</f>
        <v>41913.790289351848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si="190"/>
        <v>42584.958333333328</v>
      </c>
      <c r="T1987" s="10">
        <f t="shared" si="191"/>
        <v>42555.698738425926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0">
        <f t="shared" si="191"/>
        <v>42413.433831018512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0">
        <f t="shared" si="191"/>
        <v>42034.639768518522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0">
        <f t="shared" si="191"/>
        <v>42206.763217592597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0">
        <f t="shared" si="191"/>
        <v>42685.680648148147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0">
        <f t="shared" si="191"/>
        <v>42398.195972222224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0">
        <f t="shared" si="191"/>
        <v>42167.89335648148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0">
        <f t="shared" si="191"/>
        <v>42023.143414351856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42359.58839120371</v>
      </c>
      <c r="T1995" s="10">
        <f t="shared" si="191"/>
        <v>42329.58839120371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0">
        <f t="shared" si="191"/>
        <v>42651.006273148145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0">
        <f t="shared" si="191"/>
        <v>42181.902037037042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0">
        <f t="shared" si="191"/>
        <v>41800.819571759261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0">
        <f t="shared" si="191"/>
        <v>41847.930694444447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0">
        <f t="shared" si="191"/>
        <v>41807.118495370371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0">
        <f t="shared" si="191"/>
        <v>41926.482731481483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0">
        <f t="shared" si="191"/>
        <v>42345.951539351852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0">
        <f t="shared" si="191"/>
        <v>42136.209675925929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0">
        <f t="shared" si="191"/>
        <v>42728.71230324074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0">
        <f t="shared" si="191"/>
        <v>40347.125601851854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0">
        <f t="shared" si="191"/>
        <v>41800.604895833334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0">
        <f t="shared" si="191"/>
        <v>41535.812708333331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0">
        <f t="shared" si="191"/>
        <v>41941.500520833331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0">
        <f t="shared" si="191"/>
        <v>40347.837800925925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0">
        <f t="shared" si="191"/>
        <v>40761.604421296295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0">
        <f t="shared" si="191"/>
        <v>42661.323414351849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0">
        <f t="shared" si="191"/>
        <v>42570.996423611112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0">
        <f t="shared" si="191"/>
        <v>42347.358483796299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0">
        <f t="shared" si="191"/>
        <v>42010.822233796294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0">
        <f t="shared" si="191"/>
        <v>42499.960810185185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0">
        <f t="shared" si="191"/>
        <v>41324.214571759258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0">
        <f t="shared" si="191"/>
        <v>40765.876886574071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</v>
      </c>
      <c r="T2018" s="10">
        <f t="shared" si="191"/>
        <v>41312.88077546296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0">
        <f t="shared" si="191"/>
        <v>40961.057349537034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0">
        <f t="shared" si="191"/>
        <v>42199.365844907406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0">
        <f t="shared" si="191"/>
        <v>42605.70857638889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41773.961111111108</v>
      </c>
      <c r="T2022" s="10">
        <f t="shared" si="191"/>
        <v>41737.097499999996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0">
        <f t="shared" si="191"/>
        <v>41861.070567129631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0">
        <f t="shared" si="191"/>
        <v>42502.569120370375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0">
        <f t="shared" si="191"/>
        <v>42136.420752314814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0">
        <f t="shared" si="191"/>
        <v>41099.966944444444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0">
        <f t="shared" si="191"/>
        <v>42136.184560185182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0">
        <f t="shared" si="191"/>
        <v>41704.735937500001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0">
        <f t="shared" si="191"/>
        <v>42048.813877314817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0">
        <f t="shared" si="191"/>
        <v>40215.919050925928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0">
        <f t="shared" si="191"/>
        <v>41848.021770833337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0">
        <f t="shared" si="191"/>
        <v>41212.996481481481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0">
        <f t="shared" si="191"/>
        <v>41975.329317129625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0">
        <f t="shared" si="191"/>
        <v>42689.565671296295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0">
        <f t="shared" si="191"/>
        <v>41725.082384259258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0">
        <f t="shared" si="191"/>
        <v>42076.130011574074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0">
        <f t="shared" si="191"/>
        <v>42311.625081018516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41768.864803240744</v>
      </c>
      <c r="T2038" s="10">
        <f t="shared" si="191"/>
        <v>41738.864803240744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0">
        <f t="shared" si="191"/>
        <v>41578.210104166668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0">
        <f t="shared" si="191"/>
        <v>41424.27107638889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0">
        <f t="shared" si="191"/>
        <v>42675.438946759255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0">
        <f t="shared" si="191"/>
        <v>41578.927118055559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0">
        <f t="shared" si="191"/>
        <v>42654.525775462964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0">
        <f t="shared" si="191"/>
        <v>42331.708032407405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0">
        <f t="shared" si="191"/>
        <v>42661.176817129628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0">
        <f t="shared" si="191"/>
        <v>42138.684189814812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41099.088506944441</v>
      </c>
      <c r="T2047" s="10">
        <f t="shared" si="191"/>
        <v>41069.088506944441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0">
        <f t="shared" si="191"/>
        <v>41387.171805555554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0">
        <f t="shared" si="191"/>
        <v>42081.903587962966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LEFT(N2050,SEARCH("/",N2050)-1)</f>
        <v>technology</v>
      </c>
      <c r="R2050" t="str">
        <f t="shared" ref="R2050:R2113" si="195">RIGHT(N2050,LEN(N2050)-SEARCH("/",N2050))</f>
        <v>hardware</v>
      </c>
      <c r="S2050" s="10">
        <f t="shared" ref="S2050:S2113" si="196">(((I2050/60)/60)/24)+DATE(1970,1,1)</f>
        <v>41417.651516203703</v>
      </c>
      <c r="T2050" s="10">
        <f t="shared" ref="T2050:T2113" si="197">(((J2050/60)/60)/24)+DATE(1970,1,1)</f>
        <v>41387.651516203703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si="196"/>
        <v>41610.957638888889</v>
      </c>
      <c r="T2051" s="10">
        <f t="shared" si="197"/>
        <v>41575.527349537035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0">
        <f t="shared" si="197"/>
        <v>42115.071504629625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0">
        <f t="shared" si="197"/>
        <v>41604.022418981483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0">
        <f t="shared" si="197"/>
        <v>42375.08394675926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0">
        <f t="shared" si="197"/>
        <v>42303.617488425924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0">
        <f t="shared" si="197"/>
        <v>41731.520949074074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0">
        <f t="shared" si="197"/>
        <v>41946.674108796295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0">
        <f t="shared" si="197"/>
        <v>41351.76090277778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0">
        <f t="shared" si="197"/>
        <v>42396.494583333333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0">
        <f t="shared" si="197"/>
        <v>42026.370717592596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0">
        <f t="shared" si="197"/>
        <v>42361.602476851855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0">
        <f t="shared" si="197"/>
        <v>41783.642939814818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0">
        <f t="shared" si="197"/>
        <v>42705.764513888891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0">
        <f t="shared" si="197"/>
        <v>42423.3830787037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0">
        <f t="shared" si="197"/>
        <v>42472.73265046296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0">
        <f t="shared" si="197"/>
        <v>41389.364849537036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0">
        <f t="shared" si="197"/>
        <v>41603.333668981482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0">
        <f t="shared" si="197"/>
        <v>41844.771793981483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0">
        <f t="shared" si="197"/>
        <v>42115.853888888887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0">
        <f t="shared" si="197"/>
        <v>42633.841608796298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0">
        <f t="shared" si="197"/>
        <v>42340.972118055557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0">
        <f t="shared" si="197"/>
        <v>42519.6565162037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0">
        <f t="shared" si="197"/>
        <v>42600.278749999998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0">
        <f t="shared" si="197"/>
        <v>42467.581388888888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0">
        <f t="shared" si="197"/>
        <v>42087.668032407411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0">
        <f t="shared" si="197"/>
        <v>42466.826180555552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0">
        <f t="shared" si="197"/>
        <v>41450.681574074071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0">
        <f t="shared" si="197"/>
        <v>41803.880659722221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0">
        <f t="shared" si="197"/>
        <v>42103.042546296296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0">
        <f t="shared" si="197"/>
        <v>42692.771493055552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0">
        <f t="shared" si="197"/>
        <v>42150.71056712963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0">
        <f t="shared" si="197"/>
        <v>42289.957175925927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0">
        <f t="shared" si="197"/>
        <v>41004.156886574077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40871.161990740737</v>
      </c>
      <c r="T2084" s="10">
        <f t="shared" si="197"/>
        <v>40811.120324074072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0">
        <f t="shared" si="197"/>
        <v>41034.72216435185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0">
        <f t="shared" si="197"/>
        <v>41731.833124999997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0">
        <f t="shared" si="197"/>
        <v>41075.835497685184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0">
        <f t="shared" si="197"/>
        <v>40860.67050925926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0">
        <f t="shared" si="197"/>
        <v>40764.204375000001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0">
        <f t="shared" si="197"/>
        <v>40395.714722222219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0">
        <f t="shared" si="197"/>
        <v>41453.076319444444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41329.381423611114</v>
      </c>
      <c r="T2092" s="10">
        <f t="shared" si="197"/>
        <v>41299.381423611114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0">
        <f t="shared" si="197"/>
        <v>40555.322662037033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0">
        <f t="shared" si="197"/>
        <v>40763.707546296297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0">
        <f t="shared" si="197"/>
        <v>41205.854537037041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0">
        <f t="shared" si="197"/>
        <v>40939.02002314815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40818.733483796292</v>
      </c>
      <c r="T2097" s="10">
        <f t="shared" si="197"/>
        <v>40758.733483796292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0">
        <f t="shared" si="197"/>
        <v>41192.758506944447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0">
        <f t="shared" si="197"/>
        <v>40818.58489583333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0">
        <f t="shared" si="197"/>
        <v>40946.11383101852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0">
        <f t="shared" si="197"/>
        <v>42173.746342592596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0">
        <f t="shared" si="197"/>
        <v>41074.834965277776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0">
        <f t="shared" si="197"/>
        <v>40892.149467592593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0">
        <f t="shared" si="197"/>
        <v>40638.868611111109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0">
        <f t="shared" si="197"/>
        <v>41192.754942129628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0">
        <f t="shared" si="197"/>
        <v>41394.074467592596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0">
        <f t="shared" si="197"/>
        <v>41951.788807870369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0">
        <f t="shared" si="197"/>
        <v>41270.21497685185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0">
        <f t="shared" si="197"/>
        <v>41934.71056712963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0">
        <f t="shared" si="197"/>
        <v>41135.175694444442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0">
        <f t="shared" si="197"/>
        <v>42160.708530092597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0">
        <f t="shared" si="197"/>
        <v>41759.670937499999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0">
        <f t="shared" si="197"/>
        <v>40703.197048611109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LEFT(N2114,SEARCH("/",N2114)-1)</f>
        <v>music</v>
      </c>
      <c r="R2114" t="str">
        <f t="shared" ref="R2114:R2177" si="201">RIGHT(N2114,LEN(N2114)-SEARCH("/",N2114))</f>
        <v>indie rock</v>
      </c>
      <c r="S2114" s="10">
        <f t="shared" ref="S2114:S2177" si="202">(((I2114/60)/60)/24)+DATE(1970,1,1)</f>
        <v>41379.928159722222</v>
      </c>
      <c r="T2114" s="10">
        <f t="shared" ref="T2114:T2177" si="203">(((J2114/60)/60)/24)+DATE(1970,1,1)</f>
        <v>41365.928159722222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si="202"/>
        <v>41905.86546296296</v>
      </c>
      <c r="T2115" s="10">
        <f t="shared" si="203"/>
        <v>41870.86546296296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0">
        <f t="shared" si="203"/>
        <v>40458.815625000003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0">
        <f t="shared" si="203"/>
        <v>40564.081030092595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0">
        <f t="shared" si="203"/>
        <v>41136.777812500004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0">
        <f t="shared" si="203"/>
        <v>42290.059594907405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0">
        <f t="shared" si="203"/>
        <v>40718.839537037034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0">
        <f t="shared" si="203"/>
        <v>41107.130150462966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0">
        <f t="shared" si="203"/>
        <v>41591.964537037034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0">
        <f t="shared" si="203"/>
        <v>42716.7424537037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0">
        <f t="shared" si="203"/>
        <v>42712.300567129627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0">
        <f t="shared" si="203"/>
        <v>40198.424849537041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0">
        <f t="shared" si="203"/>
        <v>40464.028182870366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0">
        <f t="shared" si="203"/>
        <v>42191.023530092592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0">
        <f t="shared" si="203"/>
        <v>41951.973229166666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0">
        <f t="shared" si="203"/>
        <v>42045.50535879629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0">
        <f t="shared" si="203"/>
        <v>41843.772789351853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0">
        <f t="shared" si="203"/>
        <v>42409.024305555555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0">
        <f t="shared" si="203"/>
        <v>41832.086377314816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0">
        <f t="shared" si="203"/>
        <v>42167.207071759258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0">
        <f t="shared" si="203"/>
        <v>41643.487175925926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0">
        <f t="shared" si="203"/>
        <v>40619.097210648149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0">
        <f t="shared" si="203"/>
        <v>41361.886469907404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41186.963344907403</v>
      </c>
      <c r="T2137" s="10">
        <f t="shared" si="203"/>
        <v>41156.963344907403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0">
        <f t="shared" si="203"/>
        <v>41536.509097222224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0">
        <f t="shared" si="203"/>
        <v>41948.771168981482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0">
        <f t="shared" si="203"/>
        <v>41557.013182870374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0">
        <f t="shared" si="203"/>
        <v>42647.750092592592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0">
        <f t="shared" si="203"/>
        <v>41255.833611111113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0">
        <f t="shared" si="203"/>
        <v>41927.235636574071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0">
        <f t="shared" si="203"/>
        <v>42340.701504629629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0">
        <f t="shared" si="203"/>
        <v>40332.886712962965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0">
        <f t="shared" si="203"/>
        <v>41499.546759259261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0">
        <f t="shared" si="203"/>
        <v>41575.237430555557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0">
        <f t="shared" si="203"/>
        <v>42397.679513888885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0">
        <f t="shared" si="203"/>
        <v>41927.295694444445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0">
        <f t="shared" si="203"/>
        <v>42066.733587962968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0">
        <f t="shared" si="203"/>
        <v>40355.024953703702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0">
        <f t="shared" si="203"/>
        <v>42534.284710648149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42550.847384259265</v>
      </c>
      <c r="T2153" s="10">
        <f t="shared" si="203"/>
        <v>42520.847384259265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0">
        <f t="shared" si="203"/>
        <v>41683.832280092596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0">
        <f t="shared" si="203"/>
        <v>41974.911087962959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0">
        <f t="shared" si="203"/>
        <v>41647.632256944446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0">
        <f t="shared" si="203"/>
        <v>42430.747511574074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0">
        <f t="shared" si="203"/>
        <v>41488.85423611111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0">
        <f t="shared" si="203"/>
        <v>42694.98128472222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0">
        <f t="shared" si="203"/>
        <v>41264.853865740741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40740.731180555551</v>
      </c>
      <c r="T2161" s="10">
        <f t="shared" si="203"/>
        <v>40710.731180555551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0">
        <f t="shared" si="203"/>
        <v>41018.711863425924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42270.852534722217</v>
      </c>
      <c r="T2163" s="10">
        <f t="shared" si="203"/>
        <v>42240.852534722217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0">
        <f t="shared" si="203"/>
        <v>41813.766099537039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0">
        <f t="shared" si="203"/>
        <v>42111.899537037039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0">
        <f t="shared" si="203"/>
        <v>42515.71775462963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0">
        <f t="shared" si="203"/>
        <v>42438.667071759264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0">
        <f t="shared" si="203"/>
        <v>41933.838171296295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0">
        <f t="shared" si="203"/>
        <v>41153.066400462965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0">
        <f t="shared" si="203"/>
        <v>42745.600243055553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0">
        <f t="shared" si="203"/>
        <v>42793.700821759259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0">
        <f t="shared" si="203"/>
        <v>42198.750254629631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0">
        <f t="shared" si="203"/>
        <v>42141.95711805555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42112.580092592587</v>
      </c>
      <c r="T2174" s="10">
        <f t="shared" si="203"/>
        <v>42082.580092592587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0">
        <f t="shared" si="203"/>
        <v>41495.692627314813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0">
        <f t="shared" si="203"/>
        <v>42465.542905092589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0">
        <f t="shared" si="203"/>
        <v>42565.009097222224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LEFT(N2178,SEARCH("/",N2178)-1)</f>
        <v>music</v>
      </c>
      <c r="R2178" t="str">
        <f t="shared" ref="R2178:R2241" si="207">RIGHT(N2178,LEN(N2178)-SEARCH("/",N2178))</f>
        <v>rock</v>
      </c>
      <c r="S2178" s="10">
        <f t="shared" ref="S2178:S2241" si="208">(((I2178/60)/60)/24)+DATE(1970,1,1)</f>
        <v>42126.633206018523</v>
      </c>
      <c r="T2178" s="10">
        <f t="shared" ref="T2178:T2241" si="209">(((J2178/60)/60)/24)+DATE(1970,1,1)</f>
        <v>42096.633206018523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si="208"/>
        <v>42527.250775462962</v>
      </c>
      <c r="T2179" s="10">
        <f t="shared" si="209"/>
        <v>42502.250775462962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0">
        <f t="shared" si="209"/>
        <v>42723.63653935185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0">
        <f t="shared" si="209"/>
        <v>42075.171203703707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0">
        <f t="shared" si="209"/>
        <v>42279.669768518521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0">
        <f t="shared" si="209"/>
        <v>42773.005243055552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0">
        <f t="shared" si="209"/>
        <v>41879.900752314818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0">
        <f t="shared" si="209"/>
        <v>42745.365474537044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0">
        <f t="shared" si="209"/>
        <v>42380.690289351856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41359.349988425929</v>
      </c>
      <c r="T2187" s="10">
        <f t="shared" si="209"/>
        <v>41319.349988425929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0">
        <f t="shared" si="209"/>
        <v>42583.615081018521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0">
        <f t="shared" si="209"/>
        <v>42068.209097222221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0">
        <f t="shared" si="209"/>
        <v>42633.586122685185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0">
        <f t="shared" si="209"/>
        <v>42467.788194444445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0">
        <f t="shared" si="209"/>
        <v>42417.625046296293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0">
        <f t="shared" si="209"/>
        <v>42768.833645833336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0">
        <f t="shared" si="209"/>
        <v>42691.8512037037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0">
        <f t="shared" si="209"/>
        <v>42664.405925925923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0">
        <f t="shared" si="209"/>
        <v>42425.757986111115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0">
        <f t="shared" si="209"/>
        <v>42197.771990740745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0">
        <f t="shared" si="209"/>
        <v>42675.487291666665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0">
        <f t="shared" si="209"/>
        <v>42033.584016203706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0">
        <f t="shared" si="209"/>
        <v>42292.513888888891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0">
        <f t="shared" si="209"/>
        <v>42262.416643518518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0">
        <f t="shared" si="209"/>
        <v>42163.625787037032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41290.846817129634</v>
      </c>
      <c r="T2203" s="10">
        <f t="shared" si="209"/>
        <v>41276.846817129634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0">
        <f t="shared" si="209"/>
        <v>41184.849166666667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0">
        <f t="shared" si="209"/>
        <v>42241.85974537037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0">
        <f t="shared" si="209"/>
        <v>41312.311562499999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</v>
      </c>
      <c r="T2207" s="10">
        <f t="shared" si="209"/>
        <v>41031.82163194444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0">
        <f t="shared" si="209"/>
        <v>40997.257222222222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0">
        <f t="shared" si="209"/>
        <v>41564.194131944445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0">
        <f t="shared" si="209"/>
        <v>40946.882245370369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0">
        <f t="shared" si="209"/>
        <v>41732.479675925926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</v>
      </c>
      <c r="T2212" s="10">
        <f t="shared" si="209"/>
        <v>40956.066087962965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0">
        <f t="shared" si="209"/>
        <v>41716.785011574073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0">
        <f t="shared" si="209"/>
        <v>41548.747418981482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0">
        <f t="shared" si="209"/>
        <v>42109.826145833329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0">
        <f t="shared" si="209"/>
        <v>41646.792222222226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0">
        <f t="shared" si="209"/>
        <v>40958.717268518521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42208.751678240747</v>
      </c>
      <c r="T2218" s="10">
        <f t="shared" si="209"/>
        <v>42194.751678240747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0">
        <f t="shared" si="209"/>
        <v>42299.776770833334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0">
        <f t="shared" si="209"/>
        <v>41127.812303240738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0">
        <f t="shared" si="209"/>
        <v>42205.718888888892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0">
        <f t="shared" si="209"/>
        <v>41452.060601851852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0">
        <f t="shared" si="209"/>
        <v>42452.666770833333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0">
        <f t="shared" si="209"/>
        <v>40906.787581018521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0">
        <f t="shared" si="209"/>
        <v>42152.640833333338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0">
        <f t="shared" si="209"/>
        <v>42644.667534722219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0">
        <f t="shared" si="209"/>
        <v>41873.79184027778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0">
        <f t="shared" si="209"/>
        <v>42381.79886574074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0">
        <f t="shared" si="209"/>
        <v>41561.807349537034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0">
        <f t="shared" si="209"/>
        <v>42202.278194444443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0">
        <f t="shared" si="209"/>
        <v>41484.664247685185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0">
        <f t="shared" si="209"/>
        <v>41724.881099537037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0">
        <f t="shared" si="209"/>
        <v>41423.910891203705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0">
        <f t="shared" si="209"/>
        <v>41806.794074074074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0">
        <f t="shared" si="209"/>
        <v>42331.378923611104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0">
        <f t="shared" si="209"/>
        <v>42710.824618055558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42091.980451388896</v>
      </c>
      <c r="T2237" s="10">
        <f t="shared" si="209"/>
        <v>42062.022118055553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0">
        <f t="shared" si="209"/>
        <v>42371.617164351846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0">
        <f t="shared" si="209"/>
        <v>41915.003275462965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0">
        <f t="shared" si="209"/>
        <v>42774.621712962966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0">
        <f t="shared" si="209"/>
        <v>41572.958495370374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LEFT(N2242,SEARCH("/",N2242)-1)</f>
        <v>games</v>
      </c>
      <c r="R2242" t="str">
        <f t="shared" ref="R2242:R2305" si="213">RIGHT(N2242,LEN(N2242)-SEARCH("/",N2242))</f>
        <v>tabletop games</v>
      </c>
      <c r="S2242" s="10">
        <f t="shared" ref="S2242:S2305" si="214">(((I2242/60)/60)/24)+DATE(1970,1,1)</f>
        <v>42482.825740740736</v>
      </c>
      <c r="T2242" s="10">
        <f t="shared" ref="T2242:T2305" si="215">(((J2242/60)/60)/24)+DATE(1970,1,1)</f>
        <v>42452.825740740736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si="214"/>
        <v>42796.827546296292</v>
      </c>
      <c r="T2243" s="10">
        <f t="shared" si="215"/>
        <v>42766.827546296292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41605.126388888886</v>
      </c>
      <c r="T2244" s="10">
        <f t="shared" si="215"/>
        <v>41569.575613425928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0">
        <f t="shared" si="215"/>
        <v>42800.751041666663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0">
        <f t="shared" si="215"/>
        <v>42647.818819444445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0">
        <f t="shared" si="215"/>
        <v>41660.708530092597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0">
        <f t="shared" si="215"/>
        <v>42221.79178240741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0">
        <f t="shared" si="215"/>
        <v>42200.666261574079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0">
        <f t="shared" si="215"/>
        <v>42688.875902777778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0">
        <f t="shared" si="215"/>
        <v>41336.703298611108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0">
        <f t="shared" si="215"/>
        <v>42677.005474537036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0">
        <f t="shared" si="215"/>
        <v>41846.34579861111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0">
        <f t="shared" si="215"/>
        <v>42573.327986111108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0">
        <f t="shared" si="215"/>
        <v>42296.631331018521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0">
        <f t="shared" si="215"/>
        <v>42752.647777777776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0">
        <f t="shared" si="215"/>
        <v>42467.951979166668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0">
        <f t="shared" si="215"/>
        <v>42682.451921296291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0">
        <f t="shared" si="215"/>
        <v>42505.936678240745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0">
        <f t="shared" si="215"/>
        <v>42136.75100694444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0">
        <f t="shared" si="215"/>
        <v>42702.804814814815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0">
        <f t="shared" si="215"/>
        <v>41695.016782407409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0">
        <f t="shared" si="215"/>
        <v>42759.724768518514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0">
        <f t="shared" si="215"/>
        <v>41926.585162037038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0">
        <f t="shared" si="215"/>
        <v>42014.832326388889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0">
        <f t="shared" si="215"/>
        <v>42496.582337962958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0">
        <f t="shared" si="215"/>
        <v>42689.853090277778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0">
        <f t="shared" si="215"/>
        <v>42469.874907407408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0">
        <f t="shared" si="215"/>
        <v>41968.829826388886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42806.082349537035</v>
      </c>
      <c r="T2270" s="10">
        <f t="shared" si="215"/>
        <v>42776.082349537035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0">
        <f t="shared" si="215"/>
        <v>42776.704432870371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0">
        <f t="shared" si="215"/>
        <v>42725.869363425925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0">
        <f t="shared" si="215"/>
        <v>42684.000046296293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42345.699490740735</v>
      </c>
      <c r="T2274" s="10">
        <f t="shared" si="215"/>
        <v>42315.699490740735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0">
        <f t="shared" si="215"/>
        <v>42781.549097222218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0">
        <f t="shared" si="215"/>
        <v>41663.500659722224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41995.616655092599</v>
      </c>
      <c r="T2277" s="10">
        <f t="shared" si="215"/>
        <v>41965.616655092599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0">
        <f t="shared" si="215"/>
        <v>41614.651493055557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0">
        <f t="shared" si="215"/>
        <v>40936.678506944445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0">
        <f t="shared" si="215"/>
        <v>42338.709108796291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0">
        <f t="shared" si="215"/>
        <v>42020.806701388887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0">
        <f t="shared" si="215"/>
        <v>42234.624895833331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0">
        <f t="shared" si="215"/>
        <v>40687.285844907405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0">
        <f t="shared" si="215"/>
        <v>42323.17460648148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0">
        <f t="shared" si="215"/>
        <v>40978.125046296293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0">
        <f t="shared" si="215"/>
        <v>40585.796817129631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41089.185682870368</v>
      </c>
      <c r="T2287" s="10">
        <f t="shared" si="215"/>
        <v>41059.185682870368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0">
        <f t="shared" si="215"/>
        <v>41494.963587962964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0">
        <f t="shared" si="215"/>
        <v>41792.667361111111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0">
        <f t="shared" si="215"/>
        <v>41067.827418981484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0">
        <f t="shared" si="215"/>
        <v>41571.998379629629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0">
        <f t="shared" si="215"/>
        <v>40070.253819444442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0">
        <f t="shared" si="215"/>
        <v>40987.977060185185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0">
        <f t="shared" si="215"/>
        <v>40987.697638888887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0">
        <f t="shared" si="215"/>
        <v>41151.708321759259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0">
        <f t="shared" si="215"/>
        <v>41264.72314814815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0">
        <f t="shared" si="215"/>
        <v>41270.954351851848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0">
        <f t="shared" si="215"/>
        <v>40927.731782407405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0">
        <f t="shared" si="215"/>
        <v>40948.042233796295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0">
        <f t="shared" si="215"/>
        <v>41694.84065972222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0">
        <f t="shared" si="215"/>
        <v>40565.032511574071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0">
        <f t="shared" si="215"/>
        <v>41074.727037037039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0">
        <f t="shared" si="215"/>
        <v>41416.146944444445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0">
        <f t="shared" si="215"/>
        <v>41605.868449074071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0">
        <f t="shared" si="215"/>
        <v>40850.111064814817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LEFT(N2306,SEARCH("/",N2306)-1)</f>
        <v>music</v>
      </c>
      <c r="R2306" t="str">
        <f t="shared" ref="R2306:R2369" si="219">RIGHT(N2306,LEN(N2306)-SEARCH("/",N2306))</f>
        <v>indie rock</v>
      </c>
      <c r="S2306" s="10">
        <f t="shared" ref="S2306:S2369" si="220">(((I2306/60)/60)/24)+DATE(1970,1,1)</f>
        <v>40544.207638888889</v>
      </c>
      <c r="T2306" s="10">
        <f t="shared" ref="T2306:T2369" si="221">(((J2306/60)/60)/24)+DATE(1970,1,1)</f>
        <v>40502.815868055557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si="220"/>
        <v>41859.75</v>
      </c>
      <c r="T2307" s="10">
        <f t="shared" si="221"/>
        <v>41834.695277777777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0">
        <f t="shared" si="221"/>
        <v>40948.16815972222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0">
        <f t="shared" si="221"/>
        <v>41004.802465277775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0">
        <f t="shared" si="221"/>
        <v>41851.962916666671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0">
        <f t="shared" si="221"/>
        <v>41307.987696759257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0">
        <f t="shared" si="221"/>
        <v>41324.79415509259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0">
        <f t="shared" si="221"/>
        <v>41736.004502314812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0">
        <f t="shared" si="221"/>
        <v>41716.632847222223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0">
        <f t="shared" si="221"/>
        <v>41002.958634259259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0">
        <f t="shared" si="221"/>
        <v>41037.551585648151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0">
        <f t="shared" si="221"/>
        <v>41004.72619212963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40156.76666666667</v>
      </c>
      <c r="T2318" s="10">
        <f t="shared" si="221"/>
        <v>40079.725115740745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0">
        <f t="shared" si="221"/>
        <v>40192.542233796295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0">
        <f t="shared" si="221"/>
        <v>40050.643680555557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0">
        <f t="shared" si="221"/>
        <v>41593.082002314812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0">
        <f t="shared" si="221"/>
        <v>41696.817129629628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0">
        <f t="shared" si="221"/>
        <v>42799.260428240741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0">
        <f t="shared" si="221"/>
        <v>42804.895474537043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42814.755173611105</v>
      </c>
      <c r="T2325" s="10">
        <f t="shared" si="221"/>
        <v>42807.755173611105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0">
        <f t="shared" si="221"/>
        <v>42790.885243055556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0">
        <f t="shared" si="221"/>
        <v>42794.022349537037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0">
        <f t="shared" si="221"/>
        <v>42804.034120370372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41877.917129629634</v>
      </c>
      <c r="T2329" s="10">
        <f t="shared" si="221"/>
        <v>41842.917129629634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42169.781678240746</v>
      </c>
      <c r="T2330" s="10">
        <f t="shared" si="221"/>
        <v>42139.781678240746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0">
        <f t="shared" si="221"/>
        <v>41807.624374999999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0">
        <f t="shared" si="221"/>
        <v>42332.89980324074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0">
        <f t="shared" si="221"/>
        <v>41839.005671296298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0">
        <f t="shared" si="221"/>
        <v>42011.628136574072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0">
        <f t="shared" si="221"/>
        <v>41767.650347222225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0">
        <f t="shared" si="221"/>
        <v>41918.670115740737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0">
        <f t="shared" si="221"/>
        <v>41771.572256944448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0">
        <f t="shared" si="221"/>
        <v>41666.924710648149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0">
        <f t="shared" si="221"/>
        <v>41786.640543981484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41819.896805555552</v>
      </c>
      <c r="T2340" s="10">
        <f t="shared" si="221"/>
        <v>41789.896805555552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0">
        <f t="shared" si="221"/>
        <v>42692.79987268518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0">
        <f t="shared" si="221"/>
        <v>42643.642800925925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0">
        <f t="shared" si="221"/>
        <v>42167.813703703709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0">
        <f t="shared" si="221"/>
        <v>41897.702199074076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0">
        <f t="shared" si="221"/>
        <v>42327.825289351851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0">
        <f t="shared" si="221"/>
        <v>42515.727650462963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0">
        <f t="shared" si="221"/>
        <v>42060.001805555556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0">
        <f t="shared" si="221"/>
        <v>42615.79896990741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42607.607361111113</v>
      </c>
      <c r="T2349" s="10">
        <f t="shared" si="221"/>
        <v>42577.607361111113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0">
        <f t="shared" si="221"/>
        <v>42360.932152777779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0">
        <f t="shared" si="221"/>
        <v>42198.775787037041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0">
        <f t="shared" si="221"/>
        <v>42708.842245370368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0">
        <f t="shared" si="221"/>
        <v>42094.101145833338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0">
        <f t="shared" si="221"/>
        <v>42101.633703703701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0">
        <f t="shared" si="221"/>
        <v>42103.676180555558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0">
        <f t="shared" si="221"/>
        <v>41954.722916666666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42126.918240740735</v>
      </c>
      <c r="T2357" s="10">
        <f t="shared" si="221"/>
        <v>42096.918240740735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0">
        <f t="shared" si="221"/>
        <v>42130.78361111111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42294.620115740734</v>
      </c>
      <c r="T2359" s="10">
        <f t="shared" si="221"/>
        <v>42264.620115740734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0">
        <f t="shared" si="221"/>
        <v>41978.930972222224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0">
        <f t="shared" si="221"/>
        <v>42159.649583333332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0">
        <f t="shared" si="221"/>
        <v>42377.70694444445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0">
        <f t="shared" si="221"/>
        <v>42466.858888888892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0">
        <f t="shared" si="221"/>
        <v>41954.688310185185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0">
        <f t="shared" si="221"/>
        <v>42322.011574074073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0">
        <f t="shared" si="221"/>
        <v>42248.934675925921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0">
        <f t="shared" si="221"/>
        <v>42346.736400462964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0">
        <f t="shared" si="221"/>
        <v>42268.531631944439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0">
        <f t="shared" si="221"/>
        <v>42425.970092592594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LEFT(N2370,SEARCH("/",N2370)-1)</f>
        <v>technology</v>
      </c>
      <c r="R2370" t="str">
        <f t="shared" ref="R2370:R2433" si="225">RIGHT(N2370,LEN(N2370)-SEARCH("/",N2370))</f>
        <v>web</v>
      </c>
      <c r="S2370" s="10">
        <f t="shared" ref="S2370:S2433" si="226">(((I2370/60)/60)/24)+DATE(1970,1,1)</f>
        <v>42108.680150462969</v>
      </c>
      <c r="T2370" s="10">
        <f t="shared" ref="T2370:T2433" si="227">(((J2370/60)/60)/24)+DATE(1970,1,1)</f>
        <v>42063.721817129626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si="226"/>
        <v>42410.812627314815</v>
      </c>
      <c r="T2371" s="10">
        <f t="shared" si="227"/>
        <v>42380.812627314815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0">
        <f t="shared" si="227"/>
        <v>41961.18913194444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0">
        <f t="shared" si="227"/>
        <v>42150.777731481481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0">
        <f t="shared" si="227"/>
        <v>42088.069108796291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42245.662314814821</v>
      </c>
      <c r="T2375" s="10">
        <f t="shared" si="227"/>
        <v>42215.662314814821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42047.843287037031</v>
      </c>
      <c r="T2376" s="10">
        <f t="shared" si="227"/>
        <v>42017.843287037031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0">
        <f t="shared" si="227"/>
        <v>42592.836076388892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0">
        <f t="shared" si="227"/>
        <v>42318.925532407404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0">
        <f t="shared" si="227"/>
        <v>42669.870173611111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0">
        <f t="shared" si="227"/>
        <v>42213.013078703705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0">
        <f t="shared" si="227"/>
        <v>42237.016388888893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0">
        <f t="shared" si="227"/>
        <v>42248.793310185181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0">
        <f t="shared" si="227"/>
        <v>42074.935740740737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0">
        <f t="shared" si="227"/>
        <v>42195.187534722223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0">
        <f t="shared" si="227"/>
        <v>42027.056793981479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0">
        <f t="shared" si="227"/>
        <v>41927.067627314813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0">
        <f t="shared" si="227"/>
        <v>42191.70175925926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0">
        <f t="shared" si="227"/>
        <v>41954.838240740741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0">
        <f t="shared" si="227"/>
        <v>42528.626620370371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0">
        <f t="shared" si="227"/>
        <v>41989.853692129633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0">
        <f t="shared" si="227"/>
        <v>42179.653379629628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0">
        <f t="shared" si="227"/>
        <v>41968.262314814812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0">
        <f t="shared" si="227"/>
        <v>42064.794490740736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0">
        <f t="shared" si="227"/>
        <v>42276.120636574073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0">
        <f t="shared" si="227"/>
        <v>42194.648344907408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0">
        <f t="shared" si="227"/>
        <v>42031.362187499995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0">
        <f t="shared" si="227"/>
        <v>42717.121377314819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0">
        <f t="shared" si="227"/>
        <v>42262.849050925928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0">
        <f t="shared" si="227"/>
        <v>41976.88490740741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0">
        <f t="shared" si="227"/>
        <v>42157.916481481487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0">
        <f t="shared" si="227"/>
        <v>41956.853078703702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0">
        <f t="shared" si="227"/>
        <v>42444.268101851849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0">
        <f t="shared" si="227"/>
        <v>42374.822870370372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0">
        <f t="shared" si="227"/>
        <v>42107.679756944446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0">
        <f t="shared" si="227"/>
        <v>42399.882615740738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0">
        <f t="shared" si="227"/>
        <v>42342.03943287037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0">
        <f t="shared" si="227"/>
        <v>42595.585358796292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0">
        <f t="shared" si="227"/>
        <v>41983.110995370371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0">
        <f t="shared" si="227"/>
        <v>42082.575555555552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0">
        <f t="shared" si="227"/>
        <v>41919.140706018516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0">
        <f t="shared" si="227"/>
        <v>42204.875868055555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0">
        <f t="shared" si="227"/>
        <v>42224.408275462964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0">
        <f t="shared" si="227"/>
        <v>42211.732430555552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0">
        <f t="shared" si="227"/>
        <v>42655.736956018518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0">
        <f t="shared" si="227"/>
        <v>41760.10974537037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0">
        <f t="shared" si="227"/>
        <v>42198.695138888885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0">
        <f t="shared" si="227"/>
        <v>42536.862800925926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0">
        <f t="shared" si="227"/>
        <v>42019.737766203703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0">
        <f t="shared" si="227"/>
        <v>41831.884108796294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0">
        <f t="shared" si="227"/>
        <v>42027.856990740736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42053.738298611104</v>
      </c>
      <c r="T2421" s="10">
        <f t="shared" si="227"/>
        <v>41993.738298611104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0">
        <f t="shared" si="227"/>
        <v>41893.028877314813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0">
        <f t="shared" si="227"/>
        <v>42026.687453703707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0">
        <f t="shared" si="227"/>
        <v>42044.724953703699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0">
        <f t="shared" si="227"/>
        <v>41974.704745370371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0">
        <f t="shared" si="227"/>
        <v>41909.892453703702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0">
        <f t="shared" si="227"/>
        <v>42502.913761574076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42224.170046296291</v>
      </c>
      <c r="T2428" s="10">
        <f t="shared" si="227"/>
        <v>42164.170046296291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0">
        <f t="shared" si="227"/>
        <v>42412.318668981476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0">
        <f t="shared" si="227"/>
        <v>42045.784155092595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0">
        <f t="shared" si="227"/>
        <v>42734.879236111112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0">
        <f t="shared" si="227"/>
        <v>42382.130833333329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0">
        <f t="shared" si="227"/>
        <v>42489.099687499998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LEFT(N2434,SEARCH("/",N2434)-1)</f>
        <v>food</v>
      </c>
      <c r="R2434" t="str">
        <f t="shared" ref="R2434:R2497" si="231">RIGHT(N2434,LEN(N2434)-SEARCH("/",N2434))</f>
        <v>food trucks</v>
      </c>
      <c r="S2434" s="10">
        <f t="shared" ref="S2434:S2497" si="232">(((I2434/60)/60)/24)+DATE(1970,1,1)</f>
        <v>42071.218715277777</v>
      </c>
      <c r="T2434" s="10">
        <f t="shared" ref="T2434:T2497" si="233">(((J2434/60)/60)/24)+DATE(1970,1,1)</f>
        <v>42041.218715277777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si="232"/>
        <v>42427.89980324074</v>
      </c>
      <c r="T2435" s="10">
        <f t="shared" si="233"/>
        <v>42397.89980324074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</v>
      </c>
      <c r="T2436" s="10">
        <f t="shared" si="233"/>
        <v>42180.18604166666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42282.277615740735</v>
      </c>
      <c r="T2437" s="10">
        <f t="shared" si="233"/>
        <v>42252.277615740735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0">
        <f t="shared" si="233"/>
        <v>42338.615393518514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0">
        <f t="shared" si="233"/>
        <v>42031.965138888889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0">
        <f t="shared" si="233"/>
        <v>42285.91506944444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0">
        <f t="shared" si="233"/>
        <v>42265.818622685183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42413.899456018517</v>
      </c>
      <c r="T2442" s="10">
        <f t="shared" si="233"/>
        <v>42383.899456018517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0">
        <f t="shared" si="233"/>
        <v>42187.125625000001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0">
        <f t="shared" si="233"/>
        <v>42052.666990740734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0">
        <f t="shared" si="233"/>
        <v>41836.625254629631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0">
        <f t="shared" si="233"/>
        <v>42485.754525462966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0">
        <f t="shared" si="233"/>
        <v>42243.190057870372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0">
        <f t="shared" si="233"/>
        <v>42670.602673611109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0">
        <f t="shared" si="233"/>
        <v>42654.469826388886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0">
        <f t="shared" si="233"/>
        <v>42607.316122685181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0">
        <f t="shared" si="233"/>
        <v>41943.142534722225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41940.132638888892</v>
      </c>
      <c r="T2452" s="10">
        <f t="shared" si="233"/>
        <v>41902.07240740741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0">
        <f t="shared" si="233"/>
        <v>42779.908449074079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0">
        <f t="shared" si="233"/>
        <v>42338.84375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0">
        <f t="shared" si="233"/>
        <v>42738.692233796297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42805.201481481476</v>
      </c>
      <c r="T2456" s="10">
        <f t="shared" si="233"/>
        <v>42770.201481481476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0">
        <f t="shared" si="233"/>
        <v>42452.781828703708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0">
        <f t="shared" si="233"/>
        <v>42761.961099537039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0">
        <f t="shared" si="233"/>
        <v>42423.602500000001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0">
        <f t="shared" si="233"/>
        <v>42495.871736111112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0">
        <f t="shared" si="233"/>
        <v>42407.637557870374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0">
        <f t="shared" si="233"/>
        <v>42704.187118055561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0">
        <f t="shared" si="233"/>
        <v>40784.012696759259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0">
        <f t="shared" si="233"/>
        <v>41089.186296296299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0">
        <f t="shared" si="233"/>
        <v>41341.111400462964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0">
        <f t="shared" si="233"/>
        <v>42248.90042824074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0">
        <f t="shared" si="233"/>
        <v>41145.719305555554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0">
        <f t="shared" si="233"/>
        <v>41373.102465277778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0">
        <f t="shared" si="233"/>
        <v>41025.874201388891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0">
        <f t="shared" si="233"/>
        <v>41174.154178240737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0">
        <f t="shared" si="233"/>
        <v>40557.429733796293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0">
        <f t="shared" si="233"/>
        <v>41023.07471064815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0">
        <f t="shared" si="233"/>
        <v>40893.992962962962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0">
        <f t="shared" si="233"/>
        <v>40354.11550925926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0">
        <f t="shared" si="233"/>
        <v>41193.748483796298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0">
        <f t="shared" si="233"/>
        <v>40417.011296296296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0">
        <f t="shared" si="233"/>
        <v>40310.287673611114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0">
        <f t="shared" si="233"/>
        <v>41913.328356481477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0">
        <f t="shared" si="233"/>
        <v>41088.691493055558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0">
        <f t="shared" si="233"/>
        <v>41257.950381944444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0">
        <f t="shared" si="233"/>
        <v>41107.726782407408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0">
        <f t="shared" si="233"/>
        <v>42227.936157407406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0">
        <f t="shared" si="233"/>
        <v>40999.645925925928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0">
        <f t="shared" si="233"/>
        <v>40711.782210648147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41030.708368055559</v>
      </c>
      <c r="T2485" s="10">
        <f t="shared" si="233"/>
        <v>40970.750034722223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0">
        <f t="shared" si="233"/>
        <v>40771.916701388887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0">
        <f t="shared" si="233"/>
        <v>40793.998599537037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0">
        <f t="shared" si="233"/>
        <v>40991.708055555559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0">
        <f t="shared" si="233"/>
        <v>41026.083298611113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0">
        <f t="shared" si="233"/>
        <v>40833.633194444446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0">
        <f t="shared" si="233"/>
        <v>41373.690266203703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41083.227731481478</v>
      </c>
      <c r="T2492" s="10">
        <f t="shared" si="233"/>
        <v>41023.227731481478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</v>
      </c>
      <c r="T2493" s="10">
        <f t="shared" si="233"/>
        <v>40542.839282407411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0">
        <f t="shared" si="233"/>
        <v>41024.985972222225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0">
        <f t="shared" si="233"/>
        <v>41348.168287037035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41052.645185185182</v>
      </c>
      <c r="T2496" s="10">
        <f t="shared" si="233"/>
        <v>41022.645185185182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0">
        <f t="shared" si="233"/>
        <v>41036.946469907409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LEFT(N2498,SEARCH("/",N2498)-1)</f>
        <v>music</v>
      </c>
      <c r="R2498" t="str">
        <f t="shared" ref="R2498:R2561" si="237">RIGHT(N2498,LEN(N2498)-SEARCH("/",N2498))</f>
        <v>indie rock</v>
      </c>
      <c r="S2498" s="10">
        <f t="shared" ref="S2498:S2561" si="238">(((I2498/60)/60)/24)+DATE(1970,1,1)</f>
        <v>41362.954768518517</v>
      </c>
      <c r="T2498" s="10">
        <f t="shared" ref="T2498:T2561" si="239">(((J2498/60)/60)/24)+DATE(1970,1,1)</f>
        <v>41327.996435185189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si="238"/>
        <v>40760.878912037035</v>
      </c>
      <c r="T2499" s="10">
        <f t="shared" si="239"/>
        <v>40730.878912037035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0">
        <f t="shared" si="239"/>
        <v>42017.967442129629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0">
        <f t="shared" si="239"/>
        <v>41226.648576388885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41083.772858796299</v>
      </c>
      <c r="T2502" s="10">
        <f t="shared" si="239"/>
        <v>41053.772858796299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42274.776666666665</v>
      </c>
      <c r="T2503" s="10">
        <f t="shared" si="239"/>
        <v>42244.776666666665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0">
        <f t="shared" si="239"/>
        <v>41858.825439814813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0">
        <f t="shared" si="239"/>
        <v>42498.899398148147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0">
        <f t="shared" si="239"/>
        <v>41928.015439814815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0">
        <f t="shared" si="239"/>
        <v>42047.05574074074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0">
        <f t="shared" si="239"/>
        <v>42258.297094907408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0">
        <f t="shared" si="239"/>
        <v>42105.072962962964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0">
        <f t="shared" si="239"/>
        <v>41835.951782407406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0">
        <f t="shared" si="239"/>
        <v>42058.809594907405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42138.997361111105</v>
      </c>
      <c r="T2512" s="10">
        <f t="shared" si="239"/>
        <v>42078.997361111105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0">
        <f t="shared" si="239"/>
        <v>42371.446909722217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0">
        <f t="shared" si="239"/>
        <v>41971.876863425925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0">
        <f t="shared" si="239"/>
        <v>42732.00681712963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0">
        <f t="shared" si="239"/>
        <v>41854.389780092592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0">
        <f t="shared" si="239"/>
        <v>42027.839733796296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0">
        <f t="shared" si="239"/>
        <v>41942.653379629628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0">
        <f t="shared" si="239"/>
        <v>42052.802430555559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0">
        <f t="shared" si="239"/>
        <v>41926.680879629632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0">
        <f t="shared" si="239"/>
        <v>41809.155138888891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42658.806249999994</v>
      </c>
      <c r="T2522" s="10">
        <f t="shared" si="239"/>
        <v>42612.600520833337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0">
        <f t="shared" si="239"/>
        <v>42269.967835648145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0">
        <f t="shared" si="239"/>
        <v>42460.573611111111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41961.017268518524</v>
      </c>
      <c r="T2525" s="10">
        <f t="shared" si="239"/>
        <v>41930.975601851853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0">
        <f t="shared" si="239"/>
        <v>41961.807372685187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41088.844571759262</v>
      </c>
      <c r="T2527" s="10">
        <f t="shared" si="239"/>
        <v>41058.844571759262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0">
        <f t="shared" si="239"/>
        <v>41953.091134259259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0">
        <f t="shared" si="239"/>
        <v>41546.75105324074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0">
        <f t="shared" si="239"/>
        <v>42217.834525462968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0">
        <f t="shared" si="239"/>
        <v>40948.080729166664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0">
        <f t="shared" si="239"/>
        <v>42081.864641203705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0">
        <f t="shared" si="239"/>
        <v>42208.680023148147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0">
        <f t="shared" si="239"/>
        <v>41107.849143518521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0">
        <f t="shared" si="239"/>
        <v>41304.751284722224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0">
        <f t="shared" si="239"/>
        <v>40127.700370370374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0">
        <f t="shared" si="239"/>
        <v>41943.791030092594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0">
        <f t="shared" si="239"/>
        <v>41464.106087962966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0">
        <f t="shared" si="239"/>
        <v>40696.648784722223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0">
        <f t="shared" si="239"/>
        <v>41298.509965277779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0">
        <f t="shared" si="239"/>
        <v>41977.902222222227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0">
        <f t="shared" si="239"/>
        <v>40785.675011574072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41543.449282407404</v>
      </c>
      <c r="T2543" s="10">
        <f t="shared" si="239"/>
        <v>41483.449282407404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0">
        <f t="shared" si="239"/>
        <v>41509.426585648151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0">
        <f t="shared" si="239"/>
        <v>40514.107615740737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0">
        <f t="shared" si="239"/>
        <v>41068.520474537036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0">
        <f t="shared" si="239"/>
        <v>42027.13817129629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0">
        <f t="shared" si="239"/>
        <v>41524.858553240738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0">
        <f t="shared" si="239"/>
        <v>40973.773182870369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0">
        <f t="shared" si="239"/>
        <v>42618.625428240746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0">
        <f t="shared" si="239"/>
        <v>41390.757754629631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0">
        <f t="shared" si="239"/>
        <v>42228.634328703702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0">
        <f t="shared" si="239"/>
        <v>40961.252141203702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0">
        <f t="shared" si="239"/>
        <v>42769.809965277775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41173.199155092596</v>
      </c>
      <c r="T2555" s="10">
        <f t="shared" si="239"/>
        <v>41113.199155092596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0">
        <f t="shared" si="239"/>
        <v>42125.078275462962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0">
        <f t="shared" si="239"/>
        <v>41026.655011574076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0">
        <f t="shared" si="239"/>
        <v>41222.991400462961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0">
        <f t="shared" si="239"/>
        <v>41744.745208333334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0">
        <f t="shared" si="239"/>
        <v>42093.860023148154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0">
        <f t="shared" si="239"/>
        <v>40829.873657407406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LEFT(N2562,SEARCH("/",N2562)-1)</f>
        <v>music</v>
      </c>
      <c r="R2562" t="str">
        <f t="shared" ref="R2562:R2625" si="243">RIGHT(N2562,LEN(N2562)-SEARCH("/",N2562))</f>
        <v>classical music</v>
      </c>
      <c r="S2562" s="10">
        <f t="shared" ref="S2562:S2625" si="244">(((I2562/60)/60)/24)+DATE(1970,1,1)</f>
        <v>42069.951087962967</v>
      </c>
      <c r="T2562" s="10">
        <f t="shared" ref="T2562:T2625" si="245">(((J2562/60)/60)/24)+DATE(1970,1,1)</f>
        <v>42039.951087962967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si="244"/>
        <v>42290.528807870374</v>
      </c>
      <c r="T2563" s="10">
        <f t="shared" si="245"/>
        <v>42260.528807870374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0">
        <f t="shared" si="245"/>
        <v>42594.524756944447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0">
        <f t="shared" si="245"/>
        <v>42155.139479166668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0">
        <f t="shared" si="245"/>
        <v>41822.040497685186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0">
        <f t="shared" si="245"/>
        <v>42440.650335648148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0">
        <f t="shared" si="245"/>
        <v>41842.980879629627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0">
        <f t="shared" si="245"/>
        <v>42087.878912037035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0">
        <f t="shared" si="245"/>
        <v>42584.666597222225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0">
        <f t="shared" si="245"/>
        <v>42234.105462962965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0">
        <f t="shared" si="245"/>
        <v>42744.903182870374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0">
        <f t="shared" si="245"/>
        <v>42449.341678240744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0">
        <f t="shared" si="245"/>
        <v>42077.119409722218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0">
        <f t="shared" si="245"/>
        <v>41829.592002314814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0">
        <f t="shared" si="245"/>
        <v>42487.825752314813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42016.108726851846</v>
      </c>
      <c r="T2577" s="10">
        <f t="shared" si="245"/>
        <v>41986.108726851846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0">
        <f t="shared" si="245"/>
        <v>42060.00980324074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0">
        <f t="shared" si="245"/>
        <v>41830.820567129631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0">
        <f t="shared" si="245"/>
        <v>42238.022905092599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0">
        <f t="shared" si="245"/>
        <v>41837.829895833333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0">
        <f t="shared" si="245"/>
        <v>42110.326423611114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0">
        <f t="shared" si="245"/>
        <v>42294.628449074073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0">
        <f t="shared" si="245"/>
        <v>42642.988819444443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0">
        <f t="shared" si="245"/>
        <v>42019.76944444445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42170.173252314817</v>
      </c>
      <c r="T2586" s="10">
        <f t="shared" si="245"/>
        <v>42140.173252314817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0">
        <f t="shared" si="245"/>
        <v>41795.963333333333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0">
        <f t="shared" si="245"/>
        <v>42333.330277777779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0">
        <f t="shared" si="245"/>
        <v>42338.675381944442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0">
        <f t="shared" si="245"/>
        <v>42042.676226851851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0">
        <f t="shared" si="245"/>
        <v>42422.536192129628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0">
        <f t="shared" si="245"/>
        <v>42388.589085648149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0">
        <f t="shared" si="245"/>
        <v>42382.906527777777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0">
        <f t="shared" si="245"/>
        <v>41887.801168981481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42119.84520833334</v>
      </c>
      <c r="T2595" s="10">
        <f t="shared" si="245"/>
        <v>42089.84520833334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0">
        <f t="shared" si="245"/>
        <v>41828.967916666668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0">
        <f t="shared" si="245"/>
        <v>42760.244212962964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0">
        <f t="shared" si="245"/>
        <v>41828.664456018516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0">
        <f t="shared" si="245"/>
        <v>42510.341631944444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0">
        <f t="shared" si="245"/>
        <v>42240.840289351851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0">
        <f t="shared" si="245"/>
        <v>41809.754016203704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0">
        <f t="shared" si="245"/>
        <v>42394.900462962964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0">
        <f t="shared" si="245"/>
        <v>41150.902187499996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0">
        <f t="shared" si="245"/>
        <v>41915.747314814813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0">
        <f t="shared" si="245"/>
        <v>41617.912662037037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0">
        <f t="shared" si="245"/>
        <v>40998.051192129627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0">
        <f t="shared" si="245"/>
        <v>42508.541550925926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41758.712754629632</v>
      </c>
      <c r="T2608" s="10">
        <f t="shared" si="245"/>
        <v>41726.712754629632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0">
        <f t="shared" si="245"/>
        <v>42184.874675925923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0">
        <f t="shared" si="245"/>
        <v>42767.801712962959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0">
        <f t="shared" si="245"/>
        <v>41075.237858796296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0">
        <f t="shared" si="245"/>
        <v>42564.881076388891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0">
        <f t="shared" si="245"/>
        <v>42704.335810185185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0">
        <f t="shared" si="245"/>
        <v>41982.143171296295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0">
        <f t="shared" si="245"/>
        <v>41143.81821759259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0">
        <f t="shared" si="245"/>
        <v>41730.708472222221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0">
        <f t="shared" si="245"/>
        <v>42453.49726851852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0">
        <f t="shared" si="245"/>
        <v>42211.99454861111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0">
        <f t="shared" si="245"/>
        <v>41902.874432870369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0">
        <f t="shared" si="245"/>
        <v>42279.792372685188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0">
        <f t="shared" si="245"/>
        <v>42273.884305555555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0">
        <f t="shared" si="245"/>
        <v>42251.16715277778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</v>
      </c>
      <c r="T2623" s="10">
        <f t="shared" si="245"/>
        <v>42115.74754629629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0">
        <f t="shared" si="245"/>
        <v>42689.74324074074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0">
        <f t="shared" si="245"/>
        <v>42692.256550925929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LEFT(N2626,SEARCH("/",N2626)-1)</f>
        <v>technology</v>
      </c>
      <c r="R2626" t="str">
        <f t="shared" ref="R2626:R2689" si="249">RIGHT(N2626,LEN(N2626)-SEARCH("/",N2626))</f>
        <v>space exploration</v>
      </c>
      <c r="S2626" s="10">
        <f t="shared" ref="S2626:S2689" si="250">(((I2626/60)/60)/24)+DATE(1970,1,1)</f>
        <v>41165.42155092593</v>
      </c>
      <c r="T2626" s="10">
        <f t="shared" ref="T2626:T2689" si="251">(((J2626/60)/60)/24)+DATE(1970,1,1)</f>
        <v>41144.42155092593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si="250"/>
        <v>42683.851944444439</v>
      </c>
      <c r="T2627" s="10">
        <f t="shared" si="251"/>
        <v>42658.810277777782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0">
        <f t="shared" si="251"/>
        <v>42128.628113425926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42334.871076388896</v>
      </c>
      <c r="T2629" s="10">
        <f t="shared" si="251"/>
        <v>42304.829409722224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0">
        <f t="shared" si="251"/>
        <v>41953.966053240743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0">
        <f t="shared" si="251"/>
        <v>42108.538449074069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0">
        <f t="shared" si="251"/>
        <v>42524.105462962965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0">
        <f t="shared" si="251"/>
        <v>42218.169293981482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0">
        <f t="shared" si="251"/>
        <v>42494.061793981484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0">
        <f t="shared" si="251"/>
        <v>41667.823287037041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42642.656493055561</v>
      </c>
      <c r="T2636" s="10">
        <f t="shared" si="251"/>
        <v>42612.656493055561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0">
        <f t="shared" si="251"/>
        <v>42037.950937500005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0">
        <f t="shared" si="251"/>
        <v>42636.614745370374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0">
        <f t="shared" si="251"/>
        <v>42639.549479166672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0">
        <f t="shared" si="251"/>
        <v>41989.913136574076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0">
        <f t="shared" si="251"/>
        <v>42024.86513888889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0">
        <f t="shared" si="251"/>
        <v>42103.160578703704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0">
        <f t="shared" si="251"/>
        <v>41880.827118055553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0">
        <f t="shared" si="251"/>
        <v>42536.246620370366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0">
        <f t="shared" si="251"/>
        <v>42689.582349537035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0">
        <f t="shared" si="251"/>
        <v>42774.792071759264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0">
        <f t="shared" si="251"/>
        <v>41921.842627314814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0">
        <f t="shared" si="251"/>
        <v>42226.313298611116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0">
        <f t="shared" si="251"/>
        <v>42200.261793981481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0">
        <f t="shared" si="251"/>
        <v>42408.714814814812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0">
        <f t="shared" si="251"/>
        <v>42341.99700231482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0">
        <f t="shared" si="251"/>
        <v>42695.624340277776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42355.805659722217</v>
      </c>
      <c r="T2653" s="10">
        <f t="shared" si="251"/>
        <v>42327.805659722217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0">
        <f t="shared" si="251"/>
        <v>41953.158854166672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0">
        <f t="shared" si="251"/>
        <v>41771.651932870373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0">
        <f t="shared" si="251"/>
        <v>42055.600995370376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0">
        <f t="shared" si="251"/>
        <v>42381.866284722222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0">
        <f t="shared" si="251"/>
        <v>42767.688518518517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0">
        <f t="shared" si="251"/>
        <v>42551.928854166668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42581.884189814817</v>
      </c>
      <c r="T2660" s="10">
        <f t="shared" si="251"/>
        <v>42551.884189814817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42112.069560185191</v>
      </c>
      <c r="T2661" s="10">
        <f t="shared" si="251"/>
        <v>42082.069560185191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0">
        <f t="shared" si="251"/>
        <v>42272.713171296295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0">
        <f t="shared" si="251"/>
        <v>41542.958449074074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0">
        <f t="shared" si="251"/>
        <v>42207.746678240743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0">
        <f t="shared" si="251"/>
        <v>42222.622766203705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0">
        <f t="shared" si="251"/>
        <v>42313.02542824074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0">
        <f t="shared" si="251"/>
        <v>42083.895532407405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0">
        <f t="shared" si="251"/>
        <v>42235.764340277776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0">
        <f t="shared" si="251"/>
        <v>42380.926111111112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0">
        <f t="shared" si="251"/>
        <v>42275.588715277772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42379.035833333335</v>
      </c>
      <c r="T2671" s="10">
        <f t="shared" si="251"/>
        <v>42319.035833333335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0">
        <f t="shared" si="251"/>
        <v>41821.020601851851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0">
        <f t="shared" si="251"/>
        <v>41962.749027777783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0">
        <f t="shared" si="251"/>
        <v>42344.884143518517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0">
        <f t="shared" si="251"/>
        <v>41912.541655092595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0">
        <f t="shared" si="251"/>
        <v>42529.632754629631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0">
        <f t="shared" si="251"/>
        <v>41923.857511574075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0">
        <f t="shared" si="251"/>
        <v>42482.624699074076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41823.029432870368</v>
      </c>
      <c r="T2679" s="10">
        <f t="shared" si="251"/>
        <v>41793.029432870368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0">
        <f t="shared" si="251"/>
        <v>42241.798206018517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0">
        <f t="shared" si="251"/>
        <v>42033.001087962963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0">
        <f t="shared" si="251"/>
        <v>42436.211701388893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0">
        <f t="shared" si="251"/>
        <v>41805.895254629628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0">
        <f t="shared" si="251"/>
        <v>41932.871990740743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0">
        <f t="shared" si="251"/>
        <v>42034.75509259259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41860.914641203701</v>
      </c>
      <c r="T2686" s="10">
        <f t="shared" si="251"/>
        <v>41820.914641203701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42121.654282407413</v>
      </c>
      <c r="T2687" s="10">
        <f t="shared" si="251"/>
        <v>42061.69594907407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0">
        <f t="shared" si="251"/>
        <v>41892.974803240737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0">
        <f t="shared" si="251"/>
        <v>42154.64025462963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LEFT(N2690,SEARCH("/",N2690)-1)</f>
        <v>food</v>
      </c>
      <c r="R2690" t="str">
        <f t="shared" ref="R2690:R2753" si="255">RIGHT(N2690,LEN(N2690)-SEARCH("/",N2690))</f>
        <v>food trucks</v>
      </c>
      <c r="S2690" s="10">
        <f t="shared" ref="S2690:S2753" si="256">(((I2690/60)/60)/24)+DATE(1970,1,1)</f>
        <v>42059.125</v>
      </c>
      <c r="T2690" s="10">
        <f t="shared" ref="T2690:T2753" si="257">(((J2690/60)/60)/24)+DATE(1970,1,1)</f>
        <v>42028.118865740747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42581.961689814809</v>
      </c>
      <c r="T2691" s="10">
        <f t="shared" si="257"/>
        <v>42551.961689814809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0">
        <f t="shared" si="257"/>
        <v>42113.105046296296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0">
        <f t="shared" si="257"/>
        <v>42089.724039351851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0">
        <f t="shared" si="257"/>
        <v>42058.334027777775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0">
        <f t="shared" si="257"/>
        <v>41834.138495370367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0">
        <f t="shared" si="257"/>
        <v>41878.140497685185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0">
        <f t="shared" si="257"/>
        <v>42048.181921296295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0">
        <f t="shared" si="257"/>
        <v>41964.844444444447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0">
        <f t="shared" si="257"/>
        <v>42187.940081018518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0">
        <f t="shared" si="257"/>
        <v>41787.898240740738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0">
        <f t="shared" si="257"/>
        <v>41829.896562499998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41900.87467592593</v>
      </c>
      <c r="T2702" s="10">
        <f t="shared" si="257"/>
        <v>41870.87467592593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0">
        <f t="shared" si="257"/>
        <v>42801.774699074071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0">
        <f t="shared" si="257"/>
        <v>42800.801817129628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0">
        <f t="shared" si="257"/>
        <v>42756.690162037034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0">
        <f t="shared" si="257"/>
        <v>42787.862430555557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0">
        <f t="shared" si="257"/>
        <v>42773.916180555556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0">
        <f t="shared" si="257"/>
        <v>41899.294942129629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0">
        <f t="shared" si="257"/>
        <v>41391.782905092594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0">
        <f t="shared" si="257"/>
        <v>42512.698217592595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0">
        <f t="shared" si="257"/>
        <v>42612.149780092594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0">
        <f t="shared" si="257"/>
        <v>41828.229490740741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0">
        <f t="shared" si="257"/>
        <v>41780.745254629634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0">
        <f t="shared" si="257"/>
        <v>41432.062037037038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0">
        <f t="shared" si="257"/>
        <v>42322.653749999998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0">
        <f t="shared" si="257"/>
        <v>42629.655046296291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0">
        <f t="shared" si="257"/>
        <v>42387.398472222223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0">
        <f t="shared" si="257"/>
        <v>42255.333252314813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0">
        <f t="shared" si="257"/>
        <v>41934.914918981485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0">
        <f t="shared" si="257"/>
        <v>42465.596585648149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42477.989513888882</v>
      </c>
      <c r="T2721" s="10">
        <f t="shared" si="257"/>
        <v>42418.031180555554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0">
        <f t="shared" si="257"/>
        <v>42655.465891203698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0">
        <f t="shared" si="257"/>
        <v>41493.543958333335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0">
        <f t="shared" si="257"/>
        <v>42704.857094907406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0">
        <f t="shared" si="257"/>
        <v>41944.83898148148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0">
        <f t="shared" si="257"/>
        <v>42199.32707175926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0">
        <f t="shared" si="257"/>
        <v>42745.744618055556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0">
        <f t="shared" si="257"/>
        <v>42452.579988425925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0">
        <f t="shared" si="257"/>
        <v>42198.676655092597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0">
        <f t="shared" si="257"/>
        <v>42333.59993055556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0">
        <f t="shared" si="257"/>
        <v>42095.240706018521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0">
        <f t="shared" si="257"/>
        <v>41351.541377314818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0">
        <f t="shared" si="257"/>
        <v>41872.525717592594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0">
        <f t="shared" si="257"/>
        <v>41389.808194444442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0">
        <f t="shared" si="257"/>
        <v>42044.272847222222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0">
        <f t="shared" si="257"/>
        <v>42626.668888888889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0">
        <f t="shared" si="257"/>
        <v>41316.120949074073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0">
        <f t="shared" si="257"/>
        <v>41722.666354166664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0">
        <f t="shared" si="257"/>
        <v>41611.917673611111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0">
        <f t="shared" si="257"/>
        <v>42620.143564814818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0">
        <f t="shared" si="257"/>
        <v>41719.887928240743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0">
        <f t="shared" si="257"/>
        <v>42045.031851851847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0">
        <f t="shared" si="257"/>
        <v>41911.657430555555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0">
        <f t="shared" si="257"/>
        <v>41030.719756944447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0">
        <f t="shared" si="257"/>
        <v>42632.328784722224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0">
        <f t="shared" si="257"/>
        <v>40938.062476851854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0">
        <f t="shared" si="257"/>
        <v>41044.988055555557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0">
        <f t="shared" si="257"/>
        <v>41850.781377314815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0">
        <f t="shared" si="257"/>
        <v>41044.64811342593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0">
        <f t="shared" si="257"/>
        <v>42585.7106712963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0">
        <f t="shared" si="257"/>
        <v>42068.799039351856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0">
        <f t="shared" si="257"/>
        <v>41078.899826388886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41807.887060185189</v>
      </c>
      <c r="T2753" s="10">
        <f t="shared" si="257"/>
        <v>41747.887060185189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LEFT(N2754,SEARCH("/",N2754)-1)</f>
        <v>publishing</v>
      </c>
      <c r="R2754" t="str">
        <f t="shared" ref="R2754:R2817" si="261">RIGHT(N2754,LEN(N2754)-SEARCH("/",N2754))</f>
        <v>children's books</v>
      </c>
      <c r="S2754" s="10">
        <f t="shared" ref="S2754:S2817" si="262">(((I2754/60)/60)/24)+DATE(1970,1,1)</f>
        <v>40895.765092592592</v>
      </c>
      <c r="T2754" s="10">
        <f t="shared" ref="T2754:T2817" si="263">(((J2754/60)/60)/24)+DATE(1970,1,1)</f>
        <v>40855.765092592592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si="262"/>
        <v>41147.900729166664</v>
      </c>
      <c r="T2755" s="10">
        <f t="shared" si="263"/>
        <v>41117.900729166664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41893.636006944449</v>
      </c>
      <c r="T2756" s="10">
        <f t="shared" si="263"/>
        <v>41863.636006944449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0">
        <f t="shared" si="263"/>
        <v>42072.790821759263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41650.90047453704</v>
      </c>
      <c r="T2758" s="10">
        <f t="shared" si="263"/>
        <v>41620.90047453704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0">
        <f t="shared" si="263"/>
        <v>42573.65662037037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0">
        <f t="shared" si="263"/>
        <v>42639.441932870366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0">
        <f t="shared" si="263"/>
        <v>42524.36650462963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0">
        <f t="shared" si="263"/>
        <v>41415.461319444446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0">
        <f t="shared" si="263"/>
        <v>41247.063576388886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0">
        <f t="shared" si="263"/>
        <v>40927.036979166667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0">
        <f t="shared" si="263"/>
        <v>41373.579675925925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0">
        <f t="shared" si="263"/>
        <v>41030.292025462964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0">
        <f t="shared" si="263"/>
        <v>41194.579027777778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40766.668032407404</v>
      </c>
      <c r="T2768" s="10">
        <f t="shared" si="263"/>
        <v>40736.668032407404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0">
        <f t="shared" si="263"/>
        <v>42172.958912037036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0">
        <f t="shared" si="263"/>
        <v>40967.614849537036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41795.826273148145</v>
      </c>
      <c r="T2771" s="10">
        <f t="shared" si="263"/>
        <v>41745.826273148145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0">
        <f t="shared" si="263"/>
        <v>41686.705208333333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0">
        <f t="shared" si="263"/>
        <v>41257.531712962962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0">
        <f t="shared" si="263"/>
        <v>41537.869143518517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0">
        <f t="shared" si="263"/>
        <v>42474.86482638889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0">
        <f t="shared" si="263"/>
        <v>41311.126481481479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0">
        <f t="shared" si="263"/>
        <v>40863.013356481482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0">
        <f t="shared" si="263"/>
        <v>42136.297175925924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0">
        <f t="shared" si="263"/>
        <v>42172.669027777782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0">
        <f t="shared" si="263"/>
        <v>41846.978078703702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0">
        <f t="shared" si="263"/>
        <v>42300.585891203707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0">
        <f t="shared" si="263"/>
        <v>42774.447777777779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0">
        <f t="shared" si="263"/>
        <v>42018.94159722222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0">
        <f t="shared" si="263"/>
        <v>42026.924976851849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0">
        <f t="shared" si="263"/>
        <v>42103.535254629634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0">
        <f t="shared" si="263"/>
        <v>41920.787534722222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0">
        <f t="shared" si="263"/>
        <v>42558.189432870371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0">
        <f t="shared" si="263"/>
        <v>41815.569212962961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0">
        <f t="shared" si="263"/>
        <v>41808.198518518519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42580.701886574068</v>
      </c>
      <c r="T2790" s="10">
        <f t="shared" si="263"/>
        <v>42550.701886574068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0">
        <f t="shared" si="263"/>
        <v>42056.013124999998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0">
        <f t="shared" si="263"/>
        <v>42016.938692129625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0">
        <f t="shared" si="263"/>
        <v>42591.899988425925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0">
        <f t="shared" si="263"/>
        <v>42183.231006944443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0">
        <f t="shared" si="263"/>
        <v>42176.419039351851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0">
        <f t="shared" si="263"/>
        <v>42416.691655092596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0">
        <f t="shared" si="263"/>
        <v>41780.525937500002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0">
        <f t="shared" si="263"/>
        <v>41795.528101851851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0">
        <f t="shared" si="263"/>
        <v>41798.94027777778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0">
        <f t="shared" si="263"/>
        <v>42201.675011574072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0">
        <f t="shared" si="263"/>
        <v>42507.264699074076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0">
        <f t="shared" si="263"/>
        <v>41948.552847222221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0">
        <f t="shared" si="263"/>
        <v>41900.243159722224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0">
        <f t="shared" si="263"/>
        <v>42192.64707175926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0">
        <f t="shared" si="263"/>
        <v>42158.065694444449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0">
        <f t="shared" si="263"/>
        <v>41881.453587962962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0">
        <f t="shared" si="263"/>
        <v>42213.505474537036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0">
        <f t="shared" si="263"/>
        <v>42185.267245370371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0">
        <f t="shared" si="263"/>
        <v>42154.873124999998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0">
        <f t="shared" si="263"/>
        <v>42208.84646990741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0">
        <f t="shared" si="263"/>
        <v>42451.496817129635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0">
        <f t="shared" si="263"/>
        <v>41759.13962962963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0">
        <f t="shared" si="263"/>
        <v>42028.496562500004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0">
        <f t="shared" si="263"/>
        <v>42054.74418981481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0">
        <f t="shared" si="263"/>
        <v>42693.742604166662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0">
        <f t="shared" si="263"/>
        <v>42103.399479166663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0">
        <f t="shared" si="263"/>
        <v>42559.776724537034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LEFT(N2818,SEARCH("/",N2818)-1)</f>
        <v>theater</v>
      </c>
      <c r="R2818" t="str">
        <f t="shared" ref="R2818:R2881" si="267">RIGHT(N2818,LEN(N2818)-SEARCH("/",N2818))</f>
        <v>plays</v>
      </c>
      <c r="S2818" s="10">
        <f t="shared" ref="S2818:S2881" si="268">(((I2818/60)/60)/24)+DATE(1970,1,1)</f>
        <v>42218.666666666672</v>
      </c>
      <c r="T2818" s="10">
        <f t="shared" ref="T2818:T2881" si="269">(((J2818/60)/60)/24)+DATE(1970,1,1)</f>
        <v>42188.467499999999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si="268"/>
        <v>42063.634976851856</v>
      </c>
      <c r="T2819" s="10">
        <f t="shared" si="269"/>
        <v>42023.634976851856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0">
        <f t="shared" si="269"/>
        <v>42250.598217592589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0">
        <f t="shared" si="269"/>
        <v>42139.525567129633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0">
        <f t="shared" si="269"/>
        <v>42401.610983796301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0">
        <f t="shared" si="269"/>
        <v>41875.922858796301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42090.642268518524</v>
      </c>
      <c r="T2824" s="10">
        <f t="shared" si="269"/>
        <v>42060.683935185181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0">
        <f t="shared" si="269"/>
        <v>42067.011643518519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0">
        <f t="shared" si="269"/>
        <v>42136.270787037036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0">
        <f t="shared" si="269"/>
        <v>42312.792662037042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0">
        <f t="shared" si="269"/>
        <v>42171.034861111111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0">
        <f t="shared" si="269"/>
        <v>42494.683634259258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0">
        <f t="shared" si="269"/>
        <v>42254.264687499999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0">
        <f t="shared" si="269"/>
        <v>42495.434236111112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0">
        <f t="shared" si="269"/>
        <v>41758.839675925927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0">
        <f t="shared" si="269"/>
        <v>42171.824884259258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0">
        <f t="shared" si="269"/>
        <v>41938.709421296298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0">
        <f t="shared" si="269"/>
        <v>42268.127696759257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0">
        <f t="shared" si="269"/>
        <v>42019.959837962961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0">
        <f t="shared" si="269"/>
        <v>42313.703900462962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0">
        <f t="shared" si="269"/>
        <v>42746.261782407411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0">
        <f t="shared" si="269"/>
        <v>42307.908379629633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0">
        <f t="shared" si="269"/>
        <v>41842.607592592591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0">
        <f t="shared" si="269"/>
        <v>41853.240208333329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0">
        <f t="shared" si="269"/>
        <v>42060.035636574074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0">
        <f t="shared" si="269"/>
        <v>42291.739548611105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0">
        <f t="shared" si="269"/>
        <v>41784.952488425923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0">
        <f t="shared" si="269"/>
        <v>42492.737847222219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0">
        <f t="shared" si="269"/>
        <v>42709.546064814815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0">
        <f t="shared" si="269"/>
        <v>42103.016585648147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0">
        <f t="shared" si="269"/>
        <v>42108.692060185189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0">
        <f t="shared" si="269"/>
        <v>42453.806307870371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0">
        <f t="shared" si="269"/>
        <v>42123.648831018523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0">
        <f t="shared" si="269"/>
        <v>42453.428240740745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0">
        <f t="shared" si="269"/>
        <v>41858.007071759261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0">
        <f t="shared" si="269"/>
        <v>42390.002650462964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0">
        <f t="shared" si="269"/>
        <v>41781.045173611114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0">
        <f t="shared" si="269"/>
        <v>41836.190937499996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0">
        <f t="shared" si="269"/>
        <v>42111.71665509259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0">
        <f t="shared" si="269"/>
        <v>42370.007766203707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0">
        <f t="shared" si="269"/>
        <v>42165.037581018521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0">
        <f t="shared" si="269"/>
        <v>42726.920081018514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0">
        <f t="shared" si="269"/>
        <v>41954.545081018514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0">
        <f t="shared" si="269"/>
        <v>42233.362314814818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42540.800648148142</v>
      </c>
      <c r="T2862" s="10">
        <f t="shared" si="269"/>
        <v>42480.800648148142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0">
        <f t="shared" si="269"/>
        <v>42257.590833333335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0">
        <f t="shared" si="269"/>
        <v>41784.789687500001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0">
        <f t="shared" si="269"/>
        <v>41831.675034722226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0">
        <f t="shared" si="269"/>
        <v>42172.613506944443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0">
        <f t="shared" si="269"/>
        <v>41950.114108796297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0">
        <f t="shared" si="269"/>
        <v>42627.955104166671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0">
        <f t="shared" si="269"/>
        <v>42531.195277777777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0">
        <f t="shared" si="269"/>
        <v>42618.827013888891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0">
        <f t="shared" si="269"/>
        <v>42540.593530092592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0">
        <f t="shared" si="269"/>
        <v>41974.738576388889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0">
        <f t="shared" si="269"/>
        <v>42115.11618055556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0">
        <f t="shared" si="269"/>
        <v>42002.817488425921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0">
        <f t="shared" si="269"/>
        <v>42722.84474537037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0">
        <f t="shared" si="269"/>
        <v>42465.128391203703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0">
        <f t="shared" si="269"/>
        <v>42171.743969907402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0">
        <f t="shared" si="269"/>
        <v>42672.955138888887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0">
        <f t="shared" si="269"/>
        <v>42128.615682870368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0">
        <f t="shared" si="269"/>
        <v>42359.725243055553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LEFT(N2882,SEARCH("/",N2882)-1)</f>
        <v>theater</v>
      </c>
      <c r="R2882" t="str">
        <f t="shared" ref="R2882:R2945" si="273">RIGHT(N2882,LEN(N2882)-SEARCH("/",N2882))</f>
        <v>plays</v>
      </c>
      <c r="S2882" s="10">
        <f t="shared" ref="S2882:S2945" si="274">(((I2882/60)/60)/24)+DATE(1970,1,1)</f>
        <v>42236.711805555555</v>
      </c>
      <c r="T2882" s="10">
        <f t="shared" ref="T2882:T2945" si="275">(((J2882/60)/60)/24)+DATE(1970,1,1)</f>
        <v>42192.905694444446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si="274"/>
        <v>41976.639305555553</v>
      </c>
      <c r="T2883" s="10">
        <f t="shared" si="275"/>
        <v>41916.597638888888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0">
        <f t="shared" si="275"/>
        <v>42461.596273148149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0">
        <f t="shared" si="275"/>
        <v>42370.90320601852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0">
        <f t="shared" si="275"/>
        <v>41948.727256944447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0">
        <f t="shared" si="275"/>
        <v>42047.07640046296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0">
        <f t="shared" si="275"/>
        <v>42261.632916666669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0">
        <f t="shared" si="275"/>
        <v>41985.427361111113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0">
        <f t="shared" si="275"/>
        <v>41922.535185185188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0">
        <f t="shared" si="275"/>
        <v>41850.863252314812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0">
        <f t="shared" si="275"/>
        <v>41831.742962962962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0">
        <f t="shared" si="275"/>
        <v>42415.883425925931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0">
        <f t="shared" si="275"/>
        <v>41869.714166666665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0">
        <f t="shared" si="275"/>
        <v>41953.773090277777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0">
        <f t="shared" si="275"/>
        <v>42037.986284722225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0">
        <f t="shared" si="275"/>
        <v>41811.555462962962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0">
        <f t="shared" si="275"/>
        <v>42701.908807870372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0">
        <f t="shared" si="275"/>
        <v>42258.646504629629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0">
        <f t="shared" si="275"/>
        <v>42278.664965277778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0">
        <f t="shared" si="275"/>
        <v>42515.078217592592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0">
        <f t="shared" si="275"/>
        <v>41830.234166666669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0">
        <f t="shared" si="275"/>
        <v>41982.904386574075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0">
        <f t="shared" si="275"/>
        <v>42210.439768518518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0">
        <f t="shared" si="275"/>
        <v>42196.166874999995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0">
        <f t="shared" si="275"/>
        <v>41940.967951388891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0">
        <f t="shared" si="275"/>
        <v>42606.056863425925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0">
        <f t="shared" si="275"/>
        <v>42199.648912037039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42504.877743055549</v>
      </c>
      <c r="T2909" s="10">
        <f t="shared" si="275"/>
        <v>42444.877743055549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42529.731701388882</v>
      </c>
      <c r="T2910" s="10">
        <f t="shared" si="275"/>
        <v>42499.731701388882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0">
        <f t="shared" si="275"/>
        <v>41929.266215277778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0">
        <f t="shared" si="275"/>
        <v>42107.841284722221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0">
        <f t="shared" si="275"/>
        <v>42142.768819444449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0">
        <f t="shared" si="275"/>
        <v>42354.131643518514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0">
        <f t="shared" si="275"/>
        <v>41828.922905092593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0">
        <f t="shared" si="275"/>
        <v>42017.907337962963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0">
        <f t="shared" si="275"/>
        <v>42415.398032407407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0">
        <f t="shared" si="275"/>
        <v>41755.476724537039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0">
        <f t="shared" si="275"/>
        <v>42245.234340277777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0">
        <f t="shared" si="275"/>
        <v>42278.629710648151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0">
        <f t="shared" si="275"/>
        <v>41826.61954861111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0">
        <f t="shared" si="275"/>
        <v>42058.792476851857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0">
        <f t="shared" si="275"/>
        <v>41877.886620370373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0">
        <f t="shared" si="275"/>
        <v>42097.874155092592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0">
        <f t="shared" si="275"/>
        <v>42013.15253472222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0">
        <f t="shared" si="275"/>
        <v>42103.556828703702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41893.584120370368</v>
      </c>
      <c r="T2927" s="10">
        <f t="shared" si="275"/>
        <v>41863.584120370368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0">
        <f t="shared" si="275"/>
        <v>42044.765960648147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0">
        <f t="shared" si="275"/>
        <v>41806.669317129628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0">
        <f t="shared" si="275"/>
        <v>42403.998217592598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0">
        <f t="shared" si="275"/>
        <v>41754.564328703702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0">
        <f t="shared" si="275"/>
        <v>42101.584074074075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0">
        <f t="shared" si="275"/>
        <v>41872.291238425925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0">
        <f t="shared" si="275"/>
        <v>42025.164780092593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0">
        <f t="shared" si="275"/>
        <v>42495.956631944442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0">
        <f t="shared" si="275"/>
        <v>41775.636157407411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0">
        <f t="shared" si="275"/>
        <v>42553.583425925928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0">
        <f t="shared" si="275"/>
        <v>41912.650729166664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0">
        <f t="shared" si="275"/>
        <v>41803.457326388889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0">
        <f t="shared" si="275"/>
        <v>42004.703865740739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0">
        <f t="shared" si="275"/>
        <v>41845.809166666666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0">
        <f t="shared" si="275"/>
        <v>41982.773356481484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0">
        <f t="shared" si="275"/>
        <v>42034.960127314815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0">
        <f t="shared" si="275"/>
        <v>42334.803923611107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0">
        <f t="shared" si="275"/>
        <v>42077.129398148143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LEFT(N2946,SEARCH("/",N2946)-1)</f>
        <v>theater</v>
      </c>
      <c r="R2946" t="str">
        <f t="shared" ref="R2946:R3009" si="279">RIGHT(N2946,LEN(N2946)-SEARCH("/",N2946))</f>
        <v>spaces</v>
      </c>
      <c r="S2946" s="10">
        <f t="shared" ref="S2946:S3009" si="280">(((I2946/60)/60)/24)+DATE(1970,1,1)</f>
        <v>42162.9143287037</v>
      </c>
      <c r="T2946" s="10">
        <f t="shared" ref="T2946:T3009" si="281">(((J2946/60)/60)/24)+DATE(1970,1,1)</f>
        <v>42132.9143287037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si="280"/>
        <v>42148.139583333337</v>
      </c>
      <c r="T2947" s="10">
        <f t="shared" si="281"/>
        <v>42118.139583333337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0">
        <f t="shared" si="281"/>
        <v>42567.531157407408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42698.715972222228</v>
      </c>
      <c r="T2949" s="10">
        <f t="shared" si="281"/>
        <v>42649.562118055561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0">
        <f t="shared" si="281"/>
        <v>42097.649224537032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0">
        <f t="shared" si="281"/>
        <v>42297.823113425926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0">
        <f t="shared" si="281"/>
        <v>42362.36518518519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0">
        <f t="shared" si="281"/>
        <v>41872.802928240737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0">
        <f t="shared" si="281"/>
        <v>42628.690266203703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0">
        <f t="shared" si="281"/>
        <v>42255.791909722218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42810.541701388895</v>
      </c>
      <c r="T2956" s="10">
        <f t="shared" si="281"/>
        <v>42790.583368055552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0">
        <f t="shared" si="281"/>
        <v>42141.741307870368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0">
        <f t="shared" si="281"/>
        <v>42464.958912037036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0">
        <f t="shared" si="281"/>
        <v>42031.011249999996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0">
        <f t="shared" si="281"/>
        <v>42438.779131944444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0">
        <f t="shared" si="281"/>
        <v>42498.008391203708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0">
        <f t="shared" si="281"/>
        <v>41863.757210648146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0">
        <f t="shared" si="281"/>
        <v>42061.212488425925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0">
        <f t="shared" si="281"/>
        <v>42036.24428240741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0">
        <f t="shared" si="281"/>
        <v>42157.470185185186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0">
        <f t="shared" si="281"/>
        <v>41827.909942129627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0">
        <f t="shared" si="281"/>
        <v>42162.729548611111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0">
        <f t="shared" si="281"/>
        <v>42233.738564814819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0">
        <f t="shared" si="281"/>
        <v>42042.197824074072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0">
        <f t="shared" si="281"/>
        <v>42585.523842592593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0">
        <f t="shared" si="281"/>
        <v>42097.786493055552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0">
        <f t="shared" si="281"/>
        <v>41808.669571759259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0">
        <f t="shared" si="281"/>
        <v>41852.658310185187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0">
        <f t="shared" si="281"/>
        <v>42694.110185185185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0">
        <f t="shared" si="281"/>
        <v>42341.818379629629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0">
        <f t="shared" si="281"/>
        <v>41880.061006944445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0">
        <f t="shared" si="281"/>
        <v>41941.683865740742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0">
        <f t="shared" si="281"/>
        <v>42425.730671296296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0">
        <f t="shared" si="281"/>
        <v>42026.88118055556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0">
        <f t="shared" si="281"/>
        <v>41922.640590277777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0">
        <f t="shared" si="281"/>
        <v>41993.824340277773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0">
        <f t="shared" si="281"/>
        <v>42219.915856481486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0">
        <f t="shared" si="281"/>
        <v>42225.559675925921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0">
        <f t="shared" si="281"/>
        <v>42381.686840277776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0">
        <f t="shared" si="281"/>
        <v>41894.632361111115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0">
        <f t="shared" si="281"/>
        <v>42576.278715277775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0">
        <f t="shared" si="281"/>
        <v>42654.973703703698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0">
        <f t="shared" si="281"/>
        <v>42431.500069444446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0">
        <f t="shared" si="281"/>
        <v>42627.307303240741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42541.362048611118</v>
      </c>
      <c r="T2990" s="10">
        <f t="shared" si="281"/>
        <v>42511.362048611118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0">
        <f t="shared" si="281"/>
        <v>42337.02039351852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0">
        <f t="shared" si="281"/>
        <v>42341.57430555555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0">
        <f t="shared" si="281"/>
        <v>42740.837152777778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0">
        <f t="shared" si="281"/>
        <v>42622.767476851848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0">
        <f t="shared" si="281"/>
        <v>42390.838738425926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0">
        <f t="shared" si="281"/>
        <v>41885.478842592594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0">
        <f t="shared" si="281"/>
        <v>42724.665173611109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42150.912500000006</v>
      </c>
      <c r="T2998" s="10">
        <f t="shared" si="281"/>
        <v>42090.912500000006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0">
        <f t="shared" si="281"/>
        <v>42775.733715277776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0">
        <f t="shared" si="281"/>
        <v>41778.193622685183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0">
        <f t="shared" si="281"/>
        <v>42780.740277777775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0">
        <f t="shared" si="281"/>
        <v>42752.827199074076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0">
        <f t="shared" si="281"/>
        <v>42534.895625000005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0">
        <f t="shared" si="281"/>
        <v>41239.83625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0">
        <f t="shared" si="281"/>
        <v>42398.849259259259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0">
        <f t="shared" si="281"/>
        <v>41928.881064814814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0">
        <f t="shared" si="281"/>
        <v>41888.674826388888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41987.756840277783</v>
      </c>
      <c r="T3008" s="10">
        <f t="shared" si="281"/>
        <v>41957.756840277783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0">
        <f t="shared" si="281"/>
        <v>42098.216238425928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LEFT(N3010,SEARCH("/",N3010)-1)</f>
        <v>theater</v>
      </c>
      <c r="R3010" t="str">
        <f t="shared" ref="R3010:R3073" si="285">RIGHT(N3010,LEN(N3010)-SEARCH("/",N3010))</f>
        <v>spaces</v>
      </c>
      <c r="S3010" s="10">
        <f t="shared" ref="S3010:S3073" si="286">(((I3010/60)/60)/24)+DATE(1970,1,1)</f>
        <v>42390.212025462963</v>
      </c>
      <c r="T3010" s="10">
        <f t="shared" ref="T3010:T3073" si="287">(((J3010/60)/60)/24)+DATE(1970,1,1)</f>
        <v>42360.212025462963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si="286"/>
        <v>41969.611574074079</v>
      </c>
      <c r="T3011" s="10">
        <f t="shared" si="287"/>
        <v>41939.569907407407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0">
        <f t="shared" si="287"/>
        <v>41996.832395833335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0">
        <f t="shared" si="287"/>
        <v>42334.468935185185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0">
        <f t="shared" si="287"/>
        <v>42024.702893518523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0">
        <f t="shared" si="287"/>
        <v>42146.836215277777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0">
        <f t="shared" si="287"/>
        <v>41920.123611111114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0">
        <f t="shared" si="287"/>
        <v>41785.72729166667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0">
        <f t="shared" si="287"/>
        <v>41778.548055555555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0">
        <f t="shared" si="287"/>
        <v>41841.850034722222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0">
        <f t="shared" si="287"/>
        <v>42163.29833333334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0">
        <f t="shared" si="287"/>
        <v>41758.833564814813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0">
        <f t="shared" si="287"/>
        <v>42170.846446759257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0">
        <f t="shared" si="287"/>
        <v>42660.618854166663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0">
        <f t="shared" si="287"/>
        <v>42564.95380787037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42166.675763888896</v>
      </c>
      <c r="T3025" s="10">
        <f t="shared" si="287"/>
        <v>42121.675763888896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0">
        <f t="shared" si="287"/>
        <v>41158.993923611109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0">
        <f t="shared" si="287"/>
        <v>41761.509409722225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0">
        <f t="shared" si="287"/>
        <v>42783.459398148145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0">
        <f t="shared" si="287"/>
        <v>42053.704293981486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0">
        <f t="shared" si="287"/>
        <v>42567.264178240745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0">
        <f t="shared" si="287"/>
        <v>41932.708877314813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0">
        <f t="shared" si="287"/>
        <v>42233.747349537036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0">
        <f t="shared" si="287"/>
        <v>42597.882488425923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0">
        <f t="shared" si="287"/>
        <v>42228.044664351852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0">
        <f t="shared" si="287"/>
        <v>42570.110243055555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0">
        <f t="shared" si="287"/>
        <v>42644.535358796296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0">
        <f t="shared" si="287"/>
        <v>41368.560289351852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0">
        <f t="shared" si="287"/>
        <v>41466.785231481481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0">
        <f t="shared" si="287"/>
        <v>40378.893206018518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0">
        <f t="shared" si="287"/>
        <v>42373.252280092594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0">
        <f t="shared" si="287"/>
        <v>41610.794421296298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0">
        <f t="shared" si="287"/>
        <v>42177.791909722218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0">
        <f t="shared" si="287"/>
        <v>42359.868611111116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0">
        <f t="shared" si="287"/>
        <v>42253.688043981485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0">
        <f t="shared" si="287"/>
        <v>42083.070590277777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0">
        <f t="shared" si="287"/>
        <v>42387.7268287037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0">
        <f t="shared" si="287"/>
        <v>41843.155729166669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0">
        <f t="shared" si="287"/>
        <v>41862.803078703706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0">
        <f t="shared" si="287"/>
        <v>42443.989050925928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0">
        <f t="shared" si="287"/>
        <v>41975.901180555549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0">
        <f t="shared" si="287"/>
        <v>42139.014525462961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0">
        <f t="shared" si="287"/>
        <v>42465.16851851852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42774.416030092587</v>
      </c>
      <c r="T3053" s="10">
        <f t="shared" si="287"/>
        <v>42744.416030092587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0">
        <f t="shared" si="287"/>
        <v>42122.670069444444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0">
        <f t="shared" si="287"/>
        <v>41862.761724537035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0">
        <f t="shared" si="287"/>
        <v>42027.832800925928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0">
        <f t="shared" si="287"/>
        <v>41953.95821759259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0">
        <f t="shared" si="287"/>
        <v>41851.636388888888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0">
        <f t="shared" si="287"/>
        <v>42433.650590277779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0">
        <f t="shared" si="287"/>
        <v>42460.374305555553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0">
        <f t="shared" si="287"/>
        <v>41829.935717592591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0">
        <f t="shared" si="287"/>
        <v>42245.274699074071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0">
        <f t="shared" si="287"/>
        <v>41834.784120370372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0">
        <f t="shared" si="287"/>
        <v>42248.535787037035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42665.922893518517</v>
      </c>
      <c r="T3065" s="10">
        <f t="shared" si="287"/>
        <v>42630.922893518517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0">
        <f t="shared" si="287"/>
        <v>42299.130162037036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0">
        <f t="shared" si="287"/>
        <v>41825.055231481485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0">
        <f t="shared" si="287"/>
        <v>42531.228437500002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0">
        <f t="shared" si="287"/>
        <v>42226.938414351855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0">
        <f t="shared" si="287"/>
        <v>42263.691574074073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0">
        <f t="shared" si="287"/>
        <v>41957.833726851852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0">
        <f t="shared" si="287"/>
        <v>42690.733437499999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0">
        <f t="shared" si="287"/>
        <v>42097.732418981483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LEFT(N3074,SEARCH("/",N3074)-1)</f>
        <v>theater</v>
      </c>
      <c r="R3074" t="str">
        <f t="shared" ref="R3074:R3137" si="291">RIGHT(N3074,LEN(N3074)-SEARCH("/",N3074))</f>
        <v>spaces</v>
      </c>
      <c r="S3074" s="10">
        <f t="shared" ref="S3074:S3137" si="292">(((I3074/60)/60)/24)+DATE(1970,1,1)</f>
        <v>42673.073611111111</v>
      </c>
      <c r="T3074" s="10">
        <f t="shared" ref="T3074:T3137" si="293">(((J3074/60)/60)/24)+DATE(1970,1,1)</f>
        <v>42658.690532407403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si="292"/>
        <v>42169.804861111115</v>
      </c>
      <c r="T3075" s="10">
        <f t="shared" si="293"/>
        <v>42111.684027777781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42439.571284722217</v>
      </c>
      <c r="T3076" s="10">
        <f t="shared" si="293"/>
        <v>42409.571284722217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42601.102314814809</v>
      </c>
      <c r="T3077" s="10">
        <f t="shared" si="293"/>
        <v>42551.102314814809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0">
        <f t="shared" si="293"/>
        <v>42226.651886574073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0">
        <f t="shared" si="293"/>
        <v>42766.956921296296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0">
        <f t="shared" si="293"/>
        <v>42031.138831018514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0">
        <f t="shared" si="293"/>
        <v>42055.713368055556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0">
        <f t="shared" si="293"/>
        <v>41940.028287037036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0">
        <f t="shared" si="293"/>
        <v>42237.181608796294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0">
        <f t="shared" si="293"/>
        <v>42293.922986111109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0">
        <f t="shared" si="293"/>
        <v>41853.563402777778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0">
        <f t="shared" si="293"/>
        <v>42100.723738425921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42276.883784722217</v>
      </c>
      <c r="T3087" s="10">
        <f t="shared" si="293"/>
        <v>42246.883784722217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0">
        <f t="shared" si="293"/>
        <v>42173.67082175926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0">
        <f t="shared" si="293"/>
        <v>42665.150347222225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0">
        <f t="shared" si="293"/>
        <v>41981.57230324074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0">
        <f t="shared" si="293"/>
        <v>42528.542627314819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0">
        <f t="shared" si="293"/>
        <v>42065.818807870368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0">
        <f t="shared" si="293"/>
        <v>42566.948414351849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0">
        <f t="shared" si="293"/>
        <v>42255.619351851856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0">
        <f t="shared" si="293"/>
        <v>41760.909039351849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0">
        <f t="shared" si="293"/>
        <v>42207.795787037037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0">
        <f t="shared" si="293"/>
        <v>42523.025231481486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0">
        <f t="shared" si="293"/>
        <v>42114.825532407413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0">
        <f t="shared" si="293"/>
        <v>42629.503483796296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0">
        <f t="shared" si="293"/>
        <v>42359.792233796295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0">
        <f t="shared" si="293"/>
        <v>42382.189710648148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0">
        <f t="shared" si="293"/>
        <v>41902.622395833336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0">
        <f t="shared" si="293"/>
        <v>42171.383530092593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0">
        <f t="shared" si="293"/>
        <v>42555.340486111112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0">
        <f t="shared" si="293"/>
        <v>42107.156319444446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0">
        <f t="shared" si="293"/>
        <v>42006.908692129626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0">
        <f t="shared" si="293"/>
        <v>41876.718935185185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0">
        <f t="shared" si="293"/>
        <v>42241.429120370376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42135.814247685179</v>
      </c>
      <c r="T3109" s="10">
        <f t="shared" si="293"/>
        <v>42128.814247685179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0">
        <f t="shared" si="293"/>
        <v>42062.680486111116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0">
        <f t="shared" si="293"/>
        <v>41844.125115740739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0">
        <f t="shared" si="293"/>
        <v>42745.031469907408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41916.595138888886</v>
      </c>
      <c r="T3113" s="10">
        <f t="shared" si="293"/>
        <v>41885.595138888886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0">
        <f t="shared" si="293"/>
        <v>42615.121921296297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0">
        <f t="shared" si="293"/>
        <v>42081.731273148151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0">
        <f t="shared" si="293"/>
        <v>41843.632523148146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0">
        <f t="shared" si="293"/>
        <v>42496.447071759263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0">
        <f t="shared" si="293"/>
        <v>42081.515335648146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0">
        <f t="shared" si="293"/>
        <v>42509.374537037031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0">
        <f t="shared" si="293"/>
        <v>42534.649571759262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0">
        <f t="shared" si="293"/>
        <v>42060.04550925926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0">
        <f t="shared" si="293"/>
        <v>42435.942083333335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0">
        <f t="shared" si="293"/>
        <v>41848.679803240739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0">
        <f t="shared" si="293"/>
        <v>42678.932083333333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0">
        <f t="shared" si="293"/>
        <v>42530.993032407408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0">
        <f t="shared" si="293"/>
        <v>41977.780104166668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0">
        <f t="shared" si="293"/>
        <v>42346.20685185185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0">
        <f t="shared" si="293"/>
        <v>42427.01807870371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0">
        <f t="shared" si="293"/>
        <v>42034.856817129628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0">
        <f t="shared" si="293"/>
        <v>42780.825706018513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0">
        <f t="shared" si="293"/>
        <v>42803.842812499999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0">
        <f t="shared" si="293"/>
        <v>42808.640231481477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0">
        <f t="shared" si="293"/>
        <v>42803.579224537039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0">
        <f t="shared" si="293"/>
        <v>42786.350231481483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0">
        <f t="shared" si="293"/>
        <v>42788.565208333333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0">
        <f t="shared" si="293"/>
        <v>42800.720127314817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0">
        <f t="shared" si="293"/>
        <v>42807.151863425926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LEFT(N3138,SEARCH("/",N3138)-1)</f>
        <v>theater</v>
      </c>
      <c r="R3138" t="str">
        <f t="shared" ref="R3138:R3201" si="297">RIGHT(N3138,LEN(N3138)-SEARCH("/",N3138))</f>
        <v>plays</v>
      </c>
      <c r="S3138" s="10">
        <f t="shared" ref="S3138:S3201" si="298">(((I3138/60)/60)/24)+DATE(1970,1,1)</f>
        <v>42825.957638888889</v>
      </c>
      <c r="T3138" s="10">
        <f t="shared" ref="T3138:T3201" si="299">(((J3138/60)/60)/24)+DATE(1970,1,1)</f>
        <v>42789.462430555555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si="298"/>
        <v>42858.8</v>
      </c>
      <c r="T3139" s="10">
        <f t="shared" si="299"/>
        <v>42807.885057870371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0">
        <f t="shared" si="299"/>
        <v>42809.645914351851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0">
        <f t="shared" si="299"/>
        <v>42785.270370370374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0">
        <f t="shared" si="299"/>
        <v>42802.718784722223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0">
        <f t="shared" si="299"/>
        <v>42800.753333333334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0">
        <f t="shared" si="299"/>
        <v>42783.513182870374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0">
        <f t="shared" si="299"/>
        <v>42808.358287037037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0">
        <f t="shared" si="299"/>
        <v>42796.538275462968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0">
        <f t="shared" si="299"/>
        <v>42762.040902777779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0">
        <f t="shared" si="299"/>
        <v>42796.682476851856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0">
        <f t="shared" si="299"/>
        <v>41909.969386574077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0">
        <f t="shared" si="299"/>
        <v>41891.665324074071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0">
        <f t="shared" si="299"/>
        <v>41226.017361111109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0">
        <f t="shared" si="299"/>
        <v>40478.263923611114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0">
        <f t="shared" si="299"/>
        <v>41862.83997685185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0">
        <f t="shared" si="299"/>
        <v>41550.867673611108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0">
        <f t="shared" si="299"/>
        <v>40633.154363425929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0">
        <f t="shared" si="299"/>
        <v>40970.875671296293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0">
        <f t="shared" si="299"/>
        <v>41233.499131944445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0">
        <f t="shared" si="299"/>
        <v>41026.953055555554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0">
        <f t="shared" si="299"/>
        <v>41829.788252314815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41477.839722222219</v>
      </c>
      <c r="T3160" s="10">
        <f t="shared" si="299"/>
        <v>41447.839722222219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0">
        <f t="shared" si="299"/>
        <v>40884.066678240742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0">
        <f t="shared" si="299"/>
        <v>41841.26489583333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0">
        <f t="shared" si="299"/>
        <v>41897.536134259259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0">
        <f t="shared" si="299"/>
        <v>41799.685902777775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0">
        <f t="shared" si="299"/>
        <v>41775.753761574073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41799.80572916667</v>
      </c>
      <c r="T3166" s="10">
        <f t="shared" si="299"/>
        <v>41766.80572916667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0">
        <f t="shared" si="299"/>
        <v>40644.159259259257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0">
        <f t="shared" si="299"/>
        <v>41940.69158564815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0">
        <f t="shared" si="299"/>
        <v>41839.175706018519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0">
        <f t="shared" si="299"/>
        <v>41772.105937500004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0">
        <f t="shared" si="299"/>
        <v>41591.737974537034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0">
        <f t="shared" si="299"/>
        <v>41789.080370370371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0">
        <f t="shared" si="299"/>
        <v>42466.608310185184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0">
        <f t="shared" si="299"/>
        <v>40923.729953703703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41908.878379629627</v>
      </c>
      <c r="T3175" s="10">
        <f t="shared" si="299"/>
        <v>41878.878379629627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0">
        <f t="shared" si="299"/>
        <v>41862.864675925928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0">
        <f t="shared" si="299"/>
        <v>40531.886886574073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0">
        <f t="shared" si="299"/>
        <v>41477.930914351848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0">
        <f t="shared" si="299"/>
        <v>41781.666770833333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0">
        <f t="shared" si="299"/>
        <v>41806.605034722219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0">
        <f t="shared" si="299"/>
        <v>41375.702210648145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0">
        <f t="shared" si="299"/>
        <v>41780.412604166668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0">
        <f t="shared" si="299"/>
        <v>41779.310034722221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0">
        <f t="shared" si="299"/>
        <v>40883.949317129627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0">
        <f t="shared" si="299"/>
        <v>41491.79478009259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0">
        <f t="shared" si="299"/>
        <v>41791.993414351848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0">
        <f t="shared" si="299"/>
        <v>41829.977326388893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0">
        <f t="shared" si="299"/>
        <v>41868.924050925925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0">
        <f t="shared" si="299"/>
        <v>41835.666354166664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0">
        <f t="shared" si="299"/>
        <v>42144.415532407409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0">
        <f t="shared" si="299"/>
        <v>42118.346435185187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0">
        <f t="shared" si="299"/>
        <v>42683.151331018518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0">
        <f t="shared" si="299"/>
        <v>42538.755428240736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0">
        <f t="shared" si="299"/>
        <v>42018.94049768518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0">
        <f t="shared" si="299"/>
        <v>42010.968240740738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0">
        <f t="shared" si="299"/>
        <v>42182.062476851846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0">
        <f t="shared" si="299"/>
        <v>42017.594236111108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0">
        <f t="shared" si="299"/>
        <v>42157.598090277781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0">
        <f t="shared" si="299"/>
        <v>42009.493263888886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0">
        <f t="shared" si="299"/>
        <v>42013.424502314811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0">
        <f t="shared" si="299"/>
        <v>41858.761782407404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LEFT(N3202,SEARCH("/",N3202)-1)</f>
        <v>theater</v>
      </c>
      <c r="R3202" t="str">
        <f t="shared" ref="R3202:R3265" si="303">RIGHT(N3202,LEN(N3202)-SEARCH("/",N3202))</f>
        <v>musical</v>
      </c>
      <c r="S3202" s="10">
        <f t="shared" ref="S3202:S3265" si="304">(((I3202/60)/60)/24)+DATE(1970,1,1)</f>
        <v>42490.231944444444</v>
      </c>
      <c r="T3202" s="10">
        <f t="shared" ref="T3202:T3265" si="305">(((J3202/60)/60)/24)+DATE(1970,1,1)</f>
        <v>42460.320613425924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si="304"/>
        <v>41882.767094907409</v>
      </c>
      <c r="T3203" s="10">
        <f t="shared" si="305"/>
        <v>41861.767094907409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0">
        <f t="shared" si="305"/>
        <v>42293.853541666671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0">
        <f t="shared" si="305"/>
        <v>42242.988680555558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0">
        <f t="shared" si="305"/>
        <v>42172.686099537037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0">
        <f t="shared" si="305"/>
        <v>42095.374675925923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0">
        <f t="shared" si="305"/>
        <v>42236.276053240741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0">
        <f t="shared" si="305"/>
        <v>42057.277858796297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0">
        <f t="shared" si="305"/>
        <v>41827.605057870373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0">
        <f t="shared" si="305"/>
        <v>41778.637245370373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0">
        <f t="shared" si="305"/>
        <v>41013.936562499999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0">
        <f t="shared" si="305"/>
        <v>41834.586574074077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0">
        <f t="shared" si="305"/>
        <v>41829.795729166668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0">
        <f t="shared" si="305"/>
        <v>42171.763414351852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0">
        <f t="shared" si="305"/>
        <v>42337.792511574073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0">
        <f t="shared" si="305"/>
        <v>42219.665173611109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0">
        <f t="shared" si="305"/>
        <v>42165.462627314817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0">
        <f t="shared" si="305"/>
        <v>42648.546111111107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0">
        <f t="shared" si="305"/>
        <v>41971.002152777779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0">
        <f t="shared" si="305"/>
        <v>42050.983182870375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0">
        <f t="shared" si="305"/>
        <v>42772.833379629628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0">
        <f t="shared" si="305"/>
        <v>42155.696793981479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0">
        <f t="shared" si="305"/>
        <v>42270.582141203704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42236.835370370376</v>
      </c>
      <c r="T3225" s="10">
        <f t="shared" si="305"/>
        <v>42206.835370370376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0">
        <f t="shared" si="305"/>
        <v>42697.850844907407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0">
        <f t="shared" si="305"/>
        <v>42503.559467592597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0">
        <f t="shared" si="305"/>
        <v>42277.583472222221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0">
        <f t="shared" si="305"/>
        <v>42722.882361111115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0">
        <f t="shared" si="305"/>
        <v>42323.70930555556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0">
        <f t="shared" si="305"/>
        <v>41933.291643518518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0">
        <f t="shared" si="305"/>
        <v>41898.168125000004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0">
        <f t="shared" si="305"/>
        <v>42446.943831018521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0">
        <f t="shared" si="305"/>
        <v>42463.81385416667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0">
        <f t="shared" si="305"/>
        <v>42766.805034722223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0">
        <f t="shared" si="305"/>
        <v>42734.789444444439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0">
        <f t="shared" si="305"/>
        <v>42522.347812499997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0">
        <f t="shared" si="305"/>
        <v>42702.917048611111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0">
        <f t="shared" si="305"/>
        <v>42252.474351851852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0">
        <f t="shared" si="305"/>
        <v>42156.510393518518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0">
        <f t="shared" si="305"/>
        <v>42278.089039351849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0">
        <f t="shared" si="305"/>
        <v>42754.693842592591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0">
        <f t="shared" si="305"/>
        <v>41893.324884259258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0">
        <f t="shared" si="305"/>
        <v>41871.755694444444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0">
        <f t="shared" si="305"/>
        <v>42262.096782407403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0">
        <f t="shared" si="305"/>
        <v>42675.694236111114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0">
        <f t="shared" si="305"/>
        <v>42135.60020833333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0">
        <f t="shared" si="305"/>
        <v>42230.472222222219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0">
        <f t="shared" si="305"/>
        <v>42167.434166666666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0">
        <f t="shared" si="305"/>
        <v>42068.888391203705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0">
        <f t="shared" si="305"/>
        <v>42145.746689814812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0">
        <f t="shared" si="305"/>
        <v>41918.742175925923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0">
        <f t="shared" si="305"/>
        <v>42146.731087962966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0">
        <f t="shared" si="305"/>
        <v>42590.472685185188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0">
        <f t="shared" si="305"/>
        <v>42602.576712962968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0">
        <f t="shared" si="305"/>
        <v>42059.085752314815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0">
        <f t="shared" si="305"/>
        <v>41889.768229166664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0">
        <f t="shared" si="305"/>
        <v>42144.573807870373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0">
        <f t="shared" si="305"/>
        <v>42758.559629629628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0">
        <f t="shared" si="305"/>
        <v>41982.887280092589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0">
        <f t="shared" si="305"/>
        <v>42614.760937500003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0">
        <f t="shared" si="305"/>
        <v>42303.672662037032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0">
        <f t="shared" si="305"/>
        <v>42171.725416666668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0">
        <f t="shared" si="305"/>
        <v>41964.315532407403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0">
        <f t="shared" si="305"/>
        <v>42284.516064814816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LEFT(N3266,SEARCH("/",N3266)-1)</f>
        <v>theater</v>
      </c>
      <c r="R3266" t="str">
        <f t="shared" ref="R3266:R3329" si="309">RIGHT(N3266,LEN(N3266)-SEARCH("/",N3266))</f>
        <v>plays</v>
      </c>
      <c r="S3266" s="10">
        <f t="shared" ref="S3266:S3329" si="310">(((I3266/60)/60)/24)+DATE(1970,1,1)</f>
        <v>42032.916666666672</v>
      </c>
      <c r="T3266" s="10">
        <f t="shared" ref="T3266:T3329" si="311">(((J3266/60)/60)/24)+DATE(1970,1,1)</f>
        <v>42016.800208333334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si="310"/>
        <v>42341.708333333328</v>
      </c>
      <c r="T3267" s="10">
        <f t="shared" si="311"/>
        <v>42311.711979166663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0">
        <f t="shared" si="311"/>
        <v>42136.536134259266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0">
        <f t="shared" si="311"/>
        <v>42172.757638888885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0">
        <f t="shared" si="311"/>
        <v>42590.90425925926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0">
        <f t="shared" si="311"/>
        <v>42137.395798611105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0">
        <f t="shared" si="311"/>
        <v>42167.533159722225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0">
        <f t="shared" si="311"/>
        <v>41915.437210648146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0">
        <f t="shared" si="311"/>
        <v>42284.500104166669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0">
        <f t="shared" si="311"/>
        <v>42611.801412037035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0">
        <f t="shared" si="311"/>
        <v>42400.704537037032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0">
        <f t="shared" si="311"/>
        <v>42017.88045138889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0">
        <f t="shared" si="311"/>
        <v>42426.949988425928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0">
        <f t="shared" si="311"/>
        <v>41931.682939814818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0">
        <f t="shared" si="311"/>
        <v>42124.848414351851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0">
        <f t="shared" si="311"/>
        <v>42431.102534722217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0">
        <f t="shared" si="311"/>
        <v>42121.756921296299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0">
        <f t="shared" si="311"/>
        <v>42219.019733796296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0">
        <f t="shared" si="311"/>
        <v>42445.19430555556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0">
        <f t="shared" si="311"/>
        <v>42379.74418981481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0">
        <f t="shared" si="311"/>
        <v>42380.884872685187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0">
        <f t="shared" si="311"/>
        <v>42762.942430555559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0">
        <f t="shared" si="311"/>
        <v>42567.840069444443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0">
        <f t="shared" si="311"/>
        <v>42311.750324074077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0">
        <f t="shared" si="311"/>
        <v>42505.774479166663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0">
        <f t="shared" si="311"/>
        <v>42758.368078703701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0">
        <f t="shared" si="311"/>
        <v>42775.51494212963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0">
        <f t="shared" si="311"/>
        <v>42232.702546296292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0">
        <f t="shared" si="311"/>
        <v>42282.770231481481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0">
        <f t="shared" si="311"/>
        <v>42768.425370370373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0">
        <f t="shared" si="311"/>
        <v>42141.541134259256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0">
        <f t="shared" si="311"/>
        <v>42609.442465277782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0">
        <f t="shared" si="311"/>
        <v>42309.756620370375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0">
        <f t="shared" si="311"/>
        <v>42193.771481481483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0">
        <f t="shared" si="311"/>
        <v>42239.957962962959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0">
        <f t="shared" si="311"/>
        <v>42261.917395833334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0">
        <f t="shared" si="311"/>
        <v>42102.743773148148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0">
        <f t="shared" si="311"/>
        <v>42538.73583333334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0">
        <f t="shared" si="311"/>
        <v>42681.35157407407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0">
        <f t="shared" si="311"/>
        <v>42056.65143518518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0">
        <f t="shared" si="311"/>
        <v>42696.624444444446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0">
        <f t="shared" si="311"/>
        <v>42186.855879629627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0">
        <f t="shared" si="311"/>
        <v>42493.219236111108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0">
        <f t="shared" si="311"/>
        <v>42475.057164351849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0">
        <f t="shared" si="311"/>
        <v>42452.876909722225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0">
        <f t="shared" si="311"/>
        <v>42628.650208333333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0">
        <f t="shared" si="311"/>
        <v>42253.928530092591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0">
        <f t="shared" si="311"/>
        <v>42264.29178240741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0">
        <f t="shared" si="311"/>
        <v>42664.809560185182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0">
        <f t="shared" si="311"/>
        <v>42382.244409722218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0">
        <f t="shared" si="311"/>
        <v>42105.267488425925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42496.303715277783</v>
      </c>
      <c r="T3317" s="10">
        <f t="shared" si="311"/>
        <v>42466.303715277783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41859.57916666667</v>
      </c>
      <c r="T3318" s="10">
        <f t="shared" si="311"/>
        <v>41826.871238425927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42529.039629629624</v>
      </c>
      <c r="T3319" s="10">
        <f t="shared" si="311"/>
        <v>42499.039629629624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0">
        <f t="shared" si="311"/>
        <v>42431.302002314813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0">
        <f t="shared" si="311"/>
        <v>41990.585486111115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0">
        <f t="shared" si="311"/>
        <v>42513.045798611114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0">
        <f t="shared" si="311"/>
        <v>41914.100289351853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0">
        <f t="shared" si="311"/>
        <v>42521.010370370372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0">
        <f t="shared" si="311"/>
        <v>42608.36583333333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0">
        <f t="shared" si="311"/>
        <v>42512.58321759259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0">
        <f t="shared" si="311"/>
        <v>42064.785613425927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0">
        <f t="shared" si="311"/>
        <v>42041.714178240742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0">
        <f t="shared" si="311"/>
        <v>42468.374606481477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LEFT(N3330,SEARCH("/",N3330)-1)</f>
        <v>theater</v>
      </c>
      <c r="R3330" t="str">
        <f t="shared" ref="R3330:R3393" si="315">RIGHT(N3330,LEN(N3330)-SEARCH("/",N3330))</f>
        <v>plays</v>
      </c>
      <c r="S3330" s="10">
        <f t="shared" ref="S3330:S3393" si="316">(((I3330/60)/60)/24)+DATE(1970,1,1)</f>
        <v>41825.041666666664</v>
      </c>
      <c r="T3330" s="10">
        <f t="shared" ref="T3330:T3393" si="317">(((J3330/60)/60)/24)+DATE(1970,1,1)</f>
        <v>41822.57503472222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si="316"/>
        <v>41847.958333333336</v>
      </c>
      <c r="T3331" s="10">
        <f t="shared" si="317"/>
        <v>41837.323009259257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0">
        <f t="shared" si="317"/>
        <v>42065.887361111112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0">
        <f t="shared" si="317"/>
        <v>42248.697754629626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0">
        <f t="shared" si="317"/>
        <v>41809.860300925924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0">
        <f t="shared" si="317"/>
        <v>42148.676851851851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0">
        <f t="shared" si="317"/>
        <v>42185.521087962959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0">
        <f t="shared" si="317"/>
        <v>41827.674143518518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0">
        <f t="shared" si="317"/>
        <v>42437.398680555561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0">
        <f t="shared" si="317"/>
        <v>41901.282025462962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0">
        <f t="shared" si="317"/>
        <v>42769.574999999997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0">
        <f t="shared" si="317"/>
        <v>42549.665717592594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0">
        <f t="shared" si="317"/>
        <v>42685.974004629628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0">
        <f t="shared" si="317"/>
        <v>42510.798854166671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0">
        <f t="shared" si="317"/>
        <v>42062.296412037031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0">
        <f t="shared" si="317"/>
        <v>42452.916481481487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0">
        <f t="shared" si="317"/>
        <v>41851.200150462959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0">
        <f t="shared" si="317"/>
        <v>42053.106111111112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0">
        <f t="shared" si="317"/>
        <v>42054.024421296301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0">
        <f t="shared" si="317"/>
        <v>42484.551550925928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0">
        <f t="shared" si="317"/>
        <v>42466.558796296296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0">
        <f t="shared" si="317"/>
        <v>42513.110787037032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0">
        <f t="shared" si="317"/>
        <v>42302.701516203699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0">
        <f t="shared" si="317"/>
        <v>41806.395428240743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0">
        <f t="shared" si="317"/>
        <v>42495.992800925931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0">
        <f t="shared" si="317"/>
        <v>42479.432291666672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0">
        <f t="shared" si="317"/>
        <v>42270.7269212963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0">
        <f t="shared" si="317"/>
        <v>42489.619525462964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0">
        <f t="shared" si="317"/>
        <v>42536.815648148149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0">
        <f t="shared" si="317"/>
        <v>41822.417939814812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0">
        <f t="shared" si="317"/>
        <v>41932.311099537037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0">
        <f t="shared" si="317"/>
        <v>42746.057106481487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0">
        <f t="shared" si="317"/>
        <v>42697.082673611112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0">
        <f t="shared" si="317"/>
        <v>41866.025347222225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0">
        <f t="shared" si="317"/>
        <v>42056.091631944444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0">
        <f t="shared" si="317"/>
        <v>41851.771354166667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0">
        <f t="shared" si="317"/>
        <v>42422.977418981478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42351.101759259262</v>
      </c>
      <c r="T3367" s="10">
        <f t="shared" si="317"/>
        <v>42321.101759259262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0">
        <f t="shared" si="317"/>
        <v>42107.067557870367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0">
        <f t="shared" si="317"/>
        <v>42192.933958333335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0">
        <f t="shared" si="317"/>
        <v>41969.199756944443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0">
        <f t="shared" si="317"/>
        <v>42690.041435185187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0">
        <f t="shared" si="317"/>
        <v>42690.334317129629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0">
        <f t="shared" si="317"/>
        <v>42312.874594907407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0">
        <f t="shared" si="317"/>
        <v>41855.548101851848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0">
        <f t="shared" si="317"/>
        <v>42179.854629629626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0">
        <f t="shared" si="317"/>
        <v>42275.731666666667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0">
        <f t="shared" si="317"/>
        <v>41765.610798611109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0">
        <f t="shared" si="317"/>
        <v>42059.701319444444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0">
        <f t="shared" si="317"/>
        <v>42053.732627314821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0">
        <f t="shared" si="317"/>
        <v>41858.355393518519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0">
        <f t="shared" si="317"/>
        <v>42225.513888888891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41972.995115740734</v>
      </c>
      <c r="T3382" s="10">
        <f t="shared" si="317"/>
        <v>41937.95344907407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0">
        <f t="shared" si="317"/>
        <v>42044.184988425928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0">
        <f t="shared" si="317"/>
        <v>42559.431203703702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0">
        <f t="shared" si="317"/>
        <v>42524.782638888893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0">
        <f t="shared" si="317"/>
        <v>42292.087592592594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0">
        <f t="shared" si="317"/>
        <v>41953.8675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0">
        <f t="shared" si="317"/>
        <v>41946.644745370373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0">
        <f t="shared" si="317"/>
        <v>41947.762592592589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0">
        <f t="shared" si="317"/>
        <v>42143.461122685185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0">
        <f t="shared" si="317"/>
        <v>42494.563449074078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41830.774826388886</v>
      </c>
      <c r="T3392" s="10">
        <f t="shared" si="317"/>
        <v>41815.774826388886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41859.936111111114</v>
      </c>
      <c r="T3393" s="10">
        <f t="shared" si="317"/>
        <v>41830.545694444445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LEFT(N3394,SEARCH("/",N3394)-1)</f>
        <v>theater</v>
      </c>
      <c r="R3394" t="str">
        <f t="shared" ref="R3394:R3457" si="321">RIGHT(N3394,LEN(N3394)-SEARCH("/",N3394))</f>
        <v>plays</v>
      </c>
      <c r="S3394" s="10">
        <f t="shared" ref="S3394:S3457" si="322">(((I3394/60)/60)/24)+DATE(1970,1,1)</f>
        <v>42496.845543981486</v>
      </c>
      <c r="T3394" s="10">
        <f t="shared" ref="T3394:T3457" si="323">(((J3394/60)/60)/24)+DATE(1970,1,1)</f>
        <v>42446.845543981486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si="322"/>
        <v>41949.031944444447</v>
      </c>
      <c r="T3395" s="10">
        <f t="shared" si="323"/>
        <v>41923.921643518523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0">
        <f t="shared" si="323"/>
        <v>41817.59542824074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0">
        <f t="shared" si="323"/>
        <v>42140.712314814817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0">
        <f t="shared" si="323"/>
        <v>41764.44663194444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0">
        <f t="shared" si="323"/>
        <v>42378.478344907402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0">
        <f t="shared" si="323"/>
        <v>41941.75203703704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0">
        <f t="shared" si="323"/>
        <v>42026.920428240745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0">
        <f t="shared" si="323"/>
        <v>41834.953865740739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0">
        <f t="shared" si="323"/>
        <v>42193.723912037036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0">
        <f t="shared" si="323"/>
        <v>42290.61855324074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0">
        <f t="shared" si="323"/>
        <v>42150.462083333332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0">
        <f t="shared" si="323"/>
        <v>42152.503495370373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0">
        <f t="shared" si="323"/>
        <v>42410.017199074078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0">
        <f t="shared" si="323"/>
        <v>41791.492777777778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0">
        <f t="shared" si="323"/>
        <v>41796.422326388885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0">
        <f t="shared" si="323"/>
        <v>41808.991944444446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0">
        <f t="shared" si="323"/>
        <v>42544.814328703709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0">
        <f t="shared" si="323"/>
        <v>42500.041550925926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0">
        <f t="shared" si="323"/>
        <v>42265.022824074069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0">
        <f t="shared" si="323"/>
        <v>41879.959050925929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0">
        <f t="shared" si="323"/>
        <v>42053.733078703706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0">
        <f t="shared" si="323"/>
        <v>42675.832465277781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0">
        <f t="shared" si="323"/>
        <v>42467.144166666665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0">
        <f t="shared" si="323"/>
        <v>42089.412557870368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41938.029861111114</v>
      </c>
      <c r="T3419" s="10">
        <f t="shared" si="323"/>
        <v>41894.91375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0">
        <f t="shared" si="323"/>
        <v>41752.83457175926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0">
        <f t="shared" si="323"/>
        <v>42448.821585648147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0">
        <f t="shared" si="323"/>
        <v>42405.090300925927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0">
        <f t="shared" si="323"/>
        <v>42037.791238425925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0">
        <f t="shared" si="323"/>
        <v>42323.562222222223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0">
        <f t="shared" si="323"/>
        <v>42088.911354166667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0">
        <f t="shared" si="323"/>
        <v>42018.676898148144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0">
        <f t="shared" si="323"/>
        <v>41884.617314814815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0">
        <f t="shared" si="323"/>
        <v>41884.056747685187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0">
        <f t="shared" si="323"/>
        <v>41792.645277777774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0">
        <f t="shared" si="323"/>
        <v>42038.720451388886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0">
        <f t="shared" si="323"/>
        <v>42662.021539351852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0">
        <f t="shared" si="323"/>
        <v>41820.945613425924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0">
        <f t="shared" si="323"/>
        <v>41839.730937500004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0">
        <f t="shared" si="323"/>
        <v>42380.581180555557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0">
        <f t="shared" si="323"/>
        <v>41776.063136574077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41830.380428240744</v>
      </c>
      <c r="T3436" s="10">
        <f t="shared" si="323"/>
        <v>41800.380428240744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0">
        <f t="shared" si="323"/>
        <v>42572.61681712963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41872.686111111114</v>
      </c>
      <c r="T3438" s="10">
        <f t="shared" si="323"/>
        <v>41851.541585648149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0">
        <f t="shared" si="323"/>
        <v>42205.710879629631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0">
        <f t="shared" si="323"/>
        <v>42100.927858796291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0">
        <f t="shared" si="323"/>
        <v>42374.911226851851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0">
        <f t="shared" si="323"/>
        <v>41809.12300925926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0">
        <f t="shared" si="323"/>
        <v>42294.429641203707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42154.841111111105</v>
      </c>
      <c r="T3444" s="10">
        <f t="shared" si="323"/>
        <v>42124.841111111105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0">
        <f t="shared" si="323"/>
        <v>41861.524837962963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0">
        <f t="shared" si="323"/>
        <v>42521.291504629626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0">
        <f t="shared" si="323"/>
        <v>42272.530509259261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0">
        <f t="shared" si="323"/>
        <v>42016.832465277781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0">
        <f t="shared" si="323"/>
        <v>42402.889027777783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0">
        <f t="shared" si="323"/>
        <v>41960.119085648148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0">
        <f t="shared" si="323"/>
        <v>42532.052523148144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0">
        <f t="shared" si="323"/>
        <v>42036.704525462963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0">
        <f t="shared" si="323"/>
        <v>42088.723692129628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0">
        <f t="shared" si="323"/>
        <v>41820.639189814814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0">
        <f t="shared" si="323"/>
        <v>42535.97865740741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0">
        <f t="shared" si="323"/>
        <v>41821.698599537034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0">
        <f t="shared" si="323"/>
        <v>42626.7503125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LEFT(N3458,SEARCH("/",N3458)-1)</f>
        <v>theater</v>
      </c>
      <c r="R3458" t="str">
        <f t="shared" ref="R3458:R3521" si="327">RIGHT(N3458,LEN(N3458)-SEARCH("/",N3458))</f>
        <v>plays</v>
      </c>
      <c r="S3458" s="10">
        <f t="shared" ref="S3458:S3521" si="328">(((I3458/60)/60)/24)+DATE(1970,1,1)</f>
        <v>41852.290972222225</v>
      </c>
      <c r="T3458" s="10">
        <f t="shared" ref="T3458:T3521" si="329">(((J3458/60)/60)/24)+DATE(1970,1,1)</f>
        <v>41821.205636574072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si="328"/>
        <v>42047.249305555553</v>
      </c>
      <c r="T3459" s="10">
        <f t="shared" si="329"/>
        <v>42016.706678240742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0">
        <f t="shared" si="329"/>
        <v>42011.202581018515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0">
        <f t="shared" si="329"/>
        <v>42480.479861111111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41866.527222222219</v>
      </c>
      <c r="T3462" s="10">
        <f t="shared" si="329"/>
        <v>41852.527222222219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0">
        <f t="shared" si="329"/>
        <v>42643.632858796293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0">
        <f t="shared" si="329"/>
        <v>42179.898472222223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0">
        <f t="shared" si="329"/>
        <v>42612.918807870374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0">
        <f t="shared" si="329"/>
        <v>42575.130057870367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0">
        <f t="shared" si="329"/>
        <v>42200.625833333332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0">
        <f t="shared" si="329"/>
        <v>42420.019097222219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0">
        <f t="shared" si="329"/>
        <v>42053.671666666662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0">
        <f t="shared" si="329"/>
        <v>42605.765381944439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0">
        <f t="shared" si="329"/>
        <v>42458.641724537039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0">
        <f t="shared" si="329"/>
        <v>42529.022013888884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0">
        <f t="shared" si="329"/>
        <v>41841.820486111108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0">
        <f t="shared" si="329"/>
        <v>41928.170497685183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0">
        <f t="shared" si="329"/>
        <v>42062.834444444445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0">
        <f t="shared" si="329"/>
        <v>42541.501516203702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0">
        <f t="shared" si="329"/>
        <v>41918.880833333329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0">
        <f t="shared" si="329"/>
        <v>41921.279976851853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0">
        <f t="shared" si="329"/>
        <v>42128.736608796295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0">
        <f t="shared" si="329"/>
        <v>42053.916921296302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41811.855092592588</v>
      </c>
      <c r="T3481" s="10">
        <f t="shared" si="329"/>
        <v>41781.855092592588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0">
        <f t="shared" si="329"/>
        <v>42171.317442129628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</v>
      </c>
      <c r="T3483" s="10">
        <f t="shared" si="329"/>
        <v>41989.24754629629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0">
        <f t="shared" si="329"/>
        <v>41796.771597222221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0">
        <f t="shared" si="329"/>
        <v>41793.668761574074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0">
        <f t="shared" si="329"/>
        <v>42506.760405092587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0">
        <f t="shared" si="329"/>
        <v>42372.693055555559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0">
        <f t="shared" si="329"/>
        <v>42126.87501157407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0">
        <f t="shared" si="329"/>
        <v>42149.940416666665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0">
        <f t="shared" si="329"/>
        <v>42087.768055555556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0">
        <f t="shared" si="329"/>
        <v>41753.635775462964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0">
        <f t="shared" si="329"/>
        <v>42443.802361111113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0">
        <f t="shared" si="329"/>
        <v>42121.249814814815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0">
        <f t="shared" si="329"/>
        <v>42268.009224537032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0">
        <f t="shared" si="329"/>
        <v>41848.866157407407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0">
        <f t="shared" si="329"/>
        <v>42689.214988425927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0">
        <f t="shared" si="329"/>
        <v>41915.762835648151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0">
        <f t="shared" si="329"/>
        <v>42584.846828703703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0">
        <f t="shared" si="329"/>
        <v>42511.741944444439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0">
        <f t="shared" si="329"/>
        <v>42459.15861111111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0">
        <f t="shared" si="329"/>
        <v>42132.036168981482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0">
        <f t="shared" si="329"/>
        <v>42419.91942129629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0">
        <f t="shared" si="329"/>
        <v>42233.763831018514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0">
        <f t="shared" si="329"/>
        <v>42430.839398148149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0">
        <f t="shared" si="329"/>
        <v>42545.478333333333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0">
        <f t="shared" si="329"/>
        <v>42297.748738425929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0">
        <f t="shared" si="329"/>
        <v>41760.935706018521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0">
        <f t="shared" si="329"/>
        <v>41829.734259259261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0">
        <f t="shared" si="329"/>
        <v>42491.92288194444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0">
        <f t="shared" si="329"/>
        <v>42477.729780092588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0">
        <f t="shared" si="329"/>
        <v>41950.859560185185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0">
        <f t="shared" si="329"/>
        <v>41802.62090277778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0">
        <f t="shared" si="329"/>
        <v>41927.873784722222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0">
        <f t="shared" si="329"/>
        <v>42057.536944444444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0">
        <f t="shared" si="329"/>
        <v>41781.096203703702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0">
        <f t="shared" si="329"/>
        <v>42020.846666666665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0">
        <f t="shared" si="329"/>
        <v>42125.772812499999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0">
        <f t="shared" si="329"/>
        <v>41856.010069444441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0">
        <f t="shared" si="329"/>
        <v>41794.817523148151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0">
        <f t="shared" si="329"/>
        <v>41893.783553240741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0">
        <f t="shared" si="329"/>
        <v>42037.598958333328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LEFT(N3522,SEARCH("/",N3522)-1)</f>
        <v>theater</v>
      </c>
      <c r="R3522" t="str">
        <f t="shared" ref="R3522:R3585" si="333">RIGHT(N3522,LEN(N3522)-SEARCH("/",N3522))</f>
        <v>plays</v>
      </c>
      <c r="S3522" s="10">
        <f t="shared" ref="S3522:S3585" si="334">(((I3522/60)/60)/24)+DATE(1970,1,1)</f>
        <v>42253.57430555555</v>
      </c>
      <c r="T3522" s="10">
        <f t="shared" ref="T3522:T3585" si="335">(((J3522/60)/60)/24)+DATE(1970,1,1)</f>
        <v>42227.824212962965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si="334"/>
        <v>41911.361342592594</v>
      </c>
      <c r="T3523" s="10">
        <f t="shared" si="335"/>
        <v>41881.361342592594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0">
        <f t="shared" si="335"/>
        <v>42234.789884259255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0">
        <f t="shared" si="335"/>
        <v>42581.397546296299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0">
        <f t="shared" si="335"/>
        <v>41880.76357638889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0">
        <f t="shared" si="335"/>
        <v>42214.6956712963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0">
        <f t="shared" si="335"/>
        <v>42460.335312499999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0">
        <f t="shared" si="335"/>
        <v>42167.023206018523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0">
        <f t="shared" si="335"/>
        <v>42733.50136574074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0">
        <f t="shared" si="335"/>
        <v>42177.761782407411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0">
        <f t="shared" si="335"/>
        <v>42442.623344907406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0">
        <f t="shared" si="335"/>
        <v>42521.654328703706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0">
        <f t="shared" si="335"/>
        <v>41884.599849537037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42319.802858796291</v>
      </c>
      <c r="T3535" s="10">
        <f t="shared" si="335"/>
        <v>42289.761192129634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0">
        <f t="shared" si="335"/>
        <v>42243.6252662037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0">
        <f t="shared" si="335"/>
        <v>42248.640162037031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0">
        <f t="shared" si="335"/>
        <v>42328.727141203708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0">
        <f t="shared" si="335"/>
        <v>41923.354351851849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0">
        <f t="shared" si="335"/>
        <v>42571.420601851853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0">
        <f t="shared" si="335"/>
        <v>42600.756041666667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0">
        <f t="shared" si="335"/>
        <v>42517.003368055557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0">
        <f t="shared" si="335"/>
        <v>42222.730034722219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0">
        <f t="shared" si="335"/>
        <v>41829.599791666667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0">
        <f t="shared" si="335"/>
        <v>42150.755312499998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0">
        <f t="shared" si="335"/>
        <v>42040.831678240742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0">
        <f t="shared" si="335"/>
        <v>42075.807395833333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0">
        <f t="shared" si="335"/>
        <v>42073.660694444443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0">
        <f t="shared" si="335"/>
        <v>42480.078715277778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0">
        <f t="shared" si="335"/>
        <v>42411.942291666666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0">
        <f t="shared" si="335"/>
        <v>42223.394363425927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0">
        <f t="shared" si="335"/>
        <v>42462.893495370372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0">
        <f t="shared" si="335"/>
        <v>41753.515856481477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0">
        <f t="shared" si="335"/>
        <v>41788.587083333332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0">
        <f t="shared" si="335"/>
        <v>42196.028703703705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0">
        <f t="shared" si="335"/>
        <v>42016.050451388888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42691.483726851846</v>
      </c>
      <c r="T3557" s="10">
        <f t="shared" si="335"/>
        <v>42661.442060185189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0">
        <f t="shared" si="335"/>
        <v>41808.649583333332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0">
        <f t="shared" si="335"/>
        <v>41730.276747685188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0">
        <f t="shared" si="335"/>
        <v>42139.816840277781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0">
        <f t="shared" si="335"/>
        <v>42194.096157407403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0">
        <f t="shared" si="335"/>
        <v>42115.889652777783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42221.774999999994</v>
      </c>
      <c r="T3563" s="10">
        <f t="shared" si="335"/>
        <v>42203.680300925931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0">
        <f t="shared" si="335"/>
        <v>42433.761886574073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0">
        <f t="shared" si="335"/>
        <v>42555.671944444446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0">
        <f t="shared" si="335"/>
        <v>42236.623252314821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0">
        <f t="shared" si="335"/>
        <v>41974.743148148147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0">
        <f t="shared" si="335"/>
        <v>41997.507905092592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0">
        <f t="shared" si="335"/>
        <v>42135.810694444444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0">
        <f t="shared" si="335"/>
        <v>41869.740671296298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0">
        <f t="shared" si="335"/>
        <v>41982.688611111109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0">
        <f t="shared" si="335"/>
        <v>41976.331979166673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0">
        <f t="shared" si="335"/>
        <v>41912.858946759261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0">
        <f t="shared" si="335"/>
        <v>42146.570393518516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0">
        <f t="shared" si="335"/>
        <v>41921.375532407408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0">
        <f t="shared" si="335"/>
        <v>41926.942685185182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0">
        <f t="shared" si="335"/>
        <v>42561.783877314811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0">
        <f t="shared" si="335"/>
        <v>42649.54923611111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0">
        <f t="shared" si="335"/>
        <v>42093.786840277782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0">
        <f t="shared" si="335"/>
        <v>42460.733530092592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0">
        <f t="shared" si="335"/>
        <v>42430.762222222227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0">
        <f t="shared" si="335"/>
        <v>42026.176180555558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0">
        <f t="shared" si="335"/>
        <v>41836.471180555556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0">
        <f t="shared" si="335"/>
        <v>42451.095856481479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0">
        <f t="shared" si="335"/>
        <v>42418.425983796296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LEFT(N3586,SEARCH("/",N3586)-1)</f>
        <v>theater</v>
      </c>
      <c r="R3586" t="str">
        <f t="shared" ref="R3586:R3649" si="339">RIGHT(N3586,LEN(N3586)-SEARCH("/",N3586))</f>
        <v>plays</v>
      </c>
      <c r="S3586" s="10">
        <f t="shared" ref="S3586:S3649" si="340">(((I3586/60)/60)/24)+DATE(1970,1,1)</f>
        <v>42198.316481481481</v>
      </c>
      <c r="T3586" s="10">
        <f t="shared" ref="T3586:T3649" si="341">(((J3586/60)/60)/24)+DATE(1970,1,1)</f>
        <v>42168.316481481481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si="340"/>
        <v>41994.716319444444</v>
      </c>
      <c r="T3587" s="10">
        <f t="shared" si="341"/>
        <v>41964.716319444444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0">
        <f t="shared" si="341"/>
        <v>42576.697569444441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0">
        <f t="shared" si="341"/>
        <v>42503.539976851855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0">
        <f t="shared" si="341"/>
        <v>42101.828819444447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0">
        <f t="shared" si="341"/>
        <v>42125.647534722222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0">
        <f t="shared" si="341"/>
        <v>41902.333726851852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0">
        <f t="shared" si="341"/>
        <v>42003.948425925926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0">
        <f t="shared" si="341"/>
        <v>41988.829942129625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0">
        <f t="shared" si="341"/>
        <v>41974.898599537039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0">
        <f t="shared" si="341"/>
        <v>42592.066921296297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0">
        <f t="shared" si="341"/>
        <v>42050.008368055554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0">
        <f t="shared" si="341"/>
        <v>41856.715069444443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0">
        <f t="shared" si="341"/>
        <v>42417.585532407407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0">
        <f t="shared" si="341"/>
        <v>41866.79886574074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0">
        <f t="shared" si="341"/>
        <v>42220.79487268519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0">
        <f t="shared" si="341"/>
        <v>42628.849120370374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0">
        <f t="shared" si="341"/>
        <v>41990.99863425926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0">
        <f t="shared" si="341"/>
        <v>42447.894432870366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0">
        <f t="shared" si="341"/>
        <v>42283.864351851851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0">
        <f t="shared" si="341"/>
        <v>42483.015694444446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0">
        <f t="shared" si="341"/>
        <v>42383.793124999997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0">
        <f t="shared" si="341"/>
        <v>42566.604826388888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0">
        <f t="shared" si="341"/>
        <v>42338.963912037041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0">
        <f t="shared" si="341"/>
        <v>42506.709375000006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0">
        <f t="shared" si="341"/>
        <v>42429.991724537031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0">
        <f t="shared" si="341"/>
        <v>42203.432129629626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0">
        <f t="shared" si="341"/>
        <v>42072.370381944449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41799.726979166669</v>
      </c>
      <c r="T3614" s="10">
        <f t="shared" si="341"/>
        <v>41789.726979166669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0">
        <f t="shared" si="341"/>
        <v>41788.58997685185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0">
        <f t="shared" si="341"/>
        <v>42144.041851851856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0">
        <f t="shared" si="341"/>
        <v>42318.593703703707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0">
        <f t="shared" si="341"/>
        <v>42052.949814814812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0">
        <f t="shared" si="341"/>
        <v>42779.610289351855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0">
        <f t="shared" si="341"/>
        <v>42128.627893518518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0">
        <f t="shared" si="341"/>
        <v>42661.132245370376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0">
        <f t="shared" si="341"/>
        <v>42037.938206018516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0">
        <f t="shared" si="341"/>
        <v>42619.935694444444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0">
        <f t="shared" si="341"/>
        <v>41877.221886574072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0">
        <f t="shared" si="341"/>
        <v>41828.736921296295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42605.774189814809</v>
      </c>
      <c r="T3626" s="10">
        <f t="shared" si="341"/>
        <v>42545.774189814809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0">
        <f t="shared" si="341"/>
        <v>42157.652511574073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0">
        <f t="shared" si="341"/>
        <v>41846.667326388888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0">
        <f t="shared" si="341"/>
        <v>42460.741747685184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0">
        <f t="shared" si="341"/>
        <v>42291.833287037036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0">
        <f t="shared" si="341"/>
        <v>42437.094490740739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0">
        <f t="shared" si="341"/>
        <v>41942.84710648148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0">
        <f t="shared" si="341"/>
        <v>41880.753437499996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0">
        <f t="shared" si="341"/>
        <v>41946.936909722222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0">
        <f t="shared" si="341"/>
        <v>42649.623460648145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0">
        <f t="shared" si="341"/>
        <v>42701.166365740741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0">
        <f t="shared" si="341"/>
        <v>42450.88282407407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42261.694780092599</v>
      </c>
      <c r="T3638" s="10">
        <f t="shared" si="341"/>
        <v>42226.694780092599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0">
        <f t="shared" si="341"/>
        <v>41975.700636574074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0">
        <f t="shared" si="341"/>
        <v>42053.672824074078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0">
        <f t="shared" si="341"/>
        <v>42590.677152777775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0">
        <f t="shared" si="341"/>
        <v>42104.781597222223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0">
        <f t="shared" si="341"/>
        <v>41899.627071759263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0">
        <f t="shared" si="341"/>
        <v>42297.816284722227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0">
        <f t="shared" si="341"/>
        <v>42285.143969907411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0">
        <f t="shared" si="341"/>
        <v>42409.241747685184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0">
        <f t="shared" si="341"/>
        <v>42665.970347222217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0">
        <f t="shared" si="341"/>
        <v>42140.421319444446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0">
        <f t="shared" si="341"/>
        <v>42598.749155092592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LEFT(N3650,SEARCH("/",N3650)-1)</f>
        <v>theater</v>
      </c>
      <c r="R3650" t="str">
        <f t="shared" ref="R3650:R3713" si="345">RIGHT(N3650,LEN(N3650)-SEARCH("/",N3650))</f>
        <v>plays</v>
      </c>
      <c r="S3650" s="10">
        <f t="shared" ref="S3650:S3713" si="346">(((I3650/60)/60)/24)+DATE(1970,1,1)</f>
        <v>41917.292187500003</v>
      </c>
      <c r="T3650" s="10">
        <f t="shared" ref="T3650:T3713" si="347">(((J3650/60)/60)/24)+DATE(1970,1,1)</f>
        <v>41887.292187500003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si="346"/>
        <v>41806.712893518517</v>
      </c>
      <c r="T3651" s="10">
        <f t="shared" si="347"/>
        <v>41780.712893518517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0">
        <f t="shared" si="347"/>
        <v>42381.478981481487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0">
        <f t="shared" si="347"/>
        <v>41828.646319444444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0">
        <f t="shared" si="347"/>
        <v>42596.644699074073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0">
        <f t="shared" si="347"/>
        <v>42191.363506944443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0">
        <f t="shared" si="347"/>
        <v>42440.416504629626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0">
        <f t="shared" si="347"/>
        <v>42173.803217592591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0">
        <f t="shared" si="347"/>
        <v>42737.910138888896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0">
        <f t="shared" si="347"/>
        <v>42499.629849537043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0">
        <f t="shared" si="347"/>
        <v>41775.858564814815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0">
        <f t="shared" si="347"/>
        <v>42055.277199074073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0">
        <f t="shared" si="347"/>
        <v>41971.881076388891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0">
        <f t="shared" si="347"/>
        <v>42447.896666666667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0">
        <f t="shared" si="347"/>
        <v>42064.220069444447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0">
        <f t="shared" si="347"/>
        <v>42665.451736111107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0">
        <f t="shared" si="347"/>
        <v>42523.248715277776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0">
        <f t="shared" si="347"/>
        <v>42294.808124999996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0">
        <f t="shared" si="347"/>
        <v>41822.90488425926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42203.970127314817</v>
      </c>
      <c r="T3669" s="10">
        <f t="shared" si="347"/>
        <v>42173.970127314817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0">
        <f t="shared" si="347"/>
        <v>42185.556157407409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0">
        <f t="shared" si="347"/>
        <v>42136.675196759257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0">
        <f t="shared" si="347"/>
        <v>42142.514016203699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0">
        <f t="shared" si="347"/>
        <v>41820.62809027778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0">
        <f t="shared" si="347"/>
        <v>41878.946574074071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0">
        <f t="shared" si="347"/>
        <v>41914.295104166667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0">
        <f t="shared" si="347"/>
        <v>42556.873020833329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0">
        <f t="shared" si="347"/>
        <v>42493.597013888888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0">
        <f t="shared" si="347"/>
        <v>41876.815787037034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0">
        <f t="shared" si="347"/>
        <v>41802.574282407404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0">
        <f t="shared" si="347"/>
        <v>42120.531226851846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0">
        <f t="shared" si="347"/>
        <v>41786.761354166665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42648.454097222217</v>
      </c>
      <c r="T3682" s="10">
        <f t="shared" si="347"/>
        <v>42627.454097222217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0">
        <f t="shared" si="347"/>
        <v>42374.651504629626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0">
        <f t="shared" si="347"/>
        <v>41772.685393518521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0">
        <f t="shared" si="347"/>
        <v>42633.116851851853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0">
        <f t="shared" si="347"/>
        <v>42219.180393518516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0">
        <f t="shared" si="347"/>
        <v>41753.593275462961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0">
        <f t="shared" si="347"/>
        <v>42230.662731481483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0">
        <f t="shared" si="347"/>
        <v>41787.218229166669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0">
        <f t="shared" si="347"/>
        <v>41829.787083333329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0">
        <f t="shared" si="347"/>
        <v>42147.826840277776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0">
        <f t="shared" si="347"/>
        <v>41940.598182870373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0">
        <f t="shared" si="347"/>
        <v>42020.700567129628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0">
        <f t="shared" si="347"/>
        <v>41891.96503472222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0">
        <f t="shared" si="347"/>
        <v>42309.191307870366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0">
        <f t="shared" si="347"/>
        <v>42490.133877314816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0">
        <f t="shared" si="347"/>
        <v>41995.870486111111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0">
        <f t="shared" si="347"/>
        <v>41988.617083333331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0">
        <f t="shared" si="347"/>
        <v>42479.465833333335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0">
        <f t="shared" si="347"/>
        <v>42401.806562500002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0">
        <f t="shared" si="347"/>
        <v>41897.602037037039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0">
        <f t="shared" si="347"/>
        <v>41882.585648148146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0">
        <f t="shared" si="347"/>
        <v>42129.541585648149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0">
        <f t="shared" si="347"/>
        <v>42524.53800925926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0">
        <f t="shared" si="347"/>
        <v>42556.504490740743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0">
        <f t="shared" si="347"/>
        <v>42461.689745370371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0">
        <f t="shared" si="347"/>
        <v>41792.542986111112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0">
        <f t="shared" si="347"/>
        <v>41879.913761574076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0">
        <f t="shared" si="347"/>
        <v>42552.048356481479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41824.142199074071</v>
      </c>
      <c r="T3710" s="10">
        <f t="shared" si="347"/>
        <v>41810.142199074071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0">
        <f t="shared" si="347"/>
        <v>41785.707708333335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0">
        <f t="shared" si="347"/>
        <v>42072.576249999998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0">
        <f t="shared" si="347"/>
        <v>41779.724224537036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LEFT(N3714,SEARCH("/",N3714)-1)</f>
        <v>theater</v>
      </c>
      <c r="R3714" t="str">
        <f t="shared" ref="R3714:R3777" si="351">RIGHT(N3714,LEN(N3714)-SEARCH("/",N3714))</f>
        <v>plays</v>
      </c>
      <c r="S3714" s="10">
        <f t="shared" ref="S3714:S3777" si="352">(((I3714/60)/60)/24)+DATE(1970,1,1)</f>
        <v>42155.290972222225</v>
      </c>
      <c r="T3714" s="10">
        <f t="shared" ref="T3714:T3777" si="353">(((J3714/60)/60)/24)+DATE(1970,1,1)</f>
        <v>42134.172071759262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si="352"/>
        <v>42525.738032407404</v>
      </c>
      <c r="T3715" s="10">
        <f t="shared" si="353"/>
        <v>42505.738032407404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0">
        <f t="shared" si="353"/>
        <v>42118.556331018524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0">
        <f t="shared" si="353"/>
        <v>42036.995590277773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0">
        <f t="shared" si="353"/>
        <v>42360.887835648144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0">
        <f t="shared" si="353"/>
        <v>42102.866307870368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0">
        <f t="shared" si="353"/>
        <v>42032.716145833328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0">
        <f t="shared" si="353"/>
        <v>42147.729930555557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0">
        <f t="shared" si="353"/>
        <v>42165.993125000001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0">
        <f t="shared" si="353"/>
        <v>41927.936157407406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0">
        <f t="shared" si="353"/>
        <v>42381.671840277777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0">
        <f t="shared" si="353"/>
        <v>41943.753032407411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0">
        <f t="shared" si="353"/>
        <v>42465.491435185191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0">
        <f t="shared" si="353"/>
        <v>42401.945219907408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0">
        <f t="shared" si="353"/>
        <v>42462.140868055561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0">
        <f t="shared" si="353"/>
        <v>42632.348310185189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0">
        <f t="shared" si="353"/>
        <v>42205.171018518522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0">
        <f t="shared" si="353"/>
        <v>42041.205000000002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0">
        <f t="shared" si="353"/>
        <v>42203.677766203706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0">
        <f t="shared" si="353"/>
        <v>41983.752847222218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0">
        <f t="shared" si="353"/>
        <v>41968.677465277782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0">
        <f t="shared" si="353"/>
        <v>42103.024398148147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0">
        <f t="shared" si="353"/>
        <v>42089.901574074072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0">
        <f t="shared" si="353"/>
        <v>42122.693159722221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0">
        <f t="shared" si="353"/>
        <v>42048.711724537032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0">
        <f t="shared" si="353"/>
        <v>42297.691006944442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0">
        <f t="shared" si="353"/>
        <v>41813.938715277778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0">
        <f t="shared" si="353"/>
        <v>42548.449861111112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0">
        <f t="shared" si="353"/>
        <v>41833.089756944442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0">
        <f t="shared" si="353"/>
        <v>42325.920717592591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0">
        <f t="shared" si="353"/>
        <v>41858.214629629627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0">
        <f t="shared" si="353"/>
        <v>41793.710231481484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0">
        <f t="shared" si="353"/>
        <v>41793.814259259263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41861.697939814818</v>
      </c>
      <c r="T3747" s="10">
        <f t="shared" si="353"/>
        <v>41831.697939814818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0">
        <f t="shared" si="353"/>
        <v>42621.389340277776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0">
        <f t="shared" si="353"/>
        <v>42164.299722222218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0">
        <f t="shared" si="353"/>
        <v>42395.706435185188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0">
        <f t="shared" si="353"/>
        <v>42458.127175925925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0">
        <f t="shared" si="353"/>
        <v>42016.981574074074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42462.993900462956</v>
      </c>
      <c r="T3753" s="10">
        <f t="shared" si="353"/>
        <v>42403.035567129627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0">
        <f t="shared" si="353"/>
        <v>42619.802488425921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0">
        <f t="shared" si="353"/>
        <v>42128.824074074073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0">
        <f t="shared" si="353"/>
        <v>41808.881215277775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0">
        <f t="shared" si="353"/>
        <v>42445.866979166662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0">
        <f t="shared" si="353"/>
        <v>41771.814791666664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0">
        <f t="shared" si="353"/>
        <v>41954.850868055553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0">
        <f t="shared" si="353"/>
        <v>41747.471504629626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0">
        <f t="shared" si="353"/>
        <v>42182.108252314814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0">
        <f t="shared" si="353"/>
        <v>41739.525300925925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0">
        <f t="shared" si="353"/>
        <v>42173.466863425929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0">
        <f t="shared" si="353"/>
        <v>42193.813530092593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0">
        <f t="shared" si="353"/>
        <v>42065.750300925924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42519.024999999994</v>
      </c>
      <c r="T3766" s="10">
        <f t="shared" si="353"/>
        <v>42499.842962962968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0">
        <f t="shared" si="353"/>
        <v>41820.776412037041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0">
        <f t="shared" si="353"/>
        <v>41788.167187500003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0">
        <f t="shared" si="353"/>
        <v>42050.019641203704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0">
        <f t="shared" si="353"/>
        <v>41772.727893518517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0">
        <f t="shared" si="353"/>
        <v>42445.598136574074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0">
        <f t="shared" si="353"/>
        <v>42138.930671296301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0">
        <f t="shared" si="353"/>
        <v>42493.857083333336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0">
        <f t="shared" si="353"/>
        <v>42682.616967592592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0">
        <f t="shared" si="353"/>
        <v>42656.005173611105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0">
        <f t="shared" si="353"/>
        <v>42087.792303240742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0">
        <f t="shared" si="353"/>
        <v>42075.942627314813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LEFT(N3778,SEARCH("/",N3778)-1)</f>
        <v>theater</v>
      </c>
      <c r="R3778" t="str">
        <f t="shared" ref="R3778:R3841" si="357">RIGHT(N3778,LEN(N3778)-SEARCH("/",N3778))</f>
        <v>musical</v>
      </c>
      <c r="S3778" s="10">
        <f t="shared" ref="S3778:S3841" si="358">(((I3778/60)/60)/24)+DATE(1970,1,1)</f>
        <v>41852.041666666664</v>
      </c>
      <c r="T3778" s="10">
        <f t="shared" ref="T3778:T3841" si="359">(((J3778/60)/60)/24)+DATE(1970,1,1)</f>
        <v>41814.367800925924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si="358"/>
        <v>41909.166666666664</v>
      </c>
      <c r="T3779" s="10">
        <f t="shared" si="359"/>
        <v>41887.111354166671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0">
        <f t="shared" si="359"/>
        <v>41989.819212962961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42455.693750000006</v>
      </c>
      <c r="T3781" s="10">
        <f t="shared" si="359"/>
        <v>42425.735416666663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42198.837499999994</v>
      </c>
      <c r="T3782" s="10">
        <f t="shared" si="359"/>
        <v>42166.219733796301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0">
        <f t="shared" si="359"/>
        <v>41865.882928240739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0">
        <f t="shared" si="359"/>
        <v>42546.862233796302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0">
        <f t="shared" si="359"/>
        <v>42420.140277777777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0">
        <f t="shared" si="359"/>
        <v>42531.980694444443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0">
        <f t="shared" si="359"/>
        <v>42548.63853009259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0">
        <f t="shared" si="359"/>
        <v>42487.037905092591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0">
        <f t="shared" si="359"/>
        <v>42167.534791666665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0">
        <f t="shared" si="359"/>
        <v>42333.695821759262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0">
        <f t="shared" si="359"/>
        <v>42138.798819444448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0">
        <f t="shared" si="359"/>
        <v>42666.666932870372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0">
        <f t="shared" si="359"/>
        <v>41766.692037037035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0">
        <f t="shared" si="359"/>
        <v>42170.447013888886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0">
        <f t="shared" si="359"/>
        <v>41968.938993055555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0">
        <f t="shared" si="359"/>
        <v>42132.58048611111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0">
        <f t="shared" si="359"/>
        <v>42201.436226851853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0">
        <f t="shared" si="359"/>
        <v>42689.029583333337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0">
        <f t="shared" si="359"/>
        <v>42084.881539351853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41861.722777777781</v>
      </c>
      <c r="T3800" s="10">
        <f t="shared" si="359"/>
        <v>41831.722777777781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0">
        <f t="shared" si="359"/>
        <v>42410.93105324074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0">
        <f t="shared" si="359"/>
        <v>41982.737071759257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0">
        <f t="shared" si="359"/>
        <v>41975.676111111112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0">
        <f t="shared" si="359"/>
        <v>42269.126226851848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0">
        <f t="shared" si="359"/>
        <v>42403.971851851849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0">
        <f t="shared" si="359"/>
        <v>42527.00953703704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0">
        <f t="shared" si="359"/>
        <v>41849.887037037035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0">
        <f t="shared" si="359"/>
        <v>41799.259039351848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0">
        <f t="shared" si="359"/>
        <v>42090.909016203703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0">
        <f t="shared" si="359"/>
        <v>42059.453923611116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0">
        <f t="shared" si="359"/>
        <v>41800.526701388888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0">
        <f t="shared" si="359"/>
        <v>42054.849050925928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0">
        <f t="shared" si="359"/>
        <v>42487.62700231481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0">
        <f t="shared" si="359"/>
        <v>42109.751250000001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0">
        <f t="shared" si="359"/>
        <v>42497.275706018518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0">
        <f t="shared" si="359"/>
        <v>42058.904074074075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0">
        <f t="shared" si="359"/>
        <v>42207.259918981479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0">
        <f t="shared" si="359"/>
        <v>41807.690081018518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0">
        <f t="shared" si="359"/>
        <v>42284.69694444444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0">
        <f t="shared" si="359"/>
        <v>42045.84238425926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0">
        <f t="shared" si="359"/>
        <v>42184.209537037037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0">
        <f t="shared" si="359"/>
        <v>42160.651817129634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0">
        <f t="shared" si="359"/>
        <v>42341.180636574078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0">
        <f t="shared" si="359"/>
        <v>42329.838159722218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0">
        <f t="shared" si="359"/>
        <v>42170.910231481481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0">
        <f t="shared" si="359"/>
        <v>42571.626192129625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0">
        <f t="shared" si="359"/>
        <v>42151.069606481484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0">
        <f t="shared" si="359"/>
        <v>42101.423541666663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0">
        <f t="shared" si="359"/>
        <v>42034.928252314814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42004.569293981483</v>
      </c>
      <c r="T3830" s="10">
        <f t="shared" si="359"/>
        <v>41944.527627314819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0">
        <f t="shared" si="359"/>
        <v>42593.865405092598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0">
        <f t="shared" si="359"/>
        <v>42503.740868055553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0">
        <f t="shared" si="359"/>
        <v>41927.848900462966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0">
        <f t="shared" si="359"/>
        <v>42375.114988425921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0">
        <f t="shared" si="359"/>
        <v>41963.872361111105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0">
        <f t="shared" si="359"/>
        <v>42143.445219907408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0">
        <f t="shared" si="359"/>
        <v>42460.94222222222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0">
        <f t="shared" si="359"/>
        <v>42553.926527777774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0">
        <f t="shared" si="359"/>
        <v>42152.765717592592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0">
        <f t="shared" si="359"/>
        <v>42116.710752314815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42215.142638888887</v>
      </c>
      <c r="T3841" s="10">
        <f t="shared" si="359"/>
        <v>42155.142638888887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LEFT(N3842,SEARCH("/",N3842)-1)</f>
        <v>theater</v>
      </c>
      <c r="R3842" t="str">
        <f t="shared" ref="R3842:R3905" si="363">RIGHT(N3842,LEN(N3842)-SEARCH("/",N3842))</f>
        <v>plays</v>
      </c>
      <c r="S3842" s="10">
        <f t="shared" ref="S3842:S3905" si="364">(((I3842/60)/60)/24)+DATE(1970,1,1)</f>
        <v>42457.660057870366</v>
      </c>
      <c r="T3842" s="10">
        <f t="shared" ref="T3842:T3905" si="365">(((J3842/60)/60)/24)+DATE(1970,1,1)</f>
        <v>42432.701724537037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si="364"/>
        <v>41840.785729166666</v>
      </c>
      <c r="T3843" s="10">
        <f t="shared" si="365"/>
        <v>41780.785729166666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0">
        <f t="shared" si="365"/>
        <v>41740.493657407409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0">
        <f t="shared" si="365"/>
        <v>41766.072500000002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0">
        <f t="shared" si="365"/>
        <v>41766.617291666669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42278.627013888887</v>
      </c>
      <c r="T3847" s="10">
        <f t="shared" si="365"/>
        <v>42248.627013888887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0">
        <f t="shared" si="365"/>
        <v>41885.221550925926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0">
        <f t="shared" si="365"/>
        <v>42159.224432870367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0">
        <f t="shared" si="365"/>
        <v>42265.817002314812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0">
        <f t="shared" si="365"/>
        <v>42136.767175925925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0">
        <f t="shared" si="365"/>
        <v>41975.124340277776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0">
        <f t="shared" si="365"/>
        <v>42172.439571759256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0">
        <f t="shared" si="365"/>
        <v>42065.190694444449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0">
        <f t="shared" si="365"/>
        <v>41848.84002314815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0">
        <f t="shared" si="365"/>
        <v>42103.884930555556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0">
        <f t="shared" si="365"/>
        <v>42059.970729166671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0">
        <f t="shared" si="365"/>
        <v>42041.743090277778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0">
        <f t="shared" si="365"/>
        <v>41829.73715277778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0">
        <f t="shared" si="365"/>
        <v>42128.431064814817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0">
        <f t="shared" si="365"/>
        <v>41789.893599537041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41863.660995370366</v>
      </c>
      <c r="T3862" s="10">
        <f t="shared" si="365"/>
        <v>41833.660995370366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0">
        <f t="shared" si="365"/>
        <v>41914.590011574073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0">
        <f t="shared" si="365"/>
        <v>42611.261064814811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0">
        <f t="shared" si="365"/>
        <v>42253.633159722223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0">
        <f t="shared" si="365"/>
        <v>42295.891828703709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0">
        <f t="shared" si="365"/>
        <v>41841.651597222226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0">
        <f t="shared" si="365"/>
        <v>42402.947002314817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0">
        <f t="shared" si="365"/>
        <v>42509.814108796301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41890.659780092588</v>
      </c>
      <c r="T3870" s="10">
        <f t="shared" si="365"/>
        <v>41865.659780092588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0">
        <f t="shared" si="365"/>
        <v>42047.724444444444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</v>
      </c>
      <c r="T3872" s="10">
        <f t="shared" si="365"/>
        <v>41793.17219907407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0">
        <f t="shared" si="365"/>
        <v>42763.780671296292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0">
        <f t="shared" si="365"/>
        <v>42180.145787037036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0">
        <f t="shared" si="365"/>
        <v>42255.696006944447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0">
        <f t="shared" si="365"/>
        <v>42007.016458333332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0">
        <f t="shared" si="365"/>
        <v>42615.346817129626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0">
        <f t="shared" si="365"/>
        <v>42372.624166666668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0">
        <f t="shared" si="365"/>
        <v>42682.67768518519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0">
        <f t="shared" si="365"/>
        <v>42154.818819444445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0">
        <f t="shared" si="365"/>
        <v>41999.861064814817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0">
        <f t="shared" si="365"/>
        <v>41815.815046296295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0">
        <f t="shared" si="365"/>
        <v>42756.018506944441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0">
        <f t="shared" si="365"/>
        <v>42373.983449074076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0">
        <f t="shared" si="365"/>
        <v>41854.602650462963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0">
        <f t="shared" si="365"/>
        <v>42065.791574074072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0">
        <f t="shared" si="365"/>
        <v>42469.951284722221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0">
        <f t="shared" si="365"/>
        <v>41954.228032407409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0">
        <f t="shared" si="365"/>
        <v>42079.857974537037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0">
        <f t="shared" si="365"/>
        <v>42762.545810185184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0">
        <f t="shared" si="365"/>
        <v>41977.004976851851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0">
        <f t="shared" si="365"/>
        <v>42171.758611111116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0">
        <f t="shared" si="365"/>
        <v>42056.1324537037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0">
        <f t="shared" si="365"/>
        <v>41867.652280092596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0">
        <f t="shared" si="365"/>
        <v>41779.657870370371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0">
        <f t="shared" si="365"/>
        <v>42679.958472222221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0">
        <f t="shared" si="365"/>
        <v>42032.250208333338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0">
        <f t="shared" si="365"/>
        <v>41793.191875000004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0">
        <f t="shared" si="365"/>
        <v>41982.87364583333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0">
        <f t="shared" si="365"/>
        <v>42193.482291666667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41863.775011574071</v>
      </c>
      <c r="T3901" s="10">
        <f t="shared" si="365"/>
        <v>41843.775011574071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0">
        <f t="shared" si="365"/>
        <v>42136.092488425929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42357.826377314821</v>
      </c>
      <c r="T3903" s="10">
        <f t="shared" si="365"/>
        <v>42317.826377314821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0">
        <f t="shared" si="365"/>
        <v>42663.468078703707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0">
        <f t="shared" si="365"/>
        <v>42186.01116898148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LEFT(N3906,SEARCH("/",N3906)-1)</f>
        <v>theater</v>
      </c>
      <c r="R3906" t="str">
        <f t="shared" ref="R3906:R3969" si="369">RIGHT(N3906,LEN(N3906)-SEARCH("/",N3906))</f>
        <v>plays</v>
      </c>
      <c r="S3906" s="10">
        <f t="shared" ref="S3906:S3969" si="370">(((I3906/60)/60)/24)+DATE(1970,1,1)</f>
        <v>42109.211111111115</v>
      </c>
      <c r="T3906" s="10">
        <f t="shared" ref="T3906:T3969" si="371">(((J3906/60)/60)/24)+DATE(1970,1,1)</f>
        <v>42095.229166666672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si="370"/>
        <v>42166.958333333328</v>
      </c>
      <c r="T3907" s="10">
        <f t="shared" si="371"/>
        <v>42124.623877314814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0">
        <f t="shared" si="371"/>
        <v>42143.917743055557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0">
        <f t="shared" si="371"/>
        <v>41906.819513888891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0">
        <f t="shared" si="371"/>
        <v>41834.135370370372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0">
        <f t="shared" si="371"/>
        <v>41863.359282407408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0">
        <f t="shared" si="371"/>
        <v>42224.756909722222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0">
        <f t="shared" si="371"/>
        <v>41939.8122337963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0">
        <f t="shared" si="371"/>
        <v>42059.270023148143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0">
        <f t="shared" si="371"/>
        <v>42308.211215277777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0">
        <f t="shared" si="371"/>
        <v>42114.818935185183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0">
        <f t="shared" si="371"/>
        <v>42492.98505787037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0">
        <f t="shared" si="371"/>
        <v>42494.471666666665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0">
        <f t="shared" si="371"/>
        <v>41863.527326388888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0">
        <f t="shared" si="371"/>
        <v>41843.664618055554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0">
        <f t="shared" si="371"/>
        <v>42358.684872685189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42687.428935185191</v>
      </c>
      <c r="T3922" s="10">
        <f t="shared" si="371"/>
        <v>42657.38726851852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0">
        <f t="shared" si="371"/>
        <v>41926.542303240742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0">
        <f t="shared" si="371"/>
        <v>42020.768634259264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0">
        <f t="shared" si="371"/>
        <v>42075.979988425926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0">
        <f t="shared" si="371"/>
        <v>41786.959745370368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0">
        <f t="shared" si="371"/>
        <v>41820.870821759258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0">
        <f t="shared" si="371"/>
        <v>41970.085046296299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0">
        <f t="shared" si="371"/>
        <v>41830.267407407409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0">
        <f t="shared" si="371"/>
        <v>42265.683182870373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0">
        <f t="shared" si="371"/>
        <v>42601.827141203699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0">
        <f t="shared" si="371"/>
        <v>42433.338749999995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0">
        <f t="shared" si="371"/>
        <v>42228.151701388888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0">
        <f t="shared" si="371"/>
        <v>42415.168564814812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0">
        <f t="shared" si="371"/>
        <v>42538.968310185184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0">
        <f t="shared" si="371"/>
        <v>42233.671747685185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42281.656782407401</v>
      </c>
      <c r="T3937" s="10">
        <f t="shared" si="371"/>
        <v>42221.656782407401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0">
        <f t="shared" si="371"/>
        <v>42675.262962962966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0">
        <f t="shared" si="371"/>
        <v>42534.631481481483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42182.905717592599</v>
      </c>
      <c r="T3940" s="10">
        <f t="shared" si="371"/>
        <v>42151.905717592599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0">
        <f t="shared" si="371"/>
        <v>41915.400219907409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0">
        <f t="shared" si="371"/>
        <v>41961.492488425924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0">
        <f t="shared" si="371"/>
        <v>41940.587233796294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0">
        <f t="shared" si="371"/>
        <v>42111.904097222221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0">
        <f t="shared" si="371"/>
        <v>42279.778564814813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0">
        <f t="shared" si="371"/>
        <v>42213.662905092591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0">
        <f t="shared" si="371"/>
        <v>42109.801712962959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0">
        <f t="shared" si="371"/>
        <v>42031.833587962959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0">
        <f t="shared" si="371"/>
        <v>42615.142870370371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41889.325497685182</v>
      </c>
      <c r="T3950" s="10">
        <f t="shared" si="371"/>
        <v>41829.325497685182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0">
        <f t="shared" si="371"/>
        <v>42016.120613425926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0">
        <f t="shared" si="371"/>
        <v>42439.702314814815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0">
        <f t="shared" si="371"/>
        <v>42433.825717592597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0">
        <f t="shared" si="371"/>
        <v>42243.790393518517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0">
        <f t="shared" si="371"/>
        <v>42550.048449074078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0">
        <f t="shared" si="371"/>
        <v>41774.651203703703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0">
        <f t="shared" si="371"/>
        <v>42306.848854166667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0">
        <f t="shared" si="371"/>
        <v>42457.932025462964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42559.976319444439</v>
      </c>
      <c r="T3959" s="10">
        <f t="shared" si="371"/>
        <v>42513.976319444439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0">
        <f t="shared" si="371"/>
        <v>41816.950370370374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0">
        <f t="shared" si="371"/>
        <v>41880.788842592592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0">
        <f t="shared" si="371"/>
        <v>42342.845555555556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0">
        <f t="shared" si="371"/>
        <v>41745.891319444447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0">
        <f t="shared" si="371"/>
        <v>42311.621458333335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0">
        <f t="shared" si="371"/>
        <v>42296.154131944444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0">
        <f t="shared" si="371"/>
        <v>42053.722060185188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0">
        <f t="shared" si="371"/>
        <v>42414.235879629632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0">
        <f t="shared" si="371"/>
        <v>41801.711550925924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0">
        <f t="shared" si="371"/>
        <v>42770.290590277778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LEFT(N3970,SEARCH("/",N3970)-1)</f>
        <v>theater</v>
      </c>
      <c r="R3970" t="str">
        <f t="shared" ref="R3970:R4033" si="375">RIGHT(N3970,LEN(N3970)-SEARCH("/",N3970))</f>
        <v>plays</v>
      </c>
      <c r="S3970" s="10">
        <f t="shared" ref="S3970:S4033" si="376">(((I3970/60)/60)/24)+DATE(1970,1,1)</f>
        <v>42512.815659722226</v>
      </c>
      <c r="T3970" s="10">
        <f t="shared" ref="T3970:T4033" si="377">(((J3970/60)/60)/24)+DATE(1970,1,1)</f>
        <v>42452.815659722226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si="376"/>
        <v>42611.163194444445</v>
      </c>
      <c r="T3971" s="10">
        <f t="shared" si="377"/>
        <v>42601.854699074072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42477.863553240735</v>
      </c>
      <c r="T3972" s="10">
        <f t="shared" si="377"/>
        <v>42447.863553240735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0">
        <f t="shared" si="377"/>
        <v>41811.536180555559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0">
        <f t="shared" si="377"/>
        <v>41981.067523148144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0">
        <f t="shared" si="377"/>
        <v>42469.68414351852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0">
        <f t="shared" si="377"/>
        <v>42493.546851851846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0">
        <f t="shared" si="377"/>
        <v>42534.866875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0">
        <f t="shared" si="377"/>
        <v>41830.858344907407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0">
        <f t="shared" si="377"/>
        <v>42543.788564814815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0">
        <f t="shared" si="377"/>
        <v>41975.642974537041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0">
        <f t="shared" si="377"/>
        <v>42069.903437500005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0">
        <f t="shared" si="377"/>
        <v>41795.598923611113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0">
        <f t="shared" si="377"/>
        <v>42508.179965277777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0">
        <f t="shared" si="377"/>
        <v>42132.809953703705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0">
        <f t="shared" si="377"/>
        <v>41747.86986111111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0">
        <f t="shared" si="377"/>
        <v>41920.963472222218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0">
        <f t="shared" si="377"/>
        <v>42399.707407407404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0">
        <f t="shared" si="377"/>
        <v>42467.548541666663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0">
        <f t="shared" si="377"/>
        <v>41765.92465277778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0">
        <f t="shared" si="377"/>
        <v>42230.08116898148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0">
        <f t="shared" si="377"/>
        <v>42286.749780092592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0">
        <f t="shared" si="377"/>
        <v>42401.672372685185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0">
        <f t="shared" si="377"/>
        <v>42125.644467592589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0">
        <f t="shared" si="377"/>
        <v>42289.94049768518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0">
        <f t="shared" si="377"/>
        <v>42107.864722222221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0">
        <f t="shared" si="377"/>
        <v>41809.389930555553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0">
        <f t="shared" si="377"/>
        <v>42019.683761574073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0">
        <f t="shared" si="377"/>
        <v>41950.26694444444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0">
        <f t="shared" si="377"/>
        <v>42069.391446759255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0">
        <f t="shared" si="377"/>
        <v>42061.963263888887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0">
        <f t="shared" si="377"/>
        <v>41842.828680555554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0">
        <f t="shared" si="377"/>
        <v>42437.64534722222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0">
        <f t="shared" si="377"/>
        <v>42775.964212962965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0">
        <f t="shared" si="377"/>
        <v>41879.043530092589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0">
        <f t="shared" si="377"/>
        <v>42020.587349537032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0">
        <f t="shared" si="377"/>
        <v>41890.16269675926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0">
        <f t="shared" si="377"/>
        <v>41872.807696759257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0">
        <f t="shared" si="377"/>
        <v>42391.772997685184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41877.686111111114</v>
      </c>
      <c r="T4009" s="10">
        <f t="shared" si="377"/>
        <v>41848.772928240738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0">
        <f t="shared" si="377"/>
        <v>42177.964201388888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0">
        <f t="shared" si="377"/>
        <v>41851.700925925928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0">
        <f t="shared" si="377"/>
        <v>41921.770439814813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0">
        <f t="shared" si="377"/>
        <v>42002.54488425926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0">
        <f t="shared" si="377"/>
        <v>42096.544548611113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0">
        <f t="shared" si="377"/>
        <v>42021.301192129627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0">
        <f t="shared" si="377"/>
        <v>42419.246168981481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42204.780821759254</v>
      </c>
      <c r="T4017" s="10">
        <f t="shared" si="377"/>
        <v>42174.780821759254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0">
        <f t="shared" si="377"/>
        <v>41869.872685185182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0">
        <f t="shared" si="377"/>
        <v>41856.672152777777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0">
        <f t="shared" si="377"/>
        <v>42620.91097222222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0">
        <f t="shared" si="377"/>
        <v>42417.675879629634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0">
        <f t="shared" si="377"/>
        <v>42057.190960648149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0">
        <f t="shared" si="377"/>
        <v>41878.911550925928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0">
        <f t="shared" si="377"/>
        <v>41990.584108796291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0">
        <f t="shared" si="377"/>
        <v>42408.999571759254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0">
        <f t="shared" si="377"/>
        <v>42217.670104166667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0">
        <f t="shared" si="377"/>
        <v>42151.237685185188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0">
        <f t="shared" si="377"/>
        <v>42282.655543981484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0">
        <f t="shared" si="377"/>
        <v>42768.97084490741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0">
        <f t="shared" si="377"/>
        <v>41765.938657407409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42352.025115740747</v>
      </c>
      <c r="T4031" s="10">
        <f t="shared" si="377"/>
        <v>42322.025115740747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42403.784027777772</v>
      </c>
      <c r="T4032" s="10">
        <f t="shared" si="377"/>
        <v>42374.655081018514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0">
        <f t="shared" si="377"/>
        <v>41941.585231481484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LEFT(N4034,SEARCH("/",N4034)-1)</f>
        <v>theater</v>
      </c>
      <c r="R4034" t="str">
        <f t="shared" ref="R4034:R4097" si="381">RIGHT(N4034,LEN(N4034)-SEARCH("/",N4034))</f>
        <v>plays</v>
      </c>
      <c r="S4034" s="10">
        <f t="shared" ref="S4034:S4097" si="382">(((I4034/60)/60)/24)+DATE(1970,1,1)</f>
        <v>42353.85087962963</v>
      </c>
      <c r="T4034" s="10">
        <f t="shared" ref="T4034:T4097" si="383">(((J4034/60)/60)/24)+DATE(1970,1,1)</f>
        <v>42293.809212962966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si="382"/>
        <v>42645.375</v>
      </c>
      <c r="T4035" s="10">
        <f t="shared" si="383"/>
        <v>42614.268796296295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0">
        <f t="shared" si="383"/>
        <v>42067.947337962964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41933.882951388885</v>
      </c>
      <c r="T4037" s="10">
        <f t="shared" si="383"/>
        <v>41903.882951388885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0">
        <f t="shared" si="383"/>
        <v>41804.937083333331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0">
        <f t="shared" si="383"/>
        <v>42497.070775462969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41929.798726851855</v>
      </c>
      <c r="T4040" s="10">
        <f t="shared" si="383"/>
        <v>41869.798726851855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0">
        <f t="shared" si="383"/>
        <v>42305.670914351853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0">
        <f t="shared" si="383"/>
        <v>42144.231527777782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0">
        <f t="shared" si="383"/>
        <v>42559.474004629628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0">
        <f t="shared" si="383"/>
        <v>41995.084074074075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0">
        <f t="shared" si="383"/>
        <v>41948.957465277781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0">
        <f t="shared" si="383"/>
        <v>42074.219699074078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0">
        <f t="shared" si="383"/>
        <v>41842.201261574075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0">
        <f t="shared" si="383"/>
        <v>41904.650578703702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0">
        <f t="shared" si="383"/>
        <v>41991.022488425922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0">
        <f t="shared" si="383"/>
        <v>42436.509108796294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0">
        <f t="shared" si="383"/>
        <v>42169.958506944444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0">
        <f t="shared" si="383"/>
        <v>41905.636469907404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0">
        <f t="shared" si="383"/>
        <v>41761.810150462967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0">
        <f t="shared" si="383"/>
        <v>41865.878657407404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0">
        <f t="shared" si="383"/>
        <v>41928.690138888887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0">
        <f t="shared" si="383"/>
        <v>42613.841261574074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0">
        <f t="shared" si="383"/>
        <v>41779.648506944446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0">
        <f t="shared" si="383"/>
        <v>42534.933321759265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0">
        <f t="shared" si="383"/>
        <v>42310.968518518523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0">
        <f t="shared" si="383"/>
        <v>42446.060694444444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0">
        <f t="shared" si="383"/>
        <v>41866.640648148146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0">
        <f t="shared" si="383"/>
        <v>41779.695092592592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0">
        <f t="shared" si="383"/>
        <v>42421.141469907408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0">
        <f t="shared" si="383"/>
        <v>42523.739212962959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0">
        <f t="shared" si="383"/>
        <v>41787.681527777779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0">
        <f t="shared" si="383"/>
        <v>42093.588263888887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0">
        <f t="shared" si="383"/>
        <v>41833.951516203706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0">
        <f t="shared" si="383"/>
        <v>42479.039212962962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0">
        <f t="shared" si="383"/>
        <v>42235.117476851854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0">
        <f t="shared" si="383"/>
        <v>42718.963599537034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0">
        <f t="shared" si="383"/>
        <v>42022.661527777775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0">
        <f t="shared" si="383"/>
        <v>42031.666898148149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0">
        <f t="shared" si="383"/>
        <v>42700.804756944446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0">
        <f t="shared" si="383"/>
        <v>41812.77443287037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0">
        <f t="shared" si="383"/>
        <v>42078.34520833334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0">
        <f t="shared" si="383"/>
        <v>42283.552951388891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0">
        <f t="shared" si="383"/>
        <v>41779.045937499999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</v>
      </c>
      <c r="T4078" s="10">
        <f t="shared" si="383"/>
        <v>41905.795706018522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0">
        <f t="shared" si="383"/>
        <v>42695.7105787037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0">
        <f t="shared" si="383"/>
        <v>42732.787523148145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0">
        <f t="shared" si="383"/>
        <v>42510.938900462963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42535.787500000006</v>
      </c>
      <c r="T4082" s="10">
        <f t="shared" si="383"/>
        <v>42511.698101851856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0">
        <f t="shared" si="383"/>
        <v>42041.581307870365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0">
        <f t="shared" si="383"/>
        <v>42307.189270833333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0">
        <f t="shared" si="383"/>
        <v>42353.761759259258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0">
        <f t="shared" si="383"/>
        <v>42622.436412037037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0">
        <f t="shared" si="383"/>
        <v>42058.603877314818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0">
        <f t="shared" si="383"/>
        <v>42304.940960648149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0">
        <f t="shared" si="383"/>
        <v>42538.742893518516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42020.434722222228</v>
      </c>
      <c r="T4090" s="10">
        <f t="shared" si="383"/>
        <v>41990.612546296295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0">
        <f t="shared" si="383"/>
        <v>42122.732499999998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0">
        <f t="shared" si="383"/>
        <v>42209.67288194444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0">
        <f t="shared" si="383"/>
        <v>41990.506377314814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42099.153321759266</v>
      </c>
      <c r="T4094" s="10">
        <f t="shared" si="383"/>
        <v>42039.194988425923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0">
        <f t="shared" si="383"/>
        <v>42178.815891203703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0">
        <f t="shared" si="383"/>
        <v>41890.086805555555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0">
        <f t="shared" si="383"/>
        <v>42693.031828703708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LEFT(N4098,SEARCH("/",N4098)-1)</f>
        <v>theater</v>
      </c>
      <c r="R4098" t="str">
        <f t="shared" ref="R4098:R4115" si="387">RIGHT(N4098,LEN(N4098)-SEARCH("/",N4098))</f>
        <v>plays</v>
      </c>
      <c r="S4098" s="10">
        <f t="shared" ref="S4098:S4115" si="388">(((I4098/60)/60)/24)+DATE(1970,1,1)</f>
        <v>42794.368749999994</v>
      </c>
      <c r="T4098" s="10">
        <f t="shared" ref="T4098:T4115" si="389">(((J4098/60)/60)/24)+DATE(1970,1,1)</f>
        <v>42750.530312499999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42400.996527777781</v>
      </c>
      <c r="T4099" s="10">
        <f t="shared" si="389"/>
        <v>42344.824502314819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0">
        <f t="shared" si="389"/>
        <v>42495.722187499996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0">
        <f t="shared" si="389"/>
        <v>42570.850381944445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0">
        <f t="shared" si="389"/>
        <v>41927.124884259261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0">
        <f t="shared" si="389"/>
        <v>42730.903726851851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0">
        <f t="shared" si="389"/>
        <v>42475.848067129627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0">
        <f t="shared" si="389"/>
        <v>42188.83293981482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0">
        <f t="shared" si="389"/>
        <v>42640.278171296297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0">
        <f t="shared" si="389"/>
        <v>42697.010520833333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0">
        <f t="shared" si="389"/>
        <v>42053.049375000002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0">
        <f t="shared" si="389"/>
        <v>41883.916678240741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0">
        <f t="shared" si="389"/>
        <v>42767.031678240746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0">
        <f t="shared" si="389"/>
        <v>42307.539398148147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42572.626747685179</v>
      </c>
      <c r="T4112" s="10">
        <f t="shared" si="389"/>
        <v>42512.626747685179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0">
        <f t="shared" si="389"/>
        <v>42029.135879629626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0">
        <f t="shared" si="389"/>
        <v>42400.946597222224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0">
        <f t="shared" si="389"/>
        <v>42358.573182870372</v>
      </c>
    </row>
  </sheetData>
  <autoFilter ref="A1:T4115" xr:uid="{63898D2A-8F1F-4177-903D-959604289B5B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51FB-872E-40C0-9F39-372F9B7A607A}">
  <dimension ref="A1:F14"/>
  <sheetViews>
    <sheetView workbookViewId="0">
      <selection activeCell="B25" sqref="B25"/>
    </sheetView>
  </sheetViews>
  <sheetFormatPr defaultRowHeight="14.4"/>
  <cols>
    <col min="1" max="1" width="14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7" t="s">
        <v>8223</v>
      </c>
      <c r="B1" t="s">
        <v>8224</v>
      </c>
    </row>
    <row r="3" spans="1:6">
      <c r="A3" s="7" t="s">
        <v>8364</v>
      </c>
      <c r="B3" s="7" t="s">
        <v>8363</v>
      </c>
    </row>
    <row r="4" spans="1: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>
      <c r="A5" s="8" t="s">
        <v>8354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>
      <c r="A6" s="8" t="s">
        <v>8355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>
      <c r="A7" s="8" t="s">
        <v>8356</v>
      </c>
      <c r="B7" s="9">
        <v>52</v>
      </c>
      <c r="C7" s="9">
        <v>96</v>
      </c>
      <c r="D7" s="9"/>
      <c r="E7" s="9"/>
      <c r="F7" s="9">
        <v>148</v>
      </c>
    </row>
    <row r="8" spans="1:6">
      <c r="A8" s="8" t="s">
        <v>8357</v>
      </c>
      <c r="B8" s="9"/>
      <c r="C8" s="9"/>
      <c r="D8" s="9">
        <v>23</v>
      </c>
      <c r="E8" s="9"/>
      <c r="F8" s="9">
        <v>23</v>
      </c>
    </row>
    <row r="9" spans="1:6">
      <c r="A9" s="8" t="s">
        <v>8358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>
      <c r="A10" s="8" t="s">
        <v>8359</v>
      </c>
      <c r="B10" s="9">
        <v>62</v>
      </c>
      <c r="C10" s="9">
        <v>72</v>
      </c>
      <c r="D10" s="9"/>
      <c r="E10" s="9"/>
      <c r="F10" s="9">
        <v>134</v>
      </c>
    </row>
    <row r="11" spans="1:6">
      <c r="A11" s="8" t="s">
        <v>8360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>
      <c r="A12" s="8" t="s">
        <v>8361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>
      <c r="A13" s="8" t="s">
        <v>8362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>
      <c r="A14" s="8" t="s">
        <v>8353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28ACF-4C88-4862-95CC-3EDACF62724E}">
  <dimension ref="A1:F47"/>
  <sheetViews>
    <sheetView topLeftCell="A4" workbookViewId="0">
      <selection activeCell="E10" sqref="E10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7" t="s">
        <v>8223</v>
      </c>
      <c r="B1" t="s">
        <v>8310</v>
      </c>
    </row>
    <row r="2" spans="1:6">
      <c r="A2" s="7" t="s">
        <v>8308</v>
      </c>
      <c r="B2" t="s">
        <v>8310</v>
      </c>
    </row>
    <row r="4" spans="1:6">
      <c r="A4" s="7" t="s">
        <v>8364</v>
      </c>
      <c r="B4" s="7" t="s">
        <v>8363</v>
      </c>
    </row>
    <row r="5" spans="1:6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>
      <c r="A6" s="8" t="s">
        <v>8312</v>
      </c>
      <c r="B6" s="9"/>
      <c r="C6" s="9">
        <v>100</v>
      </c>
      <c r="D6" s="9"/>
      <c r="E6" s="9"/>
      <c r="F6" s="9">
        <v>100</v>
      </c>
    </row>
    <row r="7" spans="1:6">
      <c r="A7" s="8" t="s">
        <v>8313</v>
      </c>
      <c r="B7" s="9"/>
      <c r="C7" s="9"/>
      <c r="D7" s="9">
        <v>20</v>
      </c>
      <c r="E7" s="9"/>
      <c r="F7" s="9">
        <v>20</v>
      </c>
    </row>
    <row r="8" spans="1:6">
      <c r="A8" s="8" t="s">
        <v>8314</v>
      </c>
      <c r="B8" s="9"/>
      <c r="C8" s="9"/>
      <c r="D8" s="9">
        <v>24</v>
      </c>
      <c r="E8" s="9"/>
      <c r="F8" s="9">
        <v>24</v>
      </c>
    </row>
    <row r="9" spans="1:6">
      <c r="A9" s="8" t="s">
        <v>8315</v>
      </c>
      <c r="B9" s="9"/>
      <c r="C9" s="9">
        <v>40</v>
      </c>
      <c r="D9" s="9"/>
      <c r="E9" s="9"/>
      <c r="F9" s="9">
        <v>40</v>
      </c>
    </row>
    <row r="10" spans="1:6">
      <c r="A10" s="8" t="s">
        <v>8316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8319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8320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8321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8322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8323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8324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8325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8327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8329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8330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8331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8332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8333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8334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8336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8337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8338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8339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8340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8341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8342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8343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8344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8346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8347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8348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8349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8350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8351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8352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8353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FC59-D4E3-4346-A075-4FE549EFA137}">
  <dimension ref="A2:E18"/>
  <sheetViews>
    <sheetView workbookViewId="0">
      <selection activeCell="F10" sqref="F10"/>
    </sheetView>
  </sheetViews>
  <sheetFormatPr defaultRowHeight="14.4"/>
  <cols>
    <col min="1" max="1" width="13.21875" bestFit="1" customWidth="1"/>
    <col min="2" max="2" width="15.77734375" bestFit="1" customWidth="1"/>
    <col min="3" max="3" width="8.5546875" bestFit="1" customWidth="1"/>
    <col min="4" max="4" width="6" bestFit="1" customWidth="1"/>
    <col min="5" max="6" width="11" bestFit="1" customWidth="1"/>
  </cols>
  <sheetData>
    <row r="2" spans="1:5">
      <c r="A2" s="7" t="s">
        <v>8308</v>
      </c>
      <c r="B2" t="s">
        <v>8310</v>
      </c>
    </row>
    <row r="4" spans="1:5">
      <c r="A4" s="7" t="s">
        <v>8364</v>
      </c>
      <c r="B4" s="7" t="s">
        <v>8363</v>
      </c>
    </row>
    <row r="5" spans="1:5">
      <c r="A5" s="7" t="s">
        <v>8311</v>
      </c>
      <c r="B5" t="s">
        <v>8219</v>
      </c>
      <c r="C5" t="s">
        <v>8220</v>
      </c>
      <c r="D5" t="s">
        <v>8221</v>
      </c>
      <c r="E5" t="s">
        <v>8353</v>
      </c>
    </row>
    <row r="6" spans="1:5">
      <c r="A6" s="12" t="s">
        <v>8371</v>
      </c>
      <c r="B6" s="9">
        <v>182</v>
      </c>
      <c r="C6" s="9">
        <v>34</v>
      </c>
      <c r="D6" s="9">
        <v>149</v>
      </c>
      <c r="E6" s="9">
        <v>365</v>
      </c>
    </row>
    <row r="7" spans="1:5">
      <c r="A7" s="12" t="s">
        <v>8372</v>
      </c>
      <c r="B7" s="9">
        <v>202</v>
      </c>
      <c r="C7" s="9">
        <v>27</v>
      </c>
      <c r="D7" s="9">
        <v>106</v>
      </c>
      <c r="E7" s="9">
        <v>335</v>
      </c>
    </row>
    <row r="8" spans="1:5">
      <c r="A8" s="12" t="s">
        <v>8373</v>
      </c>
      <c r="B8" s="9">
        <v>180</v>
      </c>
      <c r="C8" s="9">
        <v>28</v>
      </c>
      <c r="D8" s="9">
        <v>108</v>
      </c>
      <c r="E8" s="9">
        <v>316</v>
      </c>
    </row>
    <row r="9" spans="1:5">
      <c r="A9" s="12" t="s">
        <v>8374</v>
      </c>
      <c r="B9" s="9">
        <v>192</v>
      </c>
      <c r="C9" s="9">
        <v>27</v>
      </c>
      <c r="D9" s="9">
        <v>102</v>
      </c>
      <c r="E9" s="9">
        <v>321</v>
      </c>
    </row>
    <row r="10" spans="1:5">
      <c r="A10" s="12" t="s">
        <v>8375</v>
      </c>
      <c r="B10" s="9">
        <v>234</v>
      </c>
      <c r="C10" s="9">
        <v>26</v>
      </c>
      <c r="D10" s="9">
        <v>126</v>
      </c>
      <c r="E10" s="9">
        <v>386</v>
      </c>
    </row>
    <row r="11" spans="1:5">
      <c r="A11" s="12" t="s">
        <v>8376</v>
      </c>
      <c r="B11" s="9">
        <v>211</v>
      </c>
      <c r="C11" s="9">
        <v>27</v>
      </c>
      <c r="D11" s="9">
        <v>147</v>
      </c>
      <c r="E11" s="9">
        <v>385</v>
      </c>
    </row>
    <row r="12" spans="1:5">
      <c r="A12" s="12" t="s">
        <v>8377</v>
      </c>
      <c r="B12" s="9">
        <v>194</v>
      </c>
      <c r="C12" s="9">
        <v>43</v>
      </c>
      <c r="D12" s="9">
        <v>150</v>
      </c>
      <c r="E12" s="9">
        <v>387</v>
      </c>
    </row>
    <row r="13" spans="1:5">
      <c r="A13" s="12" t="s">
        <v>8366</v>
      </c>
      <c r="B13" s="9">
        <v>166</v>
      </c>
      <c r="C13" s="9">
        <v>33</v>
      </c>
      <c r="D13" s="9">
        <v>134</v>
      </c>
      <c r="E13" s="9">
        <v>333</v>
      </c>
    </row>
    <row r="14" spans="1:5">
      <c r="A14" s="12" t="s">
        <v>8367</v>
      </c>
      <c r="B14" s="9">
        <v>147</v>
      </c>
      <c r="C14" s="9">
        <v>24</v>
      </c>
      <c r="D14" s="9">
        <v>127</v>
      </c>
      <c r="E14" s="9">
        <v>298</v>
      </c>
    </row>
    <row r="15" spans="1:5">
      <c r="A15" s="12" t="s">
        <v>8368</v>
      </c>
      <c r="B15" s="9">
        <v>183</v>
      </c>
      <c r="C15" s="9">
        <v>20</v>
      </c>
      <c r="D15" s="9">
        <v>149</v>
      </c>
      <c r="E15" s="9">
        <v>352</v>
      </c>
    </row>
    <row r="16" spans="1:5">
      <c r="A16" s="12" t="s">
        <v>8369</v>
      </c>
      <c r="B16" s="9">
        <v>183</v>
      </c>
      <c r="C16" s="9">
        <v>37</v>
      </c>
      <c r="D16" s="9">
        <v>114</v>
      </c>
      <c r="E16" s="9">
        <v>334</v>
      </c>
    </row>
    <row r="17" spans="1:5">
      <c r="A17" s="12" t="s">
        <v>8370</v>
      </c>
      <c r="B17" s="9">
        <v>111</v>
      </c>
      <c r="C17" s="9">
        <v>23</v>
      </c>
      <c r="D17" s="9">
        <v>118</v>
      </c>
      <c r="E17" s="9">
        <v>252</v>
      </c>
    </row>
    <row r="18" spans="1:5">
      <c r="A18" s="12" t="s">
        <v>8353</v>
      </c>
      <c r="B18" s="9">
        <v>2185</v>
      </c>
      <c r="C18" s="9">
        <v>349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9DC8-4EF3-426D-8646-32AC537F50AB}">
  <dimension ref="A1:H13"/>
  <sheetViews>
    <sheetView tabSelected="1" topLeftCell="A13" workbookViewId="0">
      <selection activeCell="L9" sqref="L9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1" spans="1:8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>
      <c r="A2" t="s">
        <v>8389</v>
      </c>
      <c r="B2">
        <f>COUNTIFS('Summary Data'!$F$2:$F$4115,"successful",'Summary Data'!$D$2:$D$4115,"&lt;1000")</f>
        <v>322</v>
      </c>
      <c r="C2">
        <f>COUNTIFS('Summary Data'!$F$2:$F$4115,"failed",'Summary Data'!$D$2:$D$4115,"&lt;1000")</f>
        <v>113</v>
      </c>
      <c r="D2">
        <f>COUNTIFS('Summary Data'!$F$2:$F$4115,"canceled",'Summary Data'!$D$2:$D$4115,"&lt;1000")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>
      <c r="A3" t="s">
        <v>8390</v>
      </c>
      <c r="B3">
        <f>COUNTIFS('Summary Data'!$F$2:$F$4115,"successful",'Summary Data'!$D$2:$D$4115,"&gt;=1000",'Summary Data'!$D$2:$D$4115,"&lt;=4999")</f>
        <v>932</v>
      </c>
      <c r="C3">
        <f>COUNTIFS('Summary Data'!$F$2:$F$4115,"failed",'Summary Data'!$D$2:$D$4115,"&gt;=1000",'Summary Data'!$D$2:$D$4115,"&lt;=4999")</f>
        <v>420</v>
      </c>
      <c r="D3">
        <f>COUNTIFS('Summary Data'!$F$2:$F$4115,"canceled",'Summary Data'!$D$2:$D$4115,"&gt;=1000",'Summary Data'!$D$2:$D$4115,"&lt;=4999")</f>
        <v>60</v>
      </c>
      <c r="E3">
        <f t="shared" ref="E3:E12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>
      <c r="A4" t="s">
        <v>8391</v>
      </c>
      <c r="B4">
        <f>COUNTIFS('Summary Data'!$F$2:$F$4115,"successful",'Summary Data'!$D$2:$D$4115,"&gt;=5000",'Summary Data'!$D$2:$D$4115,"&lt;=9999")</f>
        <v>381</v>
      </c>
      <c r="C4">
        <f>COUNTIFS('Summary Data'!$F$2:$F$4115,"failed",'Summary Data'!$D$2:$D$4115,"&gt;=5000",'Summary Data'!$D$2:$D$4115,"&lt;=9999")</f>
        <v>283</v>
      </c>
      <c r="D4">
        <f>COUNTIFS('Summary Data'!$F$2:$F$4115,"canceled",'Summary Data'!$D$2:$D$4115,"&gt;=5000",'Summary Data'!$D$2:$D$4115,"&lt;=9999")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8392</v>
      </c>
      <c r="B5">
        <f>COUNTIFS('Summary Data'!$F$2:$F$4115,"successful",'Summary Data'!$D$2:$D$4115,"&gt;=10000",'Summary Data'!$D$2:$D$4115,"&lt;=14999")</f>
        <v>168</v>
      </c>
      <c r="C5">
        <f>COUNTIFS('Summary Data'!$F$2:$F$4115,"failed",'Summary Data'!$D$2:$D$4115,"&gt;=10000",'Summary Data'!$D$2:$D$4115,"&lt;=14999")</f>
        <v>144</v>
      </c>
      <c r="D5">
        <f>COUNTIFS('Summary Data'!$F$2:$F$4115,"canceled",'Summary Data'!$D$2:$D$4115,"&gt;=10000",'Summary Data'!$D$2:$D$4115,"&lt;=14999")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8393</v>
      </c>
      <c r="B6">
        <f>COUNTIFS('Summary Data'!$F$2:$F$4115,"successful",'Summary Data'!$D$2:$D$4115,"&gt;=15000",'Summary Data'!$D$2:$D$4115,"&lt;=19999")</f>
        <v>94</v>
      </c>
      <c r="C6">
        <f>COUNTIFS('Summary Data'!$F$2:$F$4115,"failed",'Summary Data'!$D$2:$D$4115,"&gt;=15000",'Summary Data'!$D$2:$D$4115,"&lt;=19999")</f>
        <v>90</v>
      </c>
      <c r="D6">
        <f>COUNTIFS('Summary Data'!$F$2:$F$4115,"canceled",'Summary Data'!$D$2:$D$4115,"&gt;=15000",'Summary Data'!$D$2:$D$4115,"&lt;=19999")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8394</v>
      </c>
      <c r="B7">
        <f>COUNTIFS('Summary Data'!$F$2:$F$4115,"successful",'Summary Data'!$D$2:$D$4115,"&gt;=20000",'Summary Data'!$D$2:$D$4115,"&lt;=24999")</f>
        <v>62</v>
      </c>
      <c r="C7">
        <f>COUNTIFS('Summary Data'!$F$2:$F$4115,"failed",'Summary Data'!$D$2:$D$4115,"&gt;=20000",'Summary Data'!$D$2:$D$4115,"&lt;=24999")</f>
        <v>72</v>
      </c>
      <c r="D7">
        <f>COUNTIFS('Summary Data'!$F$2:$F$4115,"canceled",'Summary Data'!$D$2:$D$4115,"&gt;=20000",'Summary Data'!$D$2:$D$4115,"&lt;=24999")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8395</v>
      </c>
      <c r="B8">
        <f>COUNTIFS('Summary Data'!$F$2:$F$4115,"successful",'Summary Data'!$D$2:$D$4115,"&gt;=25000",'Summary Data'!$D$2:$D$4115,"&lt;=29999")</f>
        <v>55</v>
      </c>
      <c r="C8">
        <f>COUNTIFS('Summary Data'!$F$2:$F$4115,"failed",'Summary Data'!$D$2:$D$4115,"&gt;=25000",'Summary Data'!$D$2:$D$4115,"&lt;=29999")</f>
        <v>64</v>
      </c>
      <c r="D8">
        <f>COUNTIFS('Summary Data'!$F$2:$F$4115,"canceled",'Summary Data'!$D$2:$D$4115,"&gt;=25000",'Summary Data'!$D$2:$D$4115,"&lt;=29999")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8396</v>
      </c>
      <c r="B9">
        <f>COUNTIFS('Summary Data'!$F$2:$F$4115,"successful",'Summary Data'!$D$2:$D$4115,"&gt;=30000",'Summary Data'!$D$2:$D$4115,"&lt;=34999")</f>
        <v>32</v>
      </c>
      <c r="C9">
        <f>COUNTIFS('Summary Data'!$F$2:$F$4115,"failed",'Summary Data'!$D$2:$D$4115,"&gt;=30000",'Summary Data'!$D$2:$D$4115,"&lt;=34999")</f>
        <v>37</v>
      </c>
      <c r="D9">
        <f>COUNTIFS('Summary Data'!$F$2:$F$4115,"canceled",'Summary Data'!$D$2:$D$4115,"&gt;=30000",'Summary Data'!$D$2:$D$4115,"&lt;=34999")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8397</v>
      </c>
      <c r="B10">
        <f>COUNTIFS('Summary Data'!$F$2:$F$4115,"successful",'Summary Data'!$D$2:$D$4115,"&gt;=35000",'Summary Data'!$D$2:$D$4115,"&lt;=39999")</f>
        <v>26</v>
      </c>
      <c r="C10">
        <f>COUNTIFS('Summary Data'!$F$2:$F$4115,"failed",'Summary Data'!$D$2:$D$4115,"&gt;=35000",'Summary Data'!$D$2:$D$4115,"&lt;=39999")</f>
        <v>22</v>
      </c>
      <c r="D10">
        <f>COUNTIFS('Summary Data'!$F$2:$F$4115,"canceled",'Summary Data'!$D$2:$D$4115,"&gt;=35000",'Summary Data'!$D$2:$D$4115,"&lt;=39999")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8398</v>
      </c>
      <c r="B11">
        <f>COUNTIFS('Summary Data'!$F$2:$F$4115,"successful",'Summary Data'!$D$2:$D$4115,"&gt;=40000",'Summary Data'!$D$2:$D$4115,"&lt;=44999")</f>
        <v>21</v>
      </c>
      <c r="C11">
        <f>COUNTIFS('Summary Data'!$F$2:$F$4115,"failed",'Summary Data'!$D$2:$D$4115,"&gt;=40000",'Summary Data'!$D$2:$D$4115,"&lt;=44999")</f>
        <v>16</v>
      </c>
      <c r="D11">
        <f>COUNTIFS('Summary Data'!$F$2:$F$4115,"canceled",'Summary Data'!$D$2:$D$4115,"&gt;=40000",'Summary Data'!$D$2:$D$4115,"&lt;=44999")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8399</v>
      </c>
      <c r="B12">
        <f>COUNTIFS('Summary Data'!$F$2:$F$4115,"successful",'Summary Data'!$D$2:$D$4115,"&gt;=45000",'Summary Data'!$D$2:$D$4115,"&lt;=49999")</f>
        <v>6</v>
      </c>
      <c r="C12">
        <f>COUNTIFS('Summary Data'!$F$2:$F$4115,"failed",'Summary Data'!$D$2:$D$4115,"&gt;=45000",'Summary Data'!$D$2:$D$4115,"&lt;=49999")</f>
        <v>11</v>
      </c>
      <c r="D12">
        <f>COUNTIFS('Summary Data'!$F$2:$F$4115,"canceled",'Summary Data'!$D$2:$D$4115,"&gt;=45000",'Summary Data'!$D$2:$D$4115,"&lt;=49999")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8400</v>
      </c>
      <c r="B13">
        <f>COUNTIFS('Summary Data'!$F$2:$F$4115,"successful",'Summary Data'!$D$2:$D$4115,"&gt;=50000")</f>
        <v>86</v>
      </c>
      <c r="C13">
        <f>COUNTIFS('Summary Data'!$F$2:$F$4115,"failed",'Summary Data'!$D$2:$D$4115,"&gt;=50000")</f>
        <v>258</v>
      </c>
      <c r="D13">
        <f>COUNTIFS('Summary Data'!$F$2:$F$4115,"canceled",'Summary Data'!$D$2:$D$4115,"&gt;=50000")</f>
        <v>100</v>
      </c>
      <c r="E13">
        <f>SUM(B13:D13)</f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5175-863D-4A86-8808-61DDF98A532D}">
  <dimension ref="A1:G18"/>
  <sheetViews>
    <sheetView workbookViewId="0">
      <selection activeCell="A2" sqref="A2:A7"/>
    </sheetView>
  </sheetViews>
  <sheetFormatPr defaultRowHeight="14.4"/>
  <cols>
    <col min="1" max="1" width="30.77734375" bestFit="1" customWidth="1"/>
    <col min="2" max="2" width="9.88671875" bestFit="1" customWidth="1"/>
    <col min="3" max="3" width="9.6640625" customWidth="1"/>
  </cols>
  <sheetData>
    <row r="1" spans="1:7">
      <c r="B1" s="1" t="s">
        <v>8407</v>
      </c>
      <c r="C1" s="1" t="s">
        <v>8408</v>
      </c>
    </row>
    <row r="2" spans="1:7">
      <c r="A2" s="19" t="s">
        <v>8401</v>
      </c>
      <c r="B2" s="16">
        <f>AVERAGEIF('Summary Data'!$F$2:$F$4115,"successful",'Summary Data'!$L$2:$L$4115)</f>
        <v>194.42517162471395</v>
      </c>
      <c r="C2" s="16">
        <f>AVERAGEIF('Summary Data'!$F$2:$F$4115,"failed",'Summary Data'!$L$2:$L$4115)</f>
        <v>17.709803921568628</v>
      </c>
    </row>
    <row r="3" spans="1:7">
      <c r="A3" s="19" t="s">
        <v>8402</v>
      </c>
      <c r="B3" s="13" cm="1">
        <f t="array" ref="B3">MEDIAN(IF('Summary Data'!$F$2:$F$4115="successful",'Summary Data'!$L$2:$L$4115))</f>
        <v>62</v>
      </c>
      <c r="C3" s="13" cm="1">
        <f t="array" ref="C3">MEDIAN(IF('Summary Data'!$F$2:$F$4115="failed",'Summary Data'!$L$2:$L$4115))</f>
        <v>4</v>
      </c>
    </row>
    <row r="4" spans="1:7">
      <c r="A4" s="19" t="s">
        <v>8403</v>
      </c>
      <c r="B4" s="13" cm="1">
        <f t="array" ref="B4">MIN(IF('Summary Data'!$F$2:$F$4115="successful",'Summary Data'!$L$2:$L$4115))</f>
        <v>1</v>
      </c>
      <c r="C4" s="13" cm="1">
        <f t="array" ref="C4">MIN(IF('Summary Data'!$F$2:$F$4115="failed",'Summary Data'!$L$2:$L$4115))</f>
        <v>0</v>
      </c>
      <c r="G4" s="17"/>
    </row>
    <row r="5" spans="1:7">
      <c r="A5" s="19" t="s">
        <v>8404</v>
      </c>
      <c r="B5" s="13" cm="1">
        <f t="array" ref="B5">MAX(IF('Summary Data'!$F$2:$F$4115="successful",'Summary Data'!$L$2:$L$4115))</f>
        <v>26457</v>
      </c>
      <c r="C5" s="13" cm="1">
        <f t="array" ref="C5">MAX(IF('Summary Data'!$F$2:$F$4115="failed",'Summary Data'!$L$2:$L$4115))</f>
        <v>1293</v>
      </c>
    </row>
    <row r="6" spans="1:7">
      <c r="A6" s="19" t="s">
        <v>8405</v>
      </c>
      <c r="B6" s="13" cm="1">
        <f t="array" ref="B6">VAR(IF('Summary Data'!$F$2:$F$4115="successful",'Summary Data'!$L$2:$L$4115))</f>
        <v>713167.37912800396</v>
      </c>
      <c r="C6" s="13" cm="1">
        <f t="array" ref="C6">VAR(IF('Summary Data'!$F$2:$F$4115="failed",'Summary Data'!$L$2:$L$4115))</f>
        <v>3775.6894394644714</v>
      </c>
    </row>
    <row r="7" spans="1:7">
      <c r="A7" s="19" t="s">
        <v>8406</v>
      </c>
      <c r="B7" s="16" cm="1">
        <f t="array" ref="B7">STDEV(IF('Summary Data'!$F$2:$F$4115="successful",'Summary Data'!$L$2:$L$4115))</f>
        <v>844.49237955591047</v>
      </c>
      <c r="C7" s="16" cm="1">
        <f t="array" ref="C7">STDEV(IF('Summary Data'!$F$2:$F$4115="failed",'Summary Data'!$L$2:$L$4115))</f>
        <v>61.446638959868842</v>
      </c>
    </row>
    <row r="9" spans="1:7">
      <c r="A9" s="18" t="s">
        <v>8409</v>
      </c>
    </row>
    <row r="10" spans="1:7">
      <c r="A10" s="8" t="s">
        <v>8411</v>
      </c>
    </row>
    <row r="11" spans="1:7">
      <c r="A11" t="s">
        <v>8412</v>
      </c>
    </row>
    <row r="15" spans="1:7">
      <c r="A15" s="18" t="s">
        <v>8410</v>
      </c>
    </row>
    <row r="16" spans="1:7">
      <c r="A16" t="s">
        <v>8413</v>
      </c>
    </row>
    <row r="17" spans="1:1">
      <c r="A17" t="s">
        <v>8414</v>
      </c>
    </row>
    <row r="18" spans="1:1">
      <c r="A18" t="s">
        <v>8415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455C0-4847-4AEC-A2B8-A88F9DB8A1B9}">
  <dimension ref="A1:F14"/>
  <sheetViews>
    <sheetView workbookViewId="0">
      <selection activeCell="C5" sqref="C5"/>
    </sheetView>
  </sheetViews>
  <sheetFormatPr defaultRowHeight="14.4"/>
  <cols>
    <col min="1" max="1" width="14.44140625" bestFit="1" customWidth="1"/>
    <col min="2" max="2" width="15.77734375" bestFit="1" customWidth="1"/>
    <col min="3" max="6" width="12" bestFit="1" customWidth="1"/>
  </cols>
  <sheetData>
    <row r="1" spans="1:6">
      <c r="A1" s="7" t="s">
        <v>8223</v>
      </c>
      <c r="B1" t="s">
        <v>8310</v>
      </c>
    </row>
    <row r="3" spans="1:6">
      <c r="A3" s="7" t="s">
        <v>8379</v>
      </c>
      <c r="B3" s="7" t="s">
        <v>8363</v>
      </c>
    </row>
    <row r="4" spans="1: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>
      <c r="A5" s="8" t="s">
        <v>8354</v>
      </c>
      <c r="B5" s="13">
        <v>14998.25</v>
      </c>
      <c r="C5" s="13">
        <v>167296.02777777778</v>
      </c>
      <c r="D5" s="13">
        <v>2591988.9750000001</v>
      </c>
      <c r="E5" s="13"/>
      <c r="F5" s="13">
        <v>265946.76730769232</v>
      </c>
    </row>
    <row r="6" spans="1:6">
      <c r="A6" s="8" t="s">
        <v>8355</v>
      </c>
      <c r="B6" s="13">
        <v>14379.411764705883</v>
      </c>
      <c r="C6" s="13">
        <v>31593.657142857144</v>
      </c>
      <c r="D6" s="13">
        <v>37800</v>
      </c>
      <c r="E6" s="13">
        <v>6167.833333333333</v>
      </c>
      <c r="F6" s="13">
        <v>28525.095000000001</v>
      </c>
    </row>
    <row r="7" spans="1:6">
      <c r="A7" s="8" t="s">
        <v>8356</v>
      </c>
      <c r="B7" s="13">
        <v>8405.3250000000007</v>
      </c>
      <c r="C7" s="13">
        <v>50976.457142857143</v>
      </c>
      <c r="D7" s="13"/>
      <c r="E7" s="13"/>
      <c r="F7" s="13">
        <v>35496.045454545456</v>
      </c>
    </row>
    <row r="8" spans="1:6">
      <c r="A8" s="8" t="s">
        <v>8357</v>
      </c>
      <c r="B8" s="13"/>
      <c r="C8" s="13"/>
      <c r="D8" s="13">
        <v>13368.125</v>
      </c>
      <c r="E8" s="13"/>
      <c r="F8" s="13">
        <v>13368.125</v>
      </c>
    </row>
    <row r="9" spans="1:6">
      <c r="A9" s="8" t="s">
        <v>8358</v>
      </c>
      <c r="B9" s="13">
        <v>4695.8018888888892</v>
      </c>
      <c r="C9" s="13">
        <v>8420.2250000000004</v>
      </c>
      <c r="D9" s="13">
        <v>35159.75</v>
      </c>
      <c r="E9" s="13">
        <v>31467.75</v>
      </c>
      <c r="F9" s="13">
        <v>6969.5857428571426</v>
      </c>
    </row>
    <row r="10" spans="1:6">
      <c r="A10" s="8" t="s">
        <v>8359</v>
      </c>
      <c r="B10" s="13">
        <v>14338.184466019418</v>
      </c>
      <c r="C10" s="13">
        <v>14510.008547008547</v>
      </c>
      <c r="D10" s="13"/>
      <c r="E10" s="13"/>
      <c r="F10" s="13">
        <v>14429.563636363637</v>
      </c>
    </row>
    <row r="11" spans="1:6">
      <c r="A11" s="8" t="s">
        <v>8360</v>
      </c>
      <c r="B11" s="13">
        <v>9047.2000000000007</v>
      </c>
      <c r="C11" s="13">
        <v>19035.858267716536</v>
      </c>
      <c r="D11" s="13">
        <v>844226</v>
      </c>
      <c r="E11" s="13"/>
      <c r="F11" s="13">
        <v>120118.60759493671</v>
      </c>
    </row>
    <row r="12" spans="1:6">
      <c r="A12" s="8" t="s">
        <v>8361</v>
      </c>
      <c r="B12" s="13">
        <v>32129.994210526314</v>
      </c>
      <c r="C12" s="13">
        <v>89713.215962441318</v>
      </c>
      <c r="D12" s="13">
        <v>91275.219101123599</v>
      </c>
      <c r="E12" s="13"/>
      <c r="F12" s="13">
        <v>70118.45465</v>
      </c>
    </row>
    <row r="13" spans="1:6">
      <c r="A13" s="8" t="s">
        <v>8362</v>
      </c>
      <c r="B13" s="13">
        <v>5300.4195470798568</v>
      </c>
      <c r="C13" s="13">
        <v>54246.67545638945</v>
      </c>
      <c r="D13" s="13">
        <v>911984.59459459456</v>
      </c>
      <c r="E13" s="13">
        <v>12611.541666666666</v>
      </c>
      <c r="F13" s="13">
        <v>46831.852117731512</v>
      </c>
    </row>
    <row r="14" spans="1:6">
      <c r="A14" s="8" t="s">
        <v>8353</v>
      </c>
      <c r="B14" s="9">
        <v>9866.9857254004564</v>
      </c>
      <c r="C14" s="9">
        <v>60556.391503267972</v>
      </c>
      <c r="D14" s="9">
        <v>517985.06590257882</v>
      </c>
      <c r="E14" s="9">
        <v>19380.78</v>
      </c>
      <c r="F14" s="9">
        <v>71938.859944093347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6195F-74FD-47A8-BC88-1FB6B0796B14}">
  <dimension ref="A1:E14"/>
  <sheetViews>
    <sheetView workbookViewId="0">
      <selection activeCell="C5" sqref="C5"/>
    </sheetView>
  </sheetViews>
  <sheetFormatPr defaultRowHeight="14.4"/>
  <cols>
    <col min="1" max="1" width="14" bestFit="1" customWidth="1"/>
    <col min="2" max="2" width="15.77734375" bestFit="1" customWidth="1"/>
    <col min="3" max="3" width="9" bestFit="1" customWidth="1"/>
    <col min="4" max="4" width="10" bestFit="1" customWidth="1"/>
    <col min="5" max="6" width="11" bestFit="1" customWidth="1"/>
  </cols>
  <sheetData>
    <row r="1" spans="1:5">
      <c r="A1" s="7" t="s">
        <v>8223</v>
      </c>
      <c r="B1" t="s">
        <v>8310</v>
      </c>
    </row>
    <row r="3" spans="1:5">
      <c r="A3" s="7" t="s">
        <v>8380</v>
      </c>
      <c r="B3" s="7" t="s">
        <v>8363</v>
      </c>
    </row>
    <row r="4" spans="1:5">
      <c r="A4" s="7" t="s">
        <v>8311</v>
      </c>
      <c r="B4" t="s">
        <v>8219</v>
      </c>
      <c r="C4" t="s">
        <v>8221</v>
      </c>
      <c r="D4" t="s">
        <v>8220</v>
      </c>
      <c r="E4" t="s">
        <v>8353</v>
      </c>
    </row>
    <row r="5" spans="1:5">
      <c r="A5" s="8" t="s">
        <v>8354</v>
      </c>
      <c r="B5" s="13">
        <v>150000</v>
      </c>
      <c r="C5" s="13">
        <v>10000000</v>
      </c>
      <c r="D5" s="13">
        <v>100000000</v>
      </c>
      <c r="E5" s="13">
        <v>100000000</v>
      </c>
    </row>
    <row r="6" spans="1:5">
      <c r="A6" s="8" t="s">
        <v>8355</v>
      </c>
      <c r="B6" s="13">
        <v>40000</v>
      </c>
      <c r="C6" s="13">
        <v>250000</v>
      </c>
      <c r="D6" s="13">
        <v>200000</v>
      </c>
      <c r="E6" s="13">
        <v>250000</v>
      </c>
    </row>
    <row r="7" spans="1:5">
      <c r="A7" s="8" t="s">
        <v>8356</v>
      </c>
      <c r="B7" s="13">
        <v>40000</v>
      </c>
      <c r="C7" s="13">
        <v>900000</v>
      </c>
      <c r="D7" s="13"/>
      <c r="E7" s="13">
        <v>900000</v>
      </c>
    </row>
    <row r="8" spans="1:5">
      <c r="A8" s="8" t="s">
        <v>8357</v>
      </c>
      <c r="B8" s="13"/>
      <c r="C8" s="13"/>
      <c r="D8" s="13">
        <v>100000</v>
      </c>
      <c r="E8" s="13">
        <v>100000</v>
      </c>
    </row>
    <row r="9" spans="1:5">
      <c r="A9" s="8" t="s">
        <v>8358</v>
      </c>
      <c r="B9" s="13">
        <v>70000</v>
      </c>
      <c r="C9" s="13">
        <v>100000</v>
      </c>
      <c r="D9" s="13">
        <v>500000</v>
      </c>
      <c r="E9" s="13">
        <v>500000</v>
      </c>
    </row>
    <row r="10" spans="1:5">
      <c r="A10" s="8" t="s">
        <v>8359</v>
      </c>
      <c r="B10" s="13">
        <v>300000</v>
      </c>
      <c r="C10" s="13">
        <v>180000</v>
      </c>
      <c r="D10" s="13"/>
      <c r="E10" s="13">
        <v>300000</v>
      </c>
    </row>
    <row r="11" spans="1:5">
      <c r="A11" s="8" t="s">
        <v>8360</v>
      </c>
      <c r="B11" s="13">
        <v>50000</v>
      </c>
      <c r="C11" s="13">
        <v>500000</v>
      </c>
      <c r="D11" s="13">
        <v>25000000</v>
      </c>
      <c r="E11" s="13">
        <v>25000000</v>
      </c>
    </row>
    <row r="12" spans="1:5">
      <c r="A12" s="8" t="s">
        <v>8361</v>
      </c>
      <c r="B12" s="13">
        <v>400000</v>
      </c>
      <c r="C12" s="13">
        <v>8000000</v>
      </c>
      <c r="D12" s="13">
        <v>2500000</v>
      </c>
      <c r="E12" s="13">
        <v>8000000</v>
      </c>
    </row>
    <row r="13" spans="1:5">
      <c r="A13" s="8" t="s">
        <v>8362</v>
      </c>
      <c r="B13" s="13">
        <v>150000</v>
      </c>
      <c r="C13" s="13">
        <v>5000000</v>
      </c>
      <c r="D13" s="13">
        <v>30000000</v>
      </c>
      <c r="E13" s="13">
        <v>30000000</v>
      </c>
    </row>
    <row r="14" spans="1:5">
      <c r="A14" s="8" t="s">
        <v>8353</v>
      </c>
      <c r="B14" s="9">
        <v>400000</v>
      </c>
      <c r="C14" s="9">
        <v>10000000</v>
      </c>
      <c r="D14" s="9">
        <v>100000000</v>
      </c>
      <c r="E14" s="9">
        <v>100000000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Data</vt:lpstr>
      <vt:lpstr>        Pivot Table - Category</vt:lpstr>
      <vt:lpstr>        Pivot Table - Country</vt:lpstr>
      <vt:lpstr>Pivot Table - Date</vt:lpstr>
      <vt:lpstr>Bonus</vt:lpstr>
      <vt:lpstr>Bonus Stat Analysis</vt:lpstr>
      <vt:lpstr>        Pivot Table - Goal avg</vt:lpstr>
      <vt:lpstr>        Pivot Table - Goal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 McCulley</cp:lastModifiedBy>
  <dcterms:created xsi:type="dcterms:W3CDTF">2017-04-20T15:17:24Z</dcterms:created>
  <dcterms:modified xsi:type="dcterms:W3CDTF">2020-08-01T18:25:49Z</dcterms:modified>
</cp:coreProperties>
</file>