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c68df34b7bc797f7/Documents/msps/Carsey 2021/"/>
    </mc:Choice>
  </mc:AlternateContent>
  <xr:revisionPtr revIDLastSave="168" documentId="8_{64CEF0FC-145D-42D5-80DD-115C9C4ADC57}" xr6:coauthVersionLast="47" xr6:coauthVersionMax="47" xr10:uidLastSave="{1B8B91F0-00E7-409A-86FE-CF2D04D7FC3E}"/>
  <bookViews>
    <workbookView xWindow="-98" yWindow="-98" windowWidth="20715" windowHeight="13276" xr2:uid="{00000000-000D-0000-FFFF-FFFF00000000}"/>
  </bookViews>
  <sheets>
    <sheet name="Sheet1" sheetId="1" r:id="rId1"/>
  </sheets>
  <definedNames>
    <definedName name="blkfeb20">Sheet1!$B$81</definedName>
    <definedName name="blkfem20">Sheet1!$B$81</definedName>
    <definedName name="blkfemfeb20">Sheet1!$B$100</definedName>
    <definedName name="blkmalefeb20">Sheet1!$B$120</definedName>
    <definedName name="femfeb20">Sheet1!$B$62</definedName>
    <definedName name="latfeb20">Sheet1!$C$81</definedName>
    <definedName name="latfemfeb20">Sheet1!$C$100</definedName>
    <definedName name="latmalefeb20">Sheet1!$C$120</definedName>
    <definedName name="malefeb20">Sheet1!$C$62</definedName>
    <definedName name="totfeb20">Sheet1!$B$43</definedName>
    <definedName name="whfeb20">Sheet1!$D$81</definedName>
    <definedName name="whfemfeb20">Sheet1!$D$100</definedName>
    <definedName name="whmalefeb20">Sheet1!$D$120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2" i="1" l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2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01" i="1"/>
  <c r="E114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01" i="1"/>
  <c r="E57" i="1"/>
  <c r="D57" i="1"/>
  <c r="D47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82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6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44" i="1"/>
  <c r="G81" i="1"/>
  <c r="F81" i="1"/>
  <c r="E81" i="1"/>
  <c r="E62" i="1"/>
  <c r="D62" i="1"/>
</calcChain>
</file>

<file path=xl/sharedStrings.xml><?xml version="1.0" encoding="utf-8"?>
<sst xmlns="http://schemas.openxmlformats.org/spreadsheetml/2006/main" count="106" uniqueCount="28">
  <si>
    <t>The SAS System</t>
  </si>
  <si>
    <t>Obs</t>
  </si>
  <si>
    <t>us</t>
  </si>
  <si>
    <t>emp0220</t>
  </si>
  <si>
    <t>emp0320</t>
  </si>
  <si>
    <t>emp0420</t>
  </si>
  <si>
    <t>emp0520</t>
  </si>
  <si>
    <t>emp0620</t>
  </si>
  <si>
    <t>emp0720</t>
  </si>
  <si>
    <t>emp0820</t>
  </si>
  <si>
    <t>emp0920</t>
  </si>
  <si>
    <t>emp1020</t>
  </si>
  <si>
    <t>emp1120</t>
  </si>
  <si>
    <t>emp1220</t>
  </si>
  <si>
    <t>emp0121</t>
  </si>
  <si>
    <t>emp0221</t>
  </si>
  <si>
    <t>emp0321</t>
  </si>
  <si>
    <t>emp0421</t>
  </si>
  <si>
    <t>SEX</t>
  </si>
  <si>
    <t>Male</t>
  </si>
  <si>
    <t>Female</t>
  </si>
  <si>
    <t>racegrp</t>
  </si>
  <si>
    <t>Total</t>
  </si>
  <si>
    <t>Black</t>
  </si>
  <si>
    <t>Latino</t>
  </si>
  <si>
    <t>White</t>
  </si>
  <si>
    <t>Males</t>
  </si>
  <si>
    <t>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</si>
</sst>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3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Sheet1!$A$43:$A$57</c:f>
              <c:numCache>
                <c:formatCode>mmm\-yy</c:formatCode>
                <c:ptCount val="1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</c:numCache>
            </c:numRef>
          </c:cat>
          <c:val>
            <c:numRef>
              <c:f>Sheet1!$C$43:$C$57</c:f>
              <c:numCache>
                <c:formatCode>0.0</c:formatCode>
                <c:ptCount val="15"/>
                <c:pt idx="0">
                  <c:v>0</c:v>
                </c:pt>
                <c:pt idx="1">
                  <c:v>-1.8268837231984207</c:v>
                </c:pt>
                <c:pt idx="2">
                  <c:v>-15.586061372496616</c:v>
                </c:pt>
                <c:pt idx="3">
                  <c:v>-12.994198690304842</c:v>
                </c:pt>
                <c:pt idx="4">
                  <c:v>-9.4856978018062534</c:v>
                </c:pt>
                <c:pt idx="5">
                  <c:v>-7.9714988869799157</c:v>
                </c:pt>
                <c:pt idx="6">
                  <c:v>-6.4643126890403693</c:v>
                </c:pt>
                <c:pt idx="7">
                  <c:v>-5.9857664664365444</c:v>
                </c:pt>
                <c:pt idx="8">
                  <c:v>-4.2601079949196077</c:v>
                </c:pt>
                <c:pt idx="9">
                  <c:v>-4.567240838401176</c:v>
                </c:pt>
                <c:pt idx="10">
                  <c:v>-4.8805602383943096</c:v>
                </c:pt>
                <c:pt idx="11">
                  <c:v>-5.9017552187455351</c:v>
                </c:pt>
                <c:pt idx="12">
                  <c:v>-5.4603107660615251</c:v>
                </c:pt>
                <c:pt idx="13">
                  <c:v>-4.8364053166603469</c:v>
                </c:pt>
                <c:pt idx="14">
                  <c:v>-4.5077756559747115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3-4F5E-950D-3BCE0A405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096608"/>
        <c:axId val="1015099104"/>
      </c:barChart>
      <c:dateAx>
        <c:axId val="101509660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99104"/>
        <c:crosses val="autoZero"/>
        <c:auto val="1"/>
        <c:lblOffset val="100"/>
        <c:baseTimeUnit val="months"/>
      </c:dateAx>
      <c:valAx>
        <c:axId val="101509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09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Sheet1!$D$61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Sheet1!$A$62:$A$76</c:f>
              <c:numCache>
                <c:formatCode>mmm\-yy</c:formatCode>
                <c:ptCount val="1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</c:numCache>
            </c:numRef>
          </c:cat>
          <c:val>
            <c:numRef>
              <c:f>Sheet1!$D$62:$D$76</c:f>
              <c:numCache>
                <c:formatCode>0.0</c:formatCode>
                <c:ptCount val="15"/>
                <c:pt idx="0">
                  <c:v>0</c:v>
                </c:pt>
                <c:pt idx="1">
                  <c:v>-2.1476828011051197</c:v>
                </c:pt>
                <c:pt idx="2">
                  <c:v>-17.763829266893609</c:v>
                </c:pt>
                <c:pt idx="3">
                  <c:v>-15.217068547072643</c:v>
                </c:pt>
                <c:pt idx="4">
                  <c:v>-11.227000844110691</c:v>
                </c:pt>
                <c:pt idx="5">
                  <c:v>-9.6320569845481003</c:v>
                </c:pt>
                <c:pt idx="6">
                  <c:v>-8.159279125579431</c:v>
                </c:pt>
                <c:pt idx="7">
                  <c:v>-7.41147324671212</c:v>
                </c:pt>
                <c:pt idx="8">
                  <c:v>-5.1311567685190482</c:v>
                </c:pt>
                <c:pt idx="9">
                  <c:v>-5.1181318079303679</c:v>
                </c:pt>
                <c:pt idx="10">
                  <c:v>-5.1161479058600463</c:v>
                </c:pt>
                <c:pt idx="11">
                  <c:v>-6.4741494007937206</c:v>
                </c:pt>
                <c:pt idx="12">
                  <c:v>-5.7185203078531117</c:v>
                </c:pt>
                <c:pt idx="13">
                  <c:v>-4.845179754138158</c:v>
                </c:pt>
                <c:pt idx="14">
                  <c:v>-5.2065943351965842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B-4629-BB65-61E61EB9E440}"/>
            </c:ext>
          </c:extLst>
        </c:ser>
        <c:ser>
          <c:idx val="1"/>
          <c:order val="1"/>
          <c:tx>
            <c:strRef>
              <c:f>Sheet1!$E$61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Sheet1!$A$62:$A$76</c:f>
              <c:numCache>
                <c:formatCode>mmm\-yy</c:formatCode>
                <c:ptCount val="1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</c:numCache>
            </c:numRef>
          </c:cat>
          <c:val>
            <c:numRef>
              <c:f>Sheet1!$E$62:$E$76</c:f>
              <c:numCache>
                <c:formatCode>0.0</c:formatCode>
                <c:ptCount val="15"/>
                <c:pt idx="0">
                  <c:v>0</c:v>
                </c:pt>
                <c:pt idx="1">
                  <c:v>-1.5370081802936681</c:v>
                </c:pt>
                <c:pt idx="2">
                  <c:v>-13.618220146679562</c:v>
                </c:pt>
                <c:pt idx="3">
                  <c:v>-10.985603120947843</c:v>
                </c:pt>
                <c:pt idx="4">
                  <c:v>-7.912248263895421</c:v>
                </c:pt>
                <c:pt idx="5">
                  <c:v>-6.4710108456848445</c:v>
                </c:pt>
                <c:pt idx="6">
                  <c:v>-4.9327331121812819</c:v>
                </c:pt>
                <c:pt idx="7">
                  <c:v>-4.6974911707214346</c:v>
                </c:pt>
                <c:pt idx="8">
                  <c:v>-3.4730242607914619</c:v>
                </c:pt>
                <c:pt idx="9">
                  <c:v>-4.0694531891485042</c:v>
                </c:pt>
                <c:pt idx="10">
                  <c:v>-4.6676821233638464</c:v>
                </c:pt>
                <c:pt idx="11">
                  <c:v>-5.3845371663763189</c:v>
                </c:pt>
                <c:pt idx="12">
                  <c:v>-5.2269914198887619</c:v>
                </c:pt>
                <c:pt idx="13">
                  <c:v>-4.828476694034137</c:v>
                </c:pt>
                <c:pt idx="14">
                  <c:v>-3.8763198383543767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B-4629-BB65-61E61EB9E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709888"/>
        <c:axId val="653710720"/>
      </c:barChart>
      <c:dateAx>
        <c:axId val="653709888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10720"/>
        <c:crosses val="autoZero"/>
        <c:auto val="1"/>
        <c:lblOffset val="100"/>
        <c:baseTimeUnit val="months"/>
      </c:dateAx>
      <c:valAx>
        <c:axId val="6537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70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Sheet1!$E$80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Sheet1!$A$81:$A$95</c:f>
              <c:numCache>
                <c:formatCode>mmm\-yy</c:formatCode>
                <c:ptCount val="1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</c:numCache>
            </c:numRef>
          </c:cat>
          <c:val>
            <c:numRef>
              <c:f>Sheet1!$E$81:$E$95</c:f>
              <c:numCache>
                <c:formatCode>0.0</c:formatCode>
                <c:ptCount val="15"/>
                <c:pt idx="0">
                  <c:v>0</c:v>
                </c:pt>
                <c:pt idx="1">
                  <c:v>-1.9772943986299936</c:v>
                </c:pt>
                <c:pt idx="2">
                  <c:v>-16.176669737904632</c:v>
                </c:pt>
                <c:pt idx="3">
                  <c:v>-15.320373703082907</c:v>
                </c:pt>
                <c:pt idx="4">
                  <c:v>-11.486173914690113</c:v>
                </c:pt>
                <c:pt idx="5">
                  <c:v>-9.5009395328539625</c:v>
                </c:pt>
                <c:pt idx="6">
                  <c:v>-8.9795697272823816</c:v>
                </c:pt>
                <c:pt idx="7">
                  <c:v>-8.4635251244601051</c:v>
                </c:pt>
                <c:pt idx="8">
                  <c:v>-5.1416299181631331</c:v>
                </c:pt>
                <c:pt idx="9">
                  <c:v>-4.332751262162077</c:v>
                </c:pt>
                <c:pt idx="10">
                  <c:v>-5.5250662052323065</c:v>
                </c:pt>
                <c:pt idx="11">
                  <c:v>-5.4056830637031226</c:v>
                </c:pt>
                <c:pt idx="12">
                  <c:v>-6.6347796602617422</c:v>
                </c:pt>
                <c:pt idx="13">
                  <c:v>-5.0616423275616143</c:v>
                </c:pt>
                <c:pt idx="14">
                  <c:v>-3.811996643862301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2-457D-9DD7-B2289828628D}"/>
            </c:ext>
          </c:extLst>
        </c:ser>
        <c:ser>
          <c:idx val="1"/>
          <c:order val="1"/>
          <c:tx>
            <c:strRef>
              <c:f>Sheet1!$F$80</c:f>
              <c:strCache>
                <c:ptCount val="1"/>
                <c:pt idx="0">
                  <c:v>Latino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Sheet1!$A$81:$A$95</c:f>
              <c:numCache>
                <c:formatCode>mmm\-yy</c:formatCode>
                <c:ptCount val="1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</c:numCache>
            </c:numRef>
          </c:cat>
          <c:val>
            <c:numRef>
              <c:f>Sheet1!$F$81:$F$95</c:f>
              <c:numCache>
                <c:formatCode>0.0</c:formatCode>
                <c:ptCount val="15"/>
                <c:pt idx="0">
                  <c:v>0</c:v>
                </c:pt>
                <c:pt idx="1">
                  <c:v>-3.0053819833397881</c:v>
                </c:pt>
                <c:pt idx="2">
                  <c:v>-20.159814651853836</c:v>
                </c:pt>
                <c:pt idx="3">
                  <c:v>-17.883816764920752</c:v>
                </c:pt>
                <c:pt idx="4">
                  <c:v>-12.281907626601452</c:v>
                </c:pt>
                <c:pt idx="5">
                  <c:v>-10.79892890996031</c:v>
                </c:pt>
                <c:pt idx="6">
                  <c:v>-8.0684607668212038</c:v>
                </c:pt>
                <c:pt idx="7">
                  <c:v>-7.7300623911192616</c:v>
                </c:pt>
                <c:pt idx="8">
                  <c:v>-4.5674450627124799</c:v>
                </c:pt>
                <c:pt idx="9">
                  <c:v>-4.5403526425233167</c:v>
                </c:pt>
                <c:pt idx="10">
                  <c:v>-6.07736951386687</c:v>
                </c:pt>
                <c:pt idx="11">
                  <c:v>-7.3015088429005601</c:v>
                </c:pt>
                <c:pt idx="12">
                  <c:v>-6.1773543939669082</c:v>
                </c:pt>
                <c:pt idx="13">
                  <c:v>-4.9444463719570564</c:v>
                </c:pt>
                <c:pt idx="14">
                  <c:v>-4.9323759788188966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2-457D-9DD7-B2289828628D}"/>
            </c:ext>
          </c:extLst>
        </c:ser>
        <c:ser>
          <c:idx val="2"/>
          <c:order val="2"/>
          <c:tx>
            <c:strRef>
              <c:f>Sheet1!$G$80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numRef>
              <c:f>Sheet1!$A$81:$A$95</c:f>
              <c:numCache>
                <c:formatCode>mmm\-yy</c:formatCode>
                <c:ptCount val="1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</c:numCache>
            </c:numRef>
          </c:cat>
          <c:val>
            <c:numRef>
              <c:f>Sheet1!$G$81:$G$95</c:f>
              <c:numCache>
                <c:formatCode>0.0</c:formatCode>
                <c:ptCount val="15"/>
                <c:pt idx="0">
                  <c:v>0</c:v>
                </c:pt>
                <c:pt idx="1">
                  <c:v>-1.3103659062118709</c:v>
                </c:pt>
                <c:pt idx="2">
                  <c:v>-13.932653593856813</c:v>
                </c:pt>
                <c:pt idx="3">
                  <c:v>-10.611054327436477</c:v>
                </c:pt>
                <c:pt idx="4">
                  <c:v>-7.7471113843071464</c:v>
                </c:pt>
                <c:pt idx="5">
                  <c:v>-6.6946928900473353</c:v>
                </c:pt>
                <c:pt idx="6">
                  <c:v>-5.3436130721225368</c:v>
                </c:pt>
                <c:pt idx="7">
                  <c:v>-4.8486256822790921</c:v>
                </c:pt>
                <c:pt idx="8">
                  <c:v>-3.6033294863770919</c:v>
                </c:pt>
                <c:pt idx="9">
                  <c:v>-4.2722073835815024</c:v>
                </c:pt>
                <c:pt idx="10">
                  <c:v>-4.3866812982143131</c:v>
                </c:pt>
                <c:pt idx="11">
                  <c:v>-5.3897492970796321</c:v>
                </c:pt>
                <c:pt idx="12">
                  <c:v>-5.1360462288564577</c:v>
                </c:pt>
                <c:pt idx="13">
                  <c:v>-4.8232269271951651</c:v>
                </c:pt>
                <c:pt idx="14">
                  <c:v>-4.3395476830287265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C2-457D-9DD7-B22898286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5868416"/>
        <c:axId val="1025868832"/>
      </c:barChart>
      <c:dateAx>
        <c:axId val="1025868416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68832"/>
        <c:crosses val="autoZero"/>
        <c:auto val="1"/>
        <c:lblOffset val="100"/>
        <c:baseTimeUnit val="months"/>
      </c:dateAx>
      <c:valAx>
        <c:axId val="10258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6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Sheet1!$E$99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Sheet1!$A$100:$A$114</c:f>
              <c:numCache>
                <c:formatCode>mmm\-yy</c:formatCode>
                <c:ptCount val="1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</c:numCache>
            </c:numRef>
          </c:cat>
          <c:val>
            <c:numRef>
              <c:f>Sheet1!$E$100:$E$114</c:f>
              <c:numCache>
                <c:formatCode>0.0</c:formatCode>
                <c:ptCount val="15"/>
                <c:pt idx="0" formatCode="#,##0">
                  <c:v>0</c:v>
                </c:pt>
                <c:pt idx="1">
                  <c:v>-3.1817967632671014</c:v>
                </c:pt>
                <c:pt idx="2">
                  <c:v>-17.538310227437236</c:v>
                </c:pt>
                <c:pt idx="3">
                  <c:v>-17.152444259504293</c:v>
                </c:pt>
                <c:pt idx="4">
                  <c:v>-13.415484771436738</c:v>
                </c:pt>
                <c:pt idx="5">
                  <c:v>-11.364786033873443</c:v>
                </c:pt>
                <c:pt idx="6">
                  <c:v>-10.921337401123353</c:v>
                </c:pt>
                <c:pt idx="7">
                  <c:v>-9.8704334022358751</c:v>
                </c:pt>
                <c:pt idx="8">
                  <c:v>-5.5847476582004134</c:v>
                </c:pt>
                <c:pt idx="9">
                  <c:v>-4.6330740757052808</c:v>
                </c:pt>
                <c:pt idx="10">
                  <c:v>-6.2056069137389329</c:v>
                </c:pt>
                <c:pt idx="11">
                  <c:v>-6.7764512339385448</c:v>
                </c:pt>
                <c:pt idx="12">
                  <c:v>-7.3103377223322212</c:v>
                </c:pt>
                <c:pt idx="13">
                  <c:v>-6.3616913342277428</c:v>
                </c:pt>
                <c:pt idx="14">
                  <c:v>-4.9141513064150502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79-4F68-9F74-D6B4F62D9D75}"/>
            </c:ext>
          </c:extLst>
        </c:ser>
        <c:ser>
          <c:idx val="1"/>
          <c:order val="1"/>
          <c:tx>
            <c:strRef>
              <c:f>Sheet1!$F$99</c:f>
              <c:strCache>
                <c:ptCount val="1"/>
                <c:pt idx="0">
                  <c:v>Latino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Sheet1!$A$100:$A$114</c:f>
              <c:numCache>
                <c:formatCode>mmm\-yy</c:formatCode>
                <c:ptCount val="1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</c:numCache>
            </c:numRef>
          </c:cat>
          <c:val>
            <c:numRef>
              <c:f>Sheet1!$F$100:$F$114</c:f>
              <c:numCache>
                <c:formatCode>0.0</c:formatCode>
                <c:ptCount val="15"/>
                <c:pt idx="0" formatCode="#,##0">
                  <c:v>0</c:v>
                </c:pt>
                <c:pt idx="1">
                  <c:v>-2.8809215560392261</c:v>
                </c:pt>
                <c:pt idx="2">
                  <c:v>-23.975792112123656</c:v>
                </c:pt>
                <c:pt idx="3">
                  <c:v>-21.902181494069893</c:v>
                </c:pt>
                <c:pt idx="4">
                  <c:v>-13.705949523874608</c:v>
                </c:pt>
                <c:pt idx="5">
                  <c:v>-12.232469157868167</c:v>
                </c:pt>
                <c:pt idx="6">
                  <c:v>-9.0589770724809711</c:v>
                </c:pt>
                <c:pt idx="7">
                  <c:v>-10.770612089589832</c:v>
                </c:pt>
                <c:pt idx="8">
                  <c:v>-6.6855847692683312</c:v>
                </c:pt>
                <c:pt idx="9">
                  <c:v>-6.5029980229169411</c:v>
                </c:pt>
                <c:pt idx="10">
                  <c:v>-6.8920368727869459</c:v>
                </c:pt>
                <c:pt idx="11">
                  <c:v>-8.5228020696731477</c:v>
                </c:pt>
                <c:pt idx="12">
                  <c:v>-7.8070401471087507</c:v>
                </c:pt>
                <c:pt idx="13">
                  <c:v>-5.997308165945924</c:v>
                </c:pt>
                <c:pt idx="14">
                  <c:v>-7.4981814046229971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79-4F68-9F74-D6B4F62D9D75}"/>
            </c:ext>
          </c:extLst>
        </c:ser>
        <c:ser>
          <c:idx val="2"/>
          <c:order val="2"/>
          <c:tx>
            <c:strRef>
              <c:f>Sheet1!$G$99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numRef>
              <c:f>Sheet1!$A$100:$A$114</c:f>
              <c:numCache>
                <c:formatCode>mmm\-yy</c:formatCode>
                <c:ptCount val="1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</c:numCache>
            </c:numRef>
          </c:cat>
          <c:val>
            <c:numRef>
              <c:f>Sheet1!$G$100:$G$114</c:f>
              <c:numCache>
                <c:formatCode>0.0</c:formatCode>
                <c:ptCount val="15"/>
                <c:pt idx="0" formatCode="#,##0">
                  <c:v>0</c:v>
                </c:pt>
                <c:pt idx="1">
                  <c:v>-1.6394499571633361</c:v>
                </c:pt>
                <c:pt idx="2">
                  <c:v>-16.287757465481874</c:v>
                </c:pt>
                <c:pt idx="3">
                  <c:v>-12.879608556354157</c:v>
                </c:pt>
                <c:pt idx="4">
                  <c:v>-9.7958036071538572</c:v>
                </c:pt>
                <c:pt idx="5">
                  <c:v>-8.4250809123062709</c:v>
                </c:pt>
                <c:pt idx="6">
                  <c:v>-7.2055608881602069</c:v>
                </c:pt>
                <c:pt idx="7">
                  <c:v>-5.8648156359914907</c:v>
                </c:pt>
                <c:pt idx="8">
                  <c:v>-4.2008394383459091</c:v>
                </c:pt>
                <c:pt idx="9">
                  <c:v>-4.5025097983309337</c:v>
                </c:pt>
                <c:pt idx="10">
                  <c:v>-4.3090155381351707</c:v>
                </c:pt>
                <c:pt idx="11">
                  <c:v>-5.5003968261285081</c:v>
                </c:pt>
                <c:pt idx="12">
                  <c:v>-4.8870981038482881</c:v>
                </c:pt>
                <c:pt idx="13">
                  <c:v>-4.3291241777947533</c:v>
                </c:pt>
                <c:pt idx="14">
                  <c:v>-4.4252448281550443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9-4F68-9F74-D6B4F62D9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4235615"/>
        <c:axId val="1594236031"/>
      </c:barChart>
      <c:dateAx>
        <c:axId val="1594235615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36031"/>
        <c:crosses val="autoZero"/>
        <c:auto val="1"/>
        <c:lblOffset val="100"/>
        <c:baseTimeUnit val="months"/>
      </c:dateAx>
      <c:valAx>
        <c:axId val="159423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23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Sheet1!$E$119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numRef>
              <c:f>Sheet1!$A$120:$A$134</c:f>
              <c:numCache>
                <c:formatCode>mmm\-yy</c:formatCode>
                <c:ptCount val="1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</c:numCache>
            </c:numRef>
          </c:cat>
          <c:val>
            <c:numRef>
              <c:f>Sheet1!$E$120:$E$134</c:f>
              <c:numCache>
                <c:formatCode>0.0</c:formatCode>
                <c:ptCount val="15"/>
                <c:pt idx="0" formatCode="#,##0">
                  <c:v>0</c:v>
                </c:pt>
                <c:pt idx="1">
                  <c:v>-0.57519129077498121</c:v>
                </c:pt>
                <c:pt idx="2">
                  <c:v>-14.591649717848441</c:v>
                </c:pt>
                <c:pt idx="3">
                  <c:v>-13.187748731655859</c:v>
                </c:pt>
                <c:pt idx="4">
                  <c:v>-9.2403561996889607</c:v>
                </c:pt>
                <c:pt idx="5">
                  <c:v>-7.3313257169181441</c:v>
                </c:pt>
                <c:pt idx="6">
                  <c:v>-6.7192515128802626</c:v>
                </c:pt>
                <c:pt idx="7">
                  <c:v>-6.8258109360072439</c:v>
                </c:pt>
                <c:pt idx="8">
                  <c:v>-4.6258180485996547</c:v>
                </c:pt>
                <c:pt idx="9">
                  <c:v>-3.9831599599021104</c:v>
                </c:pt>
                <c:pt idx="10">
                  <c:v>-4.7328814704507209</c:v>
                </c:pt>
                <c:pt idx="11">
                  <c:v>-3.8100379507814637</c:v>
                </c:pt>
                <c:pt idx="12">
                  <c:v>-5.8483951033074817</c:v>
                </c:pt>
                <c:pt idx="13">
                  <c:v>-3.548317982067644</c:v>
                </c:pt>
                <c:pt idx="14">
                  <c:v>-2.529031679063138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D-4EA4-91C4-C04A5652D618}"/>
            </c:ext>
          </c:extLst>
        </c:ser>
        <c:ser>
          <c:idx val="1"/>
          <c:order val="1"/>
          <c:tx>
            <c:strRef>
              <c:f>Sheet1!$F$119</c:f>
              <c:strCache>
                <c:ptCount val="1"/>
                <c:pt idx="0">
                  <c:v>Latino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numRef>
              <c:f>Sheet1!$A$120:$A$134</c:f>
              <c:numCache>
                <c:formatCode>mmm\-yy</c:formatCode>
                <c:ptCount val="1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</c:numCache>
            </c:numRef>
          </c:cat>
          <c:val>
            <c:numRef>
              <c:f>Sheet1!$F$120:$F$134</c:f>
              <c:numCache>
                <c:formatCode>0.0</c:formatCode>
                <c:ptCount val="15"/>
                <c:pt idx="0" formatCode="#,##0">
                  <c:v>0</c:v>
                </c:pt>
                <c:pt idx="1">
                  <c:v>-3.1021435826352075</c:v>
                </c:pt>
                <c:pt idx="2">
                  <c:v>-17.193085959701975</c:v>
                </c:pt>
                <c:pt idx="3">
                  <c:v>-14.759742250088664</c:v>
                </c:pt>
                <c:pt idx="4">
                  <c:v>-11.174787330866195</c:v>
                </c:pt>
                <c:pt idx="5">
                  <c:v>-9.6844241281455794</c:v>
                </c:pt>
                <c:pt idx="6">
                  <c:v>-7.2983845948957367</c:v>
                </c:pt>
                <c:pt idx="7">
                  <c:v>-5.3661894507686014</c:v>
                </c:pt>
                <c:pt idx="8">
                  <c:v>-2.9206989722557211</c:v>
                </c:pt>
                <c:pt idx="9">
                  <c:v>-3.0144954922740652</c:v>
                </c:pt>
                <c:pt idx="10">
                  <c:v>-5.4440069644968219</c:v>
                </c:pt>
                <c:pt idx="11">
                  <c:v>-6.3520153366896892</c:v>
                </c:pt>
                <c:pt idx="12">
                  <c:v>-4.9103563793552922</c:v>
                </c:pt>
                <c:pt idx="13">
                  <c:v>-4.1258997477450805</c:v>
                </c:pt>
                <c:pt idx="14">
                  <c:v>-2.9375925311491358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DD-4EA4-91C4-C04A5652D618}"/>
            </c:ext>
          </c:extLst>
        </c:ser>
        <c:ser>
          <c:idx val="2"/>
          <c:order val="2"/>
          <c:tx>
            <c:strRef>
              <c:f>Sheet1!$G$119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/>
          </c:spPr>
          <c:invertIfNegative val="0"/>
          <c:cat>
            <c:numRef>
              <c:f>Sheet1!$A$120:$A$134</c:f>
              <c:numCache>
                <c:formatCode>mmm\-yy</c:formatCode>
                <c:ptCount val="15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</c:numCache>
            </c:numRef>
          </c:cat>
          <c:val>
            <c:numRef>
              <c:f>Sheet1!$G$120:$G$134</c:f>
              <c:numCache>
                <c:formatCode>0.0</c:formatCode>
                <c:ptCount val="15"/>
                <c:pt idx="0" formatCode="#,##0">
                  <c:v>0</c:v>
                </c:pt>
                <c:pt idx="1">
                  <c:v>-1.0150912604166535</c:v>
                </c:pt>
                <c:pt idx="2">
                  <c:v>-11.819508154281678</c:v>
                </c:pt>
                <c:pt idx="3">
                  <c:v>-8.5755666018108059</c:v>
                </c:pt>
                <c:pt idx="4">
                  <c:v>-5.9088975033990465</c:v>
                </c:pt>
                <c:pt idx="5">
                  <c:v>-5.1420812844032184</c:v>
                </c:pt>
                <c:pt idx="6">
                  <c:v>-3.6729578693556135</c:v>
                </c:pt>
                <c:pt idx="7">
                  <c:v>-3.9368369529999399</c:v>
                </c:pt>
                <c:pt idx="8">
                  <c:v>-3.0672064536242232</c:v>
                </c:pt>
                <c:pt idx="9">
                  <c:v>-4.0655657558748146</c:v>
                </c:pt>
                <c:pt idx="10">
                  <c:v>-4.4563678216195655</c:v>
                </c:pt>
                <c:pt idx="11">
                  <c:v>-5.2904694630871631</c:v>
                </c:pt>
                <c:pt idx="12">
                  <c:v>-5.3594179456584072</c:v>
                </c:pt>
                <c:pt idx="13">
                  <c:v>-5.2665665964797199</c:v>
                </c:pt>
                <c:pt idx="14">
                  <c:v>-4.26265488284686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DD-4EA4-91C4-C04A5652D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363423"/>
        <c:axId val="1587367167"/>
      </c:barChart>
      <c:dateAx>
        <c:axId val="15873634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67167"/>
        <c:crosses val="autoZero"/>
        <c:auto val="1"/>
        <c:lblOffset val="100"/>
        <c:baseTimeUnit val="months"/>
      </c:dateAx>
      <c:valAx>
        <c:axId val="158736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6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626267</xdr:colOff>
      <xdr:row>43</xdr:row>
      <xdr:rowOff>116680</xdr:rowOff>
    </xdr:from>
    <xdr:to>
      <xdr:col>12</xdr:col>
      <xdr:colOff>7142</xdr:colOff>
      <xdr:row>58</xdr:row>
      <xdr:rowOff>145255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522252-1BCF-4FAC-B51B-5F5D70252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107156</xdr:colOff>
      <xdr:row>61</xdr:row>
      <xdr:rowOff>111918</xdr:rowOff>
    </xdr:from>
    <xdr:to>
      <xdr:col>13</xdr:col>
      <xdr:colOff>202406</xdr:colOff>
      <xdr:row>76</xdr:row>
      <xdr:rowOff>140493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8C5311-2D69-46B1-8772-A5F0F604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307181</xdr:colOff>
      <xdr:row>79</xdr:row>
      <xdr:rowOff>54768</xdr:rowOff>
    </xdr:from>
    <xdr:to>
      <xdr:col>14</xdr:col>
      <xdr:colOff>411956</xdr:colOff>
      <xdr:row>94</xdr:row>
      <xdr:rowOff>83343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AE64D1-C7C4-4DD7-BCE2-2890A9B919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216693</xdr:colOff>
      <xdr:row>97</xdr:row>
      <xdr:rowOff>88106</xdr:rowOff>
    </xdr:from>
    <xdr:to>
      <xdr:col>14</xdr:col>
      <xdr:colOff>321468</xdr:colOff>
      <xdr:row>112</xdr:row>
      <xdr:rowOff>116681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6B53F2-1C3E-4689-B922-CA212C1D5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297655</xdr:colOff>
      <xdr:row>118</xdr:row>
      <xdr:rowOff>145255</xdr:rowOff>
    </xdr:from>
    <xdr:to>
      <xdr:col>14</xdr:col>
      <xdr:colOff>402430</xdr:colOff>
      <xdr:row>133</xdr:row>
      <xdr:rowOff>173830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4426B6-DFB3-4B93-A70E-3F894AD59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R134"/>
  <sheetViews>
    <sheetView tabSelected="1" topLeftCell="A113" workbookViewId="0">
      <selection activeCell="I139" sqref="I139"/>
    </sheetView>
  </sheetViews>
  <sheetFormatPr defaultRowHeight="14.25" x14ac:dyDescent="0.45"/>
  <cols>
    <col min="2" max="2" width="12.53125" customWidth="1"/>
    <col min="3" max="3" width="11.1328125" customWidth="1"/>
    <col min="4" max="4" width="10.3984375" customWidth="1"/>
    <col min="5" max="5" width="10.73046875" customWidth="1"/>
    <col min="6" max="6" width="10.1328125" customWidth="1"/>
    <col min="7" max="8" width="10.265625" customWidth="1"/>
    <col min="9" max="9" width="10" customWidth="1"/>
    <col min="10" max="10" width="10.3984375" customWidth="1"/>
    <col min="11" max="11" width="10.59765625" customWidth="1"/>
    <col min="12" max="12" width="11" customWidth="1"/>
    <col min="13" max="13" width="10.3984375" customWidth="1"/>
    <col min="14" max="16" width="10.1328125" customWidth="1"/>
    <col min="17" max="17" width="10.59765625" customWidth="1"/>
  </cols>
  <sheetData>
    <row r="4" spans="1:17" x14ac:dyDescent="0.45">
      <c r="A4" t="s">
        <v>0</v>
      </c>
    </row>
    <row r="6" spans="1:17" x14ac:dyDescent="0.4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13</v>
      </c>
      <c r="N6" t="s">
        <v>14</v>
      </c>
      <c r="O6" t="s">
        <v>15</v>
      </c>
      <c r="P6" t="s">
        <v>16</v>
      </c>
      <c r="Q6" t="s">
        <v>17</v>
      </c>
    </row>
    <row r="7" spans="1:17" x14ac:dyDescent="0.45">
      <c r="A7">
        <v>1</v>
      </c>
      <c r="B7">
        <v>1</v>
      </c>
      <c r="C7">
        <v>158402658.75999999</v>
      </c>
      <c r="D7">
        <v>155508826.37</v>
      </c>
      <c r="E7">
        <v>133713923.15000001</v>
      </c>
      <c r="F7">
        <v>137819502.55000001</v>
      </c>
      <c r="G7">
        <v>143377061.24000001</v>
      </c>
      <c r="H7">
        <v>145775592.58000001</v>
      </c>
      <c r="I7">
        <v>148163015.59</v>
      </c>
      <c r="J7">
        <v>148921045.53</v>
      </c>
      <c r="K7">
        <v>151654534.43000001</v>
      </c>
      <c r="L7">
        <v>151168027.84</v>
      </c>
      <c r="M7">
        <v>150671721.58000001</v>
      </c>
      <c r="N7">
        <v>149054121.58000001</v>
      </c>
      <c r="O7">
        <v>149753381.33000001</v>
      </c>
      <c r="P7">
        <v>150741664.15000001</v>
      </c>
      <c r="Q7">
        <v>151262222.27000001</v>
      </c>
    </row>
    <row r="12" spans="1:17" x14ac:dyDescent="0.45">
      <c r="A12" t="s">
        <v>0</v>
      </c>
    </row>
    <row r="14" spans="1:17" x14ac:dyDescent="0.45">
      <c r="A14" t="s">
        <v>1</v>
      </c>
      <c r="B14" t="s">
        <v>18</v>
      </c>
      <c r="C14" t="s">
        <v>3</v>
      </c>
      <c r="D14" t="s">
        <v>4</v>
      </c>
      <c r="E14" t="s">
        <v>5</v>
      </c>
      <c r="F14" t="s">
        <v>6</v>
      </c>
      <c r="G14" t="s">
        <v>7</v>
      </c>
      <c r="H14" t="s">
        <v>8</v>
      </c>
      <c r="I14" t="s">
        <v>9</v>
      </c>
      <c r="J14" t="s">
        <v>10</v>
      </c>
      <c r="K14" t="s">
        <v>11</v>
      </c>
      <c r="L14" t="s">
        <v>12</v>
      </c>
      <c r="M14" t="s">
        <v>13</v>
      </c>
      <c r="N14" t="s">
        <v>14</v>
      </c>
      <c r="O14" t="s">
        <v>15</v>
      </c>
      <c r="P14" t="s">
        <v>16</v>
      </c>
      <c r="Q14" t="s">
        <v>17</v>
      </c>
    </row>
    <row r="15" spans="1:17" x14ac:dyDescent="0.45">
      <c r="A15">
        <v>1</v>
      </c>
      <c r="B15" t="s">
        <v>19</v>
      </c>
      <c r="C15">
        <v>83211951.400000006</v>
      </c>
      <c r="D15">
        <v>81932976.900000006</v>
      </c>
      <c r="E15">
        <v>71879964.670000002</v>
      </c>
      <c r="F15">
        <v>74070616.670000002</v>
      </c>
      <c r="G15">
        <v>76628015.219999999</v>
      </c>
      <c r="H15">
        <v>77827297</v>
      </c>
      <c r="I15">
        <v>79107327.920000002</v>
      </c>
      <c r="J15">
        <v>79303077.329999998</v>
      </c>
      <c r="K15">
        <v>80321980.140000001</v>
      </c>
      <c r="L15">
        <v>79825679.989999995</v>
      </c>
      <c r="M15">
        <v>79327882.019999996</v>
      </c>
      <c r="N15">
        <v>78731372.950000003</v>
      </c>
      <c r="O15">
        <v>78862469.840000004</v>
      </c>
      <c r="P15">
        <v>79194081.719999999</v>
      </c>
      <c r="Q15">
        <v>79986390.019999996</v>
      </c>
    </row>
    <row r="16" spans="1:17" x14ac:dyDescent="0.45">
      <c r="A16">
        <v>2</v>
      </c>
      <c r="B16" t="s">
        <v>20</v>
      </c>
      <c r="C16">
        <v>75190707.359999999</v>
      </c>
      <c r="D16">
        <v>73575849.469999999</v>
      </c>
      <c r="E16">
        <v>61833958.479999997</v>
      </c>
      <c r="F16">
        <v>63748885.880000003</v>
      </c>
      <c r="G16">
        <v>66749046.009999998</v>
      </c>
      <c r="H16">
        <v>67948295.579999998</v>
      </c>
      <c r="I16">
        <v>69055687.670000002</v>
      </c>
      <c r="J16">
        <v>69617968.200000003</v>
      </c>
      <c r="K16">
        <v>71332554.290000007</v>
      </c>
      <c r="L16">
        <v>71342347.849999994</v>
      </c>
      <c r="M16">
        <v>71343839.560000002</v>
      </c>
      <c r="N16">
        <v>70322748.629999995</v>
      </c>
      <c r="O16">
        <v>70890911.489999995</v>
      </c>
      <c r="P16">
        <v>71547582.430000007</v>
      </c>
      <c r="Q16">
        <v>71275832.25</v>
      </c>
    </row>
    <row r="21" spans="1:17" x14ac:dyDescent="0.45">
      <c r="A21" t="s">
        <v>0</v>
      </c>
    </row>
    <row r="23" spans="1:17" x14ac:dyDescent="0.45">
      <c r="A23" t="s">
        <v>1</v>
      </c>
      <c r="B23" t="s">
        <v>21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15</v>
      </c>
      <c r="P23" t="s">
        <v>16</v>
      </c>
      <c r="Q23" t="s">
        <v>17</v>
      </c>
    </row>
    <row r="24" spans="1:17" x14ac:dyDescent="0.45">
      <c r="A24">
        <v>1</v>
      </c>
      <c r="B24">
        <v>1</v>
      </c>
      <c r="C24">
        <v>97879442.980000004</v>
      </c>
      <c r="D24">
        <v>96596864.129999995</v>
      </c>
      <c r="E24">
        <v>84242239.25</v>
      </c>
      <c r="F24">
        <v>87493402.109999999</v>
      </c>
      <c r="G24">
        <v>90296613.510000005</v>
      </c>
      <c r="H24">
        <v>91326714.870000005</v>
      </c>
      <c r="I24">
        <v>92649144.269999996</v>
      </c>
      <c r="J24">
        <v>93133635.170000002</v>
      </c>
      <c r="K24">
        <v>94352524.150000006</v>
      </c>
      <c r="L24">
        <v>93697830.189999998</v>
      </c>
      <c r="M24">
        <v>93585783.760000005</v>
      </c>
      <c r="N24">
        <v>92603986.390000001</v>
      </c>
      <c r="O24">
        <v>92852309.540000007</v>
      </c>
      <c r="P24">
        <v>93158495.329999998</v>
      </c>
      <c r="Q24">
        <v>93631917.879999995</v>
      </c>
    </row>
    <row r="25" spans="1:17" x14ac:dyDescent="0.45">
      <c r="A25">
        <v>2</v>
      </c>
      <c r="B25">
        <v>2</v>
      </c>
      <c r="C25">
        <v>28291787.690000001</v>
      </c>
      <c r="D25">
        <v>27441511.399999999</v>
      </c>
      <c r="E25">
        <v>22588215.73</v>
      </c>
      <c r="F25">
        <v>23232136.219999999</v>
      </c>
      <c r="G25">
        <v>24817016.460000001</v>
      </c>
      <c r="H25">
        <v>25236577.649999999</v>
      </c>
      <c r="I25">
        <v>26009075.899999999</v>
      </c>
      <c r="J25">
        <v>26104814.850000001</v>
      </c>
      <c r="K25">
        <v>26999575.829999998</v>
      </c>
      <c r="L25">
        <v>27007240.760000002</v>
      </c>
      <c r="M25">
        <v>26572391.210000001</v>
      </c>
      <c r="N25">
        <v>26226060.309999999</v>
      </c>
      <c r="O25">
        <v>26544103.699999999</v>
      </c>
      <c r="P25">
        <v>26892915.420000002</v>
      </c>
      <c r="Q25">
        <v>26896330.350000001</v>
      </c>
    </row>
    <row r="26" spans="1:17" x14ac:dyDescent="0.45">
      <c r="A26">
        <v>3</v>
      </c>
      <c r="B26">
        <v>3</v>
      </c>
      <c r="C26">
        <v>18119685.68</v>
      </c>
      <c r="D26">
        <v>17761406.149999999</v>
      </c>
      <c r="E26">
        <v>15188523.970000001</v>
      </c>
      <c r="F26">
        <v>15343682.119999999</v>
      </c>
      <c r="G26">
        <v>16038427.07</v>
      </c>
      <c r="H26">
        <v>16398145.300000001</v>
      </c>
      <c r="I26">
        <v>16492615.869999999</v>
      </c>
      <c r="J26">
        <v>16586121.529999999</v>
      </c>
      <c r="K26">
        <v>17188038.5</v>
      </c>
      <c r="L26">
        <v>17334604.77</v>
      </c>
      <c r="M26">
        <v>17118561.050000001</v>
      </c>
      <c r="N26">
        <v>17140192.899999999</v>
      </c>
      <c r="O26">
        <v>16917484.460000001</v>
      </c>
      <c r="P26">
        <v>17202532</v>
      </c>
      <c r="Q26">
        <v>17428963.870000001</v>
      </c>
    </row>
    <row r="31" spans="1:17" x14ac:dyDescent="0.45">
      <c r="A31" t="s">
        <v>0</v>
      </c>
    </row>
    <row r="33" spans="1:18" x14ac:dyDescent="0.45">
      <c r="A33" t="s">
        <v>1</v>
      </c>
      <c r="B33" t="s">
        <v>21</v>
      </c>
      <c r="C33" t="s">
        <v>18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  <c r="K33" t="s">
        <v>10</v>
      </c>
      <c r="L33" t="s">
        <v>11</v>
      </c>
      <c r="M33" t="s">
        <v>12</v>
      </c>
      <c r="N33" t="s">
        <v>13</v>
      </c>
      <c r="O33" t="s">
        <v>14</v>
      </c>
      <c r="P33" t="s">
        <v>15</v>
      </c>
      <c r="Q33" t="s">
        <v>16</v>
      </c>
      <c r="R33" t="s">
        <v>17</v>
      </c>
    </row>
    <row r="34" spans="1:18" x14ac:dyDescent="0.45">
      <c r="A34">
        <v>1</v>
      </c>
      <c r="B34">
        <v>1</v>
      </c>
      <c r="C34" t="s">
        <v>19</v>
      </c>
      <c r="D34">
        <v>51589837.329999998</v>
      </c>
      <c r="E34">
        <v>51066153.399999999</v>
      </c>
      <c r="F34">
        <v>45492172.299999997</v>
      </c>
      <c r="G34">
        <v>47165716.469999999</v>
      </c>
      <c r="H34">
        <v>48541446.719999999</v>
      </c>
      <c r="I34">
        <v>48937045.960000001</v>
      </c>
      <c r="J34">
        <v>49694964.340000004</v>
      </c>
      <c r="K34">
        <v>49558829.549999997</v>
      </c>
      <c r="L34">
        <v>50007470.509999998</v>
      </c>
      <c r="M34">
        <v>49492418.57</v>
      </c>
      <c r="N34">
        <v>49290804.420000002</v>
      </c>
      <c r="O34">
        <v>48860492.740000002</v>
      </c>
      <c r="P34">
        <v>48824922.329999998</v>
      </c>
      <c r="Q34">
        <v>48872824.189999998</v>
      </c>
      <c r="R34">
        <v>49390740.609999999</v>
      </c>
    </row>
    <row r="35" spans="1:18" x14ac:dyDescent="0.45">
      <c r="A35">
        <v>2</v>
      </c>
      <c r="B35">
        <v>1</v>
      </c>
      <c r="C35" t="s">
        <v>20</v>
      </c>
      <c r="D35">
        <v>46289605.649999999</v>
      </c>
      <c r="E35">
        <v>45530710.729999997</v>
      </c>
      <c r="F35">
        <v>38750066.950000003</v>
      </c>
      <c r="G35">
        <v>40327685.640000001</v>
      </c>
      <c r="H35">
        <v>41755166.789999999</v>
      </c>
      <c r="I35">
        <v>42389668.920000002</v>
      </c>
      <c r="J35">
        <v>42954179.93</v>
      </c>
      <c r="K35">
        <v>43574805.619999997</v>
      </c>
      <c r="L35">
        <v>44345053.640000001</v>
      </c>
      <c r="M35">
        <v>44205411.619999997</v>
      </c>
      <c r="N35">
        <v>44294979.350000001</v>
      </c>
      <c r="O35">
        <v>43743493.649999999</v>
      </c>
      <c r="P35">
        <v>44027387.210000001</v>
      </c>
      <c r="Q35">
        <v>44285671.140000001</v>
      </c>
      <c r="R35">
        <v>44241177.270000003</v>
      </c>
    </row>
    <row r="36" spans="1:18" x14ac:dyDescent="0.45">
      <c r="A36">
        <v>3</v>
      </c>
      <c r="B36">
        <v>2</v>
      </c>
      <c r="C36" t="s">
        <v>19</v>
      </c>
      <c r="D36">
        <v>15917072.4</v>
      </c>
      <c r="E36">
        <v>15423301.960000001</v>
      </c>
      <c r="F36">
        <v>13180436.460000001</v>
      </c>
      <c r="G36">
        <v>13567753.539999999</v>
      </c>
      <c r="H36">
        <v>14138373.41</v>
      </c>
      <c r="I36">
        <v>14375595.6</v>
      </c>
      <c r="J36">
        <v>14755383.24</v>
      </c>
      <c r="K36">
        <v>15062932.140000001</v>
      </c>
      <c r="L36">
        <v>15452182.630000001</v>
      </c>
      <c r="M36">
        <v>15437252.970000001</v>
      </c>
      <c r="N36">
        <v>15050545.869999999</v>
      </c>
      <c r="O36">
        <v>14906017.52</v>
      </c>
      <c r="P36">
        <v>15135487.42</v>
      </c>
      <c r="Q36">
        <v>15260349.949999999</v>
      </c>
      <c r="R36">
        <v>15449493.67</v>
      </c>
    </row>
    <row r="37" spans="1:18" x14ac:dyDescent="0.45">
      <c r="A37">
        <v>4</v>
      </c>
      <c r="B37">
        <v>2</v>
      </c>
      <c r="C37" t="s">
        <v>20</v>
      </c>
      <c r="D37">
        <v>12374715.279999999</v>
      </c>
      <c r="E37">
        <v>12018209.439999999</v>
      </c>
      <c r="F37">
        <v>9407779.2699999996</v>
      </c>
      <c r="G37">
        <v>9664382.6799999997</v>
      </c>
      <c r="H37">
        <v>10678643.050000001</v>
      </c>
      <c r="I37">
        <v>10860982.050000001</v>
      </c>
      <c r="J37">
        <v>11253692.66</v>
      </c>
      <c r="K37">
        <v>11041882.699999999</v>
      </c>
      <c r="L37">
        <v>11547393.199999999</v>
      </c>
      <c r="M37">
        <v>11569987.789999999</v>
      </c>
      <c r="N37">
        <v>11521845.34</v>
      </c>
      <c r="O37">
        <v>11320042.789999999</v>
      </c>
      <c r="P37">
        <v>11408616.289999999</v>
      </c>
      <c r="Q37">
        <v>11632565.470000001</v>
      </c>
      <c r="R37">
        <v>11446836.68</v>
      </c>
    </row>
    <row r="38" spans="1:18" x14ac:dyDescent="0.45">
      <c r="A38">
        <v>5</v>
      </c>
      <c r="B38">
        <v>3</v>
      </c>
      <c r="C38" t="s">
        <v>19</v>
      </c>
      <c r="D38">
        <v>8373037.0700000003</v>
      </c>
      <c r="E38">
        <v>8324876.0899999999</v>
      </c>
      <c r="F38">
        <v>7151272.8300000001</v>
      </c>
      <c r="G38">
        <v>7268821.9800000004</v>
      </c>
      <c r="H38">
        <v>7599338.6200000001</v>
      </c>
      <c r="I38">
        <v>7759182.4500000002</v>
      </c>
      <c r="J38">
        <v>7810431.6500000004</v>
      </c>
      <c r="K38">
        <v>7801509.3899999997</v>
      </c>
      <c r="L38">
        <v>7985715.6100000003</v>
      </c>
      <c r="M38">
        <v>8039525.6100000003</v>
      </c>
      <c r="N38">
        <v>7976751.1500000004</v>
      </c>
      <c r="O38">
        <v>8054021.1799999997</v>
      </c>
      <c r="P38">
        <v>7883348.7800000003</v>
      </c>
      <c r="Q38">
        <v>8075935.0899999999</v>
      </c>
      <c r="R38">
        <v>8161280.3099999996</v>
      </c>
    </row>
    <row r="39" spans="1:18" x14ac:dyDescent="0.45">
      <c r="A39">
        <v>6</v>
      </c>
      <c r="B39">
        <v>3</v>
      </c>
      <c r="C39" t="s">
        <v>20</v>
      </c>
      <c r="D39">
        <v>9746648.6099999994</v>
      </c>
      <c r="E39">
        <v>9436530.0600000005</v>
      </c>
      <c r="F39">
        <v>8037251.1399999997</v>
      </c>
      <c r="G39">
        <v>8074860.1399999997</v>
      </c>
      <c r="H39">
        <v>8439088.4499999993</v>
      </c>
      <c r="I39">
        <v>8638962.8499999996</v>
      </c>
      <c r="J39">
        <v>8682184.2300000004</v>
      </c>
      <c r="K39">
        <v>8784612.1500000004</v>
      </c>
      <c r="L39">
        <v>9202322.8800000008</v>
      </c>
      <c r="M39">
        <v>9295079.1600000001</v>
      </c>
      <c r="N39">
        <v>9141809.9100000001</v>
      </c>
      <c r="O39">
        <v>9086171.7200000007</v>
      </c>
      <c r="P39">
        <v>9034135.6799999997</v>
      </c>
      <c r="Q39">
        <v>9126596.9100000001</v>
      </c>
      <c r="R39">
        <v>9267683.5500000007</v>
      </c>
    </row>
    <row r="42" spans="1:18" x14ac:dyDescent="0.45">
      <c r="B42" t="s">
        <v>22</v>
      </c>
    </row>
    <row r="43" spans="1:18" x14ac:dyDescent="0.45">
      <c r="A43" s="1">
        <v>43862</v>
      </c>
      <c r="B43" s="2">
        <v>158402658.75999999</v>
      </c>
      <c r="C43" s="3">
        <v>0</v>
      </c>
    </row>
    <row r="44" spans="1:18" x14ac:dyDescent="0.45">
      <c r="A44" s="1">
        <v>43891</v>
      </c>
      <c r="B44" s="2">
        <v>155508826.37</v>
      </c>
      <c r="C44" s="3">
        <f t="shared" ref="C44:C57" si="0">(B44/totfeb20)*100-100</f>
        <v>-1.8268837231984207</v>
      </c>
    </row>
    <row r="45" spans="1:18" x14ac:dyDescent="0.45">
      <c r="A45" s="1">
        <v>43922</v>
      </c>
      <c r="B45" s="2">
        <v>133713923.15000001</v>
      </c>
      <c r="C45" s="3">
        <f t="shared" si="0"/>
        <v>-15.586061372496616</v>
      </c>
    </row>
    <row r="46" spans="1:18" x14ac:dyDescent="0.45">
      <c r="A46" s="1">
        <v>43952</v>
      </c>
      <c r="B46" s="2">
        <v>137819502.55000001</v>
      </c>
      <c r="C46" s="3">
        <f t="shared" si="0"/>
        <v>-12.994198690304842</v>
      </c>
    </row>
    <row r="47" spans="1:18" x14ac:dyDescent="0.45">
      <c r="A47" s="1">
        <v>43983</v>
      </c>
      <c r="B47" s="2">
        <v>143377061.24000001</v>
      </c>
      <c r="C47" s="3">
        <f t="shared" si="0"/>
        <v>-9.4856978018062534</v>
      </c>
      <c r="D47" s="2">
        <f>B47-B43</f>
        <v>-15025597.519999981</v>
      </c>
    </row>
    <row r="48" spans="1:18" x14ac:dyDescent="0.45">
      <c r="A48" s="1">
        <v>44013</v>
      </c>
      <c r="B48" s="2">
        <v>145775592.58000001</v>
      </c>
      <c r="C48" s="3">
        <f t="shared" si="0"/>
        <v>-7.9714988869799157</v>
      </c>
    </row>
    <row r="49" spans="1:5" x14ac:dyDescent="0.45">
      <c r="A49" s="1">
        <v>44044</v>
      </c>
      <c r="B49" s="2">
        <v>148163015.59</v>
      </c>
      <c r="C49" s="3">
        <f t="shared" si="0"/>
        <v>-6.4643126890403693</v>
      </c>
    </row>
    <row r="50" spans="1:5" x14ac:dyDescent="0.45">
      <c r="A50" s="1">
        <v>44075</v>
      </c>
      <c r="B50" s="2">
        <v>148921045.53</v>
      </c>
      <c r="C50" s="3">
        <f t="shared" si="0"/>
        <v>-5.9857664664365444</v>
      </c>
    </row>
    <row r="51" spans="1:5" x14ac:dyDescent="0.45">
      <c r="A51" s="1">
        <v>44105</v>
      </c>
      <c r="B51" s="2">
        <v>151654534.43000001</v>
      </c>
      <c r="C51" s="3">
        <f t="shared" si="0"/>
        <v>-4.2601079949196077</v>
      </c>
    </row>
    <row r="52" spans="1:5" x14ac:dyDescent="0.45">
      <c r="A52" s="1">
        <v>44136</v>
      </c>
      <c r="B52" s="2">
        <v>151168027.84</v>
      </c>
      <c r="C52" s="3">
        <f t="shared" si="0"/>
        <v>-4.567240838401176</v>
      </c>
    </row>
    <row r="53" spans="1:5" x14ac:dyDescent="0.45">
      <c r="A53" s="1">
        <v>44166</v>
      </c>
      <c r="B53" s="2">
        <v>150671721.58000001</v>
      </c>
      <c r="C53" s="3">
        <f t="shared" si="0"/>
        <v>-4.8805602383943096</v>
      </c>
    </row>
    <row r="54" spans="1:5" x14ac:dyDescent="0.45">
      <c r="A54" s="1">
        <v>44197</v>
      </c>
      <c r="B54" s="2">
        <v>149054121.58000001</v>
      </c>
      <c r="C54" s="3">
        <f t="shared" si="0"/>
        <v>-5.9017552187455351</v>
      </c>
    </row>
    <row r="55" spans="1:5" x14ac:dyDescent="0.45">
      <c r="A55" s="1">
        <v>44228</v>
      </c>
      <c r="B55" s="2">
        <v>149753381.33000001</v>
      </c>
      <c r="C55" s="3">
        <f t="shared" si="0"/>
        <v>-5.4603107660615251</v>
      </c>
    </row>
    <row r="56" spans="1:5" x14ac:dyDescent="0.45">
      <c r="A56" s="1">
        <v>44256</v>
      </c>
      <c r="B56" s="2">
        <v>150741664.15000001</v>
      </c>
      <c r="C56" s="3">
        <f t="shared" si="0"/>
        <v>-4.8364053166603469</v>
      </c>
    </row>
    <row r="57" spans="1:5" x14ac:dyDescent="0.45">
      <c r="A57" s="1">
        <v>44287</v>
      </c>
      <c r="B57" s="2">
        <v>151262222.27000001</v>
      </c>
      <c r="C57" s="3">
        <f t="shared" si="0"/>
        <v>-4.5077756559747115</v>
      </c>
      <c r="D57" s="2">
        <f>B57-B43</f>
        <v>-7140436.4899999797</v>
      </c>
      <c r="E57">
        <f>C57/C47</f>
        <v>0.47521813894559733</v>
      </c>
    </row>
    <row r="58" spans="1:5" x14ac:dyDescent="0.45">
      <c r="A58" s="1"/>
    </row>
    <row r="59" spans="1:5" x14ac:dyDescent="0.45">
      <c r="A59" s="1"/>
    </row>
    <row r="60" spans="1:5" x14ac:dyDescent="0.45">
      <c r="A60" s="1"/>
    </row>
    <row r="61" spans="1:5" x14ac:dyDescent="0.45">
      <c r="B61" t="s">
        <v>20</v>
      </c>
      <c r="C61" t="s">
        <v>19</v>
      </c>
      <c r="D61" t="s">
        <v>20</v>
      </c>
      <c r="E61" t="s">
        <v>19</v>
      </c>
    </row>
    <row r="62" spans="1:5" x14ac:dyDescent="0.45">
      <c r="A62" s="1">
        <v>43862</v>
      </c>
      <c r="B62" s="2">
        <v>75190707.359999999</v>
      </c>
      <c r="C62" s="2">
        <v>83211951.400000006</v>
      </c>
      <c r="D62" s="3">
        <f>B62-femfeb20</f>
        <v>0</v>
      </c>
      <c r="E62" s="3">
        <f>C62-malefeb20</f>
        <v>0</v>
      </c>
    </row>
    <row r="63" spans="1:5" x14ac:dyDescent="0.45">
      <c r="A63" s="1">
        <v>43891</v>
      </c>
      <c r="B63" s="2">
        <v>73575849.469999999</v>
      </c>
      <c r="C63" s="2">
        <v>81932976.900000006</v>
      </c>
      <c r="D63" s="3">
        <f t="shared" ref="D63:D76" si="1">(B63/femfeb20)*100-100</f>
        <v>-2.1476828011051197</v>
      </c>
      <c r="E63" s="3">
        <f t="shared" ref="E63:E76" si="2">(C63/malefeb20)*100-100</f>
        <v>-1.5370081802936681</v>
      </c>
    </row>
    <row r="64" spans="1:5" x14ac:dyDescent="0.45">
      <c r="A64" s="1">
        <v>43922</v>
      </c>
      <c r="B64" s="2">
        <v>61833958.479999997</v>
      </c>
      <c r="C64" s="2">
        <v>71879964.670000002</v>
      </c>
      <c r="D64" s="3">
        <f t="shared" si="1"/>
        <v>-17.763829266893609</v>
      </c>
      <c r="E64" s="3">
        <f t="shared" si="2"/>
        <v>-13.618220146679562</v>
      </c>
    </row>
    <row r="65" spans="1:7" x14ac:dyDescent="0.45">
      <c r="A65" s="1">
        <v>43952</v>
      </c>
      <c r="B65" s="2">
        <v>63748885.880000003</v>
      </c>
      <c r="C65" s="2">
        <v>74070616.670000002</v>
      </c>
      <c r="D65" s="3">
        <f t="shared" si="1"/>
        <v>-15.217068547072643</v>
      </c>
      <c r="E65" s="3">
        <f t="shared" si="2"/>
        <v>-10.985603120947843</v>
      </c>
    </row>
    <row r="66" spans="1:7" x14ac:dyDescent="0.45">
      <c r="A66" s="1">
        <v>43983</v>
      </c>
      <c r="B66" s="2">
        <v>66749046.009999998</v>
      </c>
      <c r="C66" s="2">
        <v>76628015.219999999</v>
      </c>
      <c r="D66" s="3">
        <f t="shared" si="1"/>
        <v>-11.227000844110691</v>
      </c>
      <c r="E66" s="3">
        <f t="shared" si="2"/>
        <v>-7.912248263895421</v>
      </c>
    </row>
    <row r="67" spans="1:7" x14ac:dyDescent="0.45">
      <c r="A67" s="1">
        <v>44013</v>
      </c>
      <c r="B67" s="2">
        <v>67948295.579999998</v>
      </c>
      <c r="C67" s="2">
        <v>77827297</v>
      </c>
      <c r="D67" s="3">
        <f t="shared" si="1"/>
        <v>-9.6320569845481003</v>
      </c>
      <c r="E67" s="3">
        <f t="shared" si="2"/>
        <v>-6.4710108456848445</v>
      </c>
    </row>
    <row r="68" spans="1:7" x14ac:dyDescent="0.45">
      <c r="A68" s="1">
        <v>44044</v>
      </c>
      <c r="B68" s="2">
        <v>69055687.670000002</v>
      </c>
      <c r="C68" s="2">
        <v>79107327.920000002</v>
      </c>
      <c r="D68" s="3">
        <f t="shared" si="1"/>
        <v>-8.159279125579431</v>
      </c>
      <c r="E68" s="3">
        <f t="shared" si="2"/>
        <v>-4.9327331121812819</v>
      </c>
    </row>
    <row r="69" spans="1:7" x14ac:dyDescent="0.45">
      <c r="A69" s="1">
        <v>44075</v>
      </c>
      <c r="B69" s="2">
        <v>69617968.200000003</v>
      </c>
      <c r="C69" s="2">
        <v>79303077.329999998</v>
      </c>
      <c r="D69" s="3">
        <f t="shared" si="1"/>
        <v>-7.41147324671212</v>
      </c>
      <c r="E69" s="3">
        <f t="shared" si="2"/>
        <v>-4.6974911707214346</v>
      </c>
    </row>
    <row r="70" spans="1:7" x14ac:dyDescent="0.45">
      <c r="A70" s="1">
        <v>44105</v>
      </c>
      <c r="B70" s="2">
        <v>71332554.290000007</v>
      </c>
      <c r="C70" s="2">
        <v>80321980.140000001</v>
      </c>
      <c r="D70" s="3">
        <f t="shared" si="1"/>
        <v>-5.1311567685190482</v>
      </c>
      <c r="E70" s="3">
        <f t="shared" si="2"/>
        <v>-3.4730242607914619</v>
      </c>
    </row>
    <row r="71" spans="1:7" x14ac:dyDescent="0.45">
      <c r="A71" s="1">
        <v>44136</v>
      </c>
      <c r="B71" s="2">
        <v>71342347.849999994</v>
      </c>
      <c r="C71" s="2">
        <v>79825679.989999995</v>
      </c>
      <c r="D71" s="3">
        <f t="shared" si="1"/>
        <v>-5.1181318079303679</v>
      </c>
      <c r="E71" s="3">
        <f t="shared" si="2"/>
        <v>-4.0694531891485042</v>
      </c>
    </row>
    <row r="72" spans="1:7" x14ac:dyDescent="0.45">
      <c r="A72" s="1">
        <v>44166</v>
      </c>
      <c r="B72" s="2">
        <v>71343839.560000002</v>
      </c>
      <c r="C72" s="2">
        <v>79327882.019999996</v>
      </c>
      <c r="D72" s="3">
        <f t="shared" si="1"/>
        <v>-5.1161479058600463</v>
      </c>
      <c r="E72" s="3">
        <f t="shared" si="2"/>
        <v>-4.6676821233638464</v>
      </c>
    </row>
    <row r="73" spans="1:7" x14ac:dyDescent="0.45">
      <c r="A73" s="1">
        <v>44197</v>
      </c>
      <c r="B73" s="2">
        <v>70322748.629999995</v>
      </c>
      <c r="C73" s="2">
        <v>78731372.950000003</v>
      </c>
      <c r="D73" s="3">
        <f t="shared" si="1"/>
        <v>-6.4741494007937206</v>
      </c>
      <c r="E73" s="3">
        <f t="shared" si="2"/>
        <v>-5.3845371663763189</v>
      </c>
    </row>
    <row r="74" spans="1:7" x14ac:dyDescent="0.45">
      <c r="A74" s="1">
        <v>44228</v>
      </c>
      <c r="B74" s="2">
        <v>70890911.489999995</v>
      </c>
      <c r="C74" s="2">
        <v>78862469.840000004</v>
      </c>
      <c r="D74" s="3">
        <f t="shared" si="1"/>
        <v>-5.7185203078531117</v>
      </c>
      <c r="E74" s="3">
        <f t="shared" si="2"/>
        <v>-5.2269914198887619</v>
      </c>
    </row>
    <row r="75" spans="1:7" x14ac:dyDescent="0.45">
      <c r="A75" s="1">
        <v>44256</v>
      </c>
      <c r="B75" s="2">
        <v>71547582.430000007</v>
      </c>
      <c r="C75" s="2">
        <v>79194081.719999999</v>
      </c>
      <c r="D75" s="3">
        <f t="shared" si="1"/>
        <v>-4.845179754138158</v>
      </c>
      <c r="E75" s="3">
        <f t="shared" si="2"/>
        <v>-4.828476694034137</v>
      </c>
    </row>
    <row r="76" spans="1:7" x14ac:dyDescent="0.45">
      <c r="A76" s="1">
        <v>44287</v>
      </c>
      <c r="B76" s="2">
        <v>71275832.25</v>
      </c>
      <c r="C76" s="2">
        <v>79986390.019999996</v>
      </c>
      <c r="D76" s="3">
        <f t="shared" si="1"/>
        <v>-5.2065943351965842</v>
      </c>
      <c r="E76" s="3">
        <f t="shared" si="2"/>
        <v>-3.8763198383543767</v>
      </c>
    </row>
    <row r="80" spans="1:7" x14ac:dyDescent="0.45">
      <c r="B80" t="s">
        <v>23</v>
      </c>
      <c r="C80" t="s">
        <v>24</v>
      </c>
      <c r="D80" t="s">
        <v>25</v>
      </c>
      <c r="E80" t="s">
        <v>23</v>
      </c>
      <c r="F80" t="s">
        <v>24</v>
      </c>
      <c r="G80" t="s">
        <v>25</v>
      </c>
    </row>
    <row r="81" spans="1:7" x14ac:dyDescent="0.45">
      <c r="A81" s="1">
        <v>43862</v>
      </c>
      <c r="B81" s="2">
        <v>18119685.68</v>
      </c>
      <c r="C81" s="2">
        <v>28291787.690000001</v>
      </c>
      <c r="D81" s="2">
        <v>97879442.980000004</v>
      </c>
      <c r="E81" s="3">
        <f>B81-blkfem20</f>
        <v>0</v>
      </c>
      <c r="F81" s="3">
        <f>C81-latfeb20</f>
        <v>0</v>
      </c>
      <c r="G81" s="3">
        <f>D81-whfeb20</f>
        <v>0</v>
      </c>
    </row>
    <row r="82" spans="1:7" x14ac:dyDescent="0.45">
      <c r="A82" s="1">
        <v>43891</v>
      </c>
      <c r="B82" s="2">
        <v>17761406.149999999</v>
      </c>
      <c r="C82" s="2">
        <v>27441511.399999999</v>
      </c>
      <c r="D82" s="2">
        <v>96596864.129999995</v>
      </c>
      <c r="E82" s="3">
        <f t="shared" ref="E82:E95" si="3">(B82/blkfeb20)*100-100</f>
        <v>-1.9772943986299936</v>
      </c>
      <c r="F82" s="3">
        <f t="shared" ref="F82:F95" si="4">(C82/latfeb20)*100-100</f>
        <v>-3.0053819833397881</v>
      </c>
      <c r="G82" s="3">
        <f t="shared" ref="G82:G95" si="5">(D82/whfeb20)*100-100</f>
        <v>-1.3103659062118709</v>
      </c>
    </row>
    <row r="83" spans="1:7" x14ac:dyDescent="0.45">
      <c r="A83" s="1">
        <v>43922</v>
      </c>
      <c r="B83" s="2">
        <v>15188523.970000001</v>
      </c>
      <c r="C83" s="2">
        <v>22588215.73</v>
      </c>
      <c r="D83" s="2">
        <v>84242239.25</v>
      </c>
      <c r="E83" s="3">
        <f t="shared" si="3"/>
        <v>-16.176669737904632</v>
      </c>
      <c r="F83" s="3">
        <f t="shared" si="4"/>
        <v>-20.159814651853836</v>
      </c>
      <c r="G83" s="3">
        <f t="shared" si="5"/>
        <v>-13.932653593856813</v>
      </c>
    </row>
    <row r="84" spans="1:7" x14ac:dyDescent="0.45">
      <c r="A84" s="1">
        <v>43952</v>
      </c>
      <c r="B84" s="2">
        <v>15343682.119999999</v>
      </c>
      <c r="C84" s="2">
        <v>23232136.219999999</v>
      </c>
      <c r="D84" s="2">
        <v>87493402.109999999</v>
      </c>
      <c r="E84" s="3">
        <f t="shared" si="3"/>
        <v>-15.320373703082907</v>
      </c>
      <c r="F84" s="3">
        <f t="shared" si="4"/>
        <v>-17.883816764920752</v>
      </c>
      <c r="G84" s="3">
        <f t="shared" si="5"/>
        <v>-10.611054327436477</v>
      </c>
    </row>
    <row r="85" spans="1:7" x14ac:dyDescent="0.45">
      <c r="A85" s="1">
        <v>43983</v>
      </c>
      <c r="B85" s="2">
        <v>16038427.07</v>
      </c>
      <c r="C85" s="2">
        <v>24817016.460000001</v>
      </c>
      <c r="D85" s="2">
        <v>90296613.510000005</v>
      </c>
      <c r="E85" s="3">
        <f t="shared" si="3"/>
        <v>-11.486173914690113</v>
      </c>
      <c r="F85" s="3">
        <f t="shared" si="4"/>
        <v>-12.281907626601452</v>
      </c>
      <c r="G85" s="3">
        <f t="shared" si="5"/>
        <v>-7.7471113843071464</v>
      </c>
    </row>
    <row r="86" spans="1:7" x14ac:dyDescent="0.45">
      <c r="A86" s="1">
        <v>44013</v>
      </c>
      <c r="B86" s="2">
        <v>16398145.300000001</v>
      </c>
      <c r="C86" s="2">
        <v>25236577.649999999</v>
      </c>
      <c r="D86" s="2">
        <v>91326714.870000005</v>
      </c>
      <c r="E86" s="3">
        <f t="shared" si="3"/>
        <v>-9.5009395328539625</v>
      </c>
      <c r="F86" s="3">
        <f t="shared" si="4"/>
        <v>-10.79892890996031</v>
      </c>
      <c r="G86" s="3">
        <f t="shared" si="5"/>
        <v>-6.6946928900473353</v>
      </c>
    </row>
    <row r="87" spans="1:7" x14ac:dyDescent="0.45">
      <c r="A87" s="1">
        <v>44044</v>
      </c>
      <c r="B87" s="2">
        <v>16492615.869999999</v>
      </c>
      <c r="C87" s="2">
        <v>26009075.899999999</v>
      </c>
      <c r="D87" s="2">
        <v>92649144.269999996</v>
      </c>
      <c r="E87" s="3">
        <f t="shared" si="3"/>
        <v>-8.9795697272823816</v>
      </c>
      <c r="F87" s="3">
        <f t="shared" si="4"/>
        <v>-8.0684607668212038</v>
      </c>
      <c r="G87" s="3">
        <f t="shared" si="5"/>
        <v>-5.3436130721225368</v>
      </c>
    </row>
    <row r="88" spans="1:7" x14ac:dyDescent="0.45">
      <c r="A88" s="1">
        <v>44075</v>
      </c>
      <c r="B88" s="2">
        <v>16586121.529999999</v>
      </c>
      <c r="C88" s="2">
        <v>26104814.850000001</v>
      </c>
      <c r="D88" s="2">
        <v>93133635.170000002</v>
      </c>
      <c r="E88" s="3">
        <f t="shared" si="3"/>
        <v>-8.4635251244601051</v>
      </c>
      <c r="F88" s="3">
        <f t="shared" si="4"/>
        <v>-7.7300623911192616</v>
      </c>
      <c r="G88" s="3">
        <f t="shared" si="5"/>
        <v>-4.8486256822790921</v>
      </c>
    </row>
    <row r="89" spans="1:7" x14ac:dyDescent="0.45">
      <c r="A89" s="1">
        <v>44105</v>
      </c>
      <c r="B89" s="2">
        <v>17188038.5</v>
      </c>
      <c r="C89" s="2">
        <v>26999575.829999998</v>
      </c>
      <c r="D89" s="2">
        <v>94352524.150000006</v>
      </c>
      <c r="E89" s="3">
        <f t="shared" si="3"/>
        <v>-5.1416299181631331</v>
      </c>
      <c r="F89" s="3">
        <f t="shared" si="4"/>
        <v>-4.5674450627124799</v>
      </c>
      <c r="G89" s="3">
        <f t="shared" si="5"/>
        <v>-3.6033294863770919</v>
      </c>
    </row>
    <row r="90" spans="1:7" x14ac:dyDescent="0.45">
      <c r="A90" s="1">
        <v>44136</v>
      </c>
      <c r="B90" s="2">
        <v>17334604.77</v>
      </c>
      <c r="C90" s="2">
        <v>27007240.760000002</v>
      </c>
      <c r="D90" s="2">
        <v>93697830.189999998</v>
      </c>
      <c r="E90" s="3">
        <f t="shared" si="3"/>
        <v>-4.332751262162077</v>
      </c>
      <c r="F90" s="3">
        <f t="shared" si="4"/>
        <v>-4.5403526425233167</v>
      </c>
      <c r="G90" s="3">
        <f t="shared" si="5"/>
        <v>-4.2722073835815024</v>
      </c>
    </row>
    <row r="91" spans="1:7" x14ac:dyDescent="0.45">
      <c r="A91" s="1">
        <v>44166</v>
      </c>
      <c r="B91" s="2">
        <v>17118561.050000001</v>
      </c>
      <c r="C91" s="2">
        <v>26572391.210000001</v>
      </c>
      <c r="D91" s="2">
        <v>93585783.760000005</v>
      </c>
      <c r="E91" s="3">
        <f t="shared" si="3"/>
        <v>-5.5250662052323065</v>
      </c>
      <c r="F91" s="3">
        <f t="shared" si="4"/>
        <v>-6.07736951386687</v>
      </c>
      <c r="G91" s="3">
        <f t="shared" si="5"/>
        <v>-4.3866812982143131</v>
      </c>
    </row>
    <row r="92" spans="1:7" x14ac:dyDescent="0.45">
      <c r="A92" s="1">
        <v>44197</v>
      </c>
      <c r="B92" s="2">
        <v>17140192.899999999</v>
      </c>
      <c r="C92" s="2">
        <v>26226060.309999999</v>
      </c>
      <c r="D92" s="2">
        <v>92603986.390000001</v>
      </c>
      <c r="E92" s="3">
        <f t="shared" si="3"/>
        <v>-5.4056830637031226</v>
      </c>
      <c r="F92" s="3">
        <f t="shared" si="4"/>
        <v>-7.3015088429005601</v>
      </c>
      <c r="G92" s="3">
        <f t="shared" si="5"/>
        <v>-5.3897492970796321</v>
      </c>
    </row>
    <row r="93" spans="1:7" x14ac:dyDescent="0.45">
      <c r="A93" s="1">
        <v>44228</v>
      </c>
      <c r="B93" s="2">
        <v>16917484.460000001</v>
      </c>
      <c r="C93" s="2">
        <v>26544103.699999999</v>
      </c>
      <c r="D93" s="2">
        <v>92852309.540000007</v>
      </c>
      <c r="E93" s="3">
        <f t="shared" si="3"/>
        <v>-6.6347796602617422</v>
      </c>
      <c r="F93" s="3">
        <f t="shared" si="4"/>
        <v>-6.1773543939669082</v>
      </c>
      <c r="G93" s="3">
        <f t="shared" si="5"/>
        <v>-5.1360462288564577</v>
      </c>
    </row>
    <row r="94" spans="1:7" x14ac:dyDescent="0.45">
      <c r="A94" s="1">
        <v>44256</v>
      </c>
      <c r="B94" s="2">
        <v>17202532</v>
      </c>
      <c r="C94" s="2">
        <v>26892915.420000002</v>
      </c>
      <c r="D94" s="2">
        <v>93158495.329999998</v>
      </c>
      <c r="E94" s="3">
        <f t="shared" si="3"/>
        <v>-5.0616423275616143</v>
      </c>
      <c r="F94" s="3">
        <f t="shared" si="4"/>
        <v>-4.9444463719570564</v>
      </c>
      <c r="G94" s="3">
        <f t="shared" si="5"/>
        <v>-4.8232269271951651</v>
      </c>
    </row>
    <row r="95" spans="1:7" x14ac:dyDescent="0.45">
      <c r="A95" s="1">
        <v>44287</v>
      </c>
      <c r="B95" s="2">
        <v>17428963.870000001</v>
      </c>
      <c r="C95" s="2">
        <v>26896330.350000001</v>
      </c>
      <c r="D95" s="2">
        <v>93631917.879999995</v>
      </c>
      <c r="E95" s="3">
        <f t="shared" si="3"/>
        <v>-3.811996643862301</v>
      </c>
      <c r="F95" s="3">
        <f t="shared" si="4"/>
        <v>-4.9323759788188966</v>
      </c>
      <c r="G95" s="3">
        <f t="shared" si="5"/>
        <v>-4.3395476830287265</v>
      </c>
    </row>
    <row r="98" spans="1:7" x14ac:dyDescent="0.45">
      <c r="B98" s="4" t="s">
        <v>27</v>
      </c>
    </row>
    <row r="99" spans="1:7" x14ac:dyDescent="0.45">
      <c r="B99" t="s">
        <v>23</v>
      </c>
      <c r="C99" t="s">
        <v>24</v>
      </c>
      <c r="D99" t="s">
        <v>25</v>
      </c>
      <c r="E99" t="s">
        <v>23</v>
      </c>
      <c r="F99" t="s">
        <v>24</v>
      </c>
      <c r="G99" t="s">
        <v>25</v>
      </c>
    </row>
    <row r="100" spans="1:7" x14ac:dyDescent="0.45">
      <c r="A100" s="1">
        <v>43862</v>
      </c>
      <c r="B100" s="2">
        <v>9746648.6099999994</v>
      </c>
      <c r="C100" s="2">
        <v>12374715.279999999</v>
      </c>
      <c r="D100" s="2">
        <v>46289605.649999999</v>
      </c>
      <c r="E100" s="2">
        <v>0</v>
      </c>
      <c r="F100" s="2">
        <v>0</v>
      </c>
      <c r="G100" s="2">
        <v>0</v>
      </c>
    </row>
    <row r="101" spans="1:7" x14ac:dyDescent="0.45">
      <c r="A101" s="1">
        <v>43891</v>
      </c>
      <c r="B101" s="2">
        <v>9436530.0600000005</v>
      </c>
      <c r="C101" s="2">
        <v>12018209.439999999</v>
      </c>
      <c r="D101" s="2">
        <v>45530710.729999997</v>
      </c>
      <c r="E101" s="3">
        <f>(B101/blkfemfeb20)*100-100</f>
        <v>-3.1817967632671014</v>
      </c>
      <c r="F101" s="3">
        <f>(C101/latfemfeb20)*100-100</f>
        <v>-2.8809215560392261</v>
      </c>
      <c r="G101" s="3">
        <f>(D101/whfemfeb20)*100-100</f>
        <v>-1.6394499571633361</v>
      </c>
    </row>
    <row r="102" spans="1:7" x14ac:dyDescent="0.45">
      <c r="A102" s="1">
        <v>43922</v>
      </c>
      <c r="B102" s="2">
        <v>8037251.1399999997</v>
      </c>
      <c r="C102" s="2">
        <v>9407779.2699999996</v>
      </c>
      <c r="D102" s="2">
        <v>38750066.950000003</v>
      </c>
      <c r="E102" s="3">
        <f>(B102/blkfemfeb20)*100-100</f>
        <v>-17.538310227437236</v>
      </c>
      <c r="F102" s="3">
        <f>(C102/latfemfeb20)*100-100</f>
        <v>-23.975792112123656</v>
      </c>
      <c r="G102" s="3">
        <f>(D102/whfemfeb20)*100-100</f>
        <v>-16.287757465481874</v>
      </c>
    </row>
    <row r="103" spans="1:7" x14ac:dyDescent="0.45">
      <c r="A103" s="1">
        <v>43952</v>
      </c>
      <c r="B103" s="2">
        <v>8074860.1399999997</v>
      </c>
      <c r="C103" s="2">
        <v>9664382.6799999997</v>
      </c>
      <c r="D103" s="2">
        <v>40327685.640000001</v>
      </c>
      <c r="E103" s="3">
        <f>(B103/blkfemfeb20)*100-100</f>
        <v>-17.152444259504293</v>
      </c>
      <c r="F103" s="3">
        <f>(C103/latfemfeb20)*100-100</f>
        <v>-21.902181494069893</v>
      </c>
      <c r="G103" s="3">
        <f>(D103/whfemfeb20)*100-100</f>
        <v>-12.879608556354157</v>
      </c>
    </row>
    <row r="104" spans="1:7" x14ac:dyDescent="0.45">
      <c r="A104" s="1">
        <v>43983</v>
      </c>
      <c r="B104" s="2">
        <v>8439088.4499999993</v>
      </c>
      <c r="C104" s="2">
        <v>10678643.050000001</v>
      </c>
      <c r="D104" s="2">
        <v>41755166.789999999</v>
      </c>
      <c r="E104" s="3">
        <f>(B104/blkfemfeb20)*100-100</f>
        <v>-13.415484771436738</v>
      </c>
      <c r="F104" s="3">
        <f>(C104/latfemfeb20)*100-100</f>
        <v>-13.705949523874608</v>
      </c>
      <c r="G104" s="3">
        <f>(D104/whfemfeb20)*100-100</f>
        <v>-9.7958036071538572</v>
      </c>
    </row>
    <row r="105" spans="1:7" x14ac:dyDescent="0.45">
      <c r="A105" s="1">
        <v>44013</v>
      </c>
      <c r="B105" s="2">
        <v>8638962.8499999996</v>
      </c>
      <c r="C105" s="2">
        <v>10860982.050000001</v>
      </c>
      <c r="D105" s="2">
        <v>42389668.920000002</v>
      </c>
      <c r="E105" s="3">
        <f>(B105/blkfemfeb20)*100-100</f>
        <v>-11.364786033873443</v>
      </c>
      <c r="F105" s="3">
        <f>(C105/latfemfeb20)*100-100</f>
        <v>-12.232469157868167</v>
      </c>
      <c r="G105" s="3">
        <f>(D105/whfemfeb20)*100-100</f>
        <v>-8.4250809123062709</v>
      </c>
    </row>
    <row r="106" spans="1:7" x14ac:dyDescent="0.45">
      <c r="A106" s="1">
        <v>44044</v>
      </c>
      <c r="B106" s="2">
        <v>8682184.2300000004</v>
      </c>
      <c r="C106" s="2">
        <v>11253692.66</v>
      </c>
      <c r="D106" s="2">
        <v>42954179.93</v>
      </c>
      <c r="E106" s="3">
        <f>(B106/blkfemfeb20)*100-100</f>
        <v>-10.921337401123353</v>
      </c>
      <c r="F106" s="3">
        <f>(C106/latfemfeb20)*100-100</f>
        <v>-9.0589770724809711</v>
      </c>
      <c r="G106" s="3">
        <f>(D106/whfemfeb20)*100-100</f>
        <v>-7.2055608881602069</v>
      </c>
    </row>
    <row r="107" spans="1:7" x14ac:dyDescent="0.45">
      <c r="A107" s="1">
        <v>44075</v>
      </c>
      <c r="B107" s="2">
        <v>8784612.1500000004</v>
      </c>
      <c r="C107" s="2">
        <v>11041882.699999999</v>
      </c>
      <c r="D107" s="2">
        <v>43574805.619999997</v>
      </c>
      <c r="E107" s="3">
        <f>(B107/blkfemfeb20)*100-100</f>
        <v>-9.8704334022358751</v>
      </c>
      <c r="F107" s="3">
        <f>(C107/latfemfeb20)*100-100</f>
        <v>-10.770612089589832</v>
      </c>
      <c r="G107" s="3">
        <f>(D107/whfemfeb20)*100-100</f>
        <v>-5.8648156359914907</v>
      </c>
    </row>
    <row r="108" spans="1:7" x14ac:dyDescent="0.45">
      <c r="A108" s="1">
        <v>44105</v>
      </c>
      <c r="B108" s="2">
        <v>9202322.8800000008</v>
      </c>
      <c r="C108" s="2">
        <v>11547393.199999999</v>
      </c>
      <c r="D108" s="2">
        <v>44345053.640000001</v>
      </c>
      <c r="E108" s="3">
        <f>(B108/blkfemfeb20)*100-100</f>
        <v>-5.5847476582004134</v>
      </c>
      <c r="F108" s="3">
        <f>(C108/latfemfeb20)*100-100</f>
        <v>-6.6855847692683312</v>
      </c>
      <c r="G108" s="3">
        <f>(D108/whfemfeb20)*100-100</f>
        <v>-4.2008394383459091</v>
      </c>
    </row>
    <row r="109" spans="1:7" x14ac:dyDescent="0.45">
      <c r="A109" s="1">
        <v>44136</v>
      </c>
      <c r="B109" s="2">
        <v>9295079.1600000001</v>
      </c>
      <c r="C109" s="2">
        <v>11569987.789999999</v>
      </c>
      <c r="D109" s="2">
        <v>44205411.619999997</v>
      </c>
      <c r="E109" s="3">
        <f>(B109/blkfemfeb20)*100-100</f>
        <v>-4.6330740757052808</v>
      </c>
      <c r="F109" s="3">
        <f>(C109/latfemfeb20)*100-100</f>
        <v>-6.5029980229169411</v>
      </c>
      <c r="G109" s="3">
        <f>(D109/whfemfeb20)*100-100</f>
        <v>-4.5025097983309337</v>
      </c>
    </row>
    <row r="110" spans="1:7" x14ac:dyDescent="0.45">
      <c r="A110" s="1">
        <v>44166</v>
      </c>
      <c r="B110" s="2">
        <v>9141809.9100000001</v>
      </c>
      <c r="C110" s="2">
        <v>11521845.34</v>
      </c>
      <c r="D110" s="2">
        <v>44294979.350000001</v>
      </c>
      <c r="E110" s="3">
        <f>(B110/blkfemfeb20)*100-100</f>
        <v>-6.2056069137389329</v>
      </c>
      <c r="F110" s="3">
        <f>(C110/latfemfeb20)*100-100</f>
        <v>-6.8920368727869459</v>
      </c>
      <c r="G110" s="3">
        <f>(D110/whfemfeb20)*100-100</f>
        <v>-4.3090155381351707</v>
      </c>
    </row>
    <row r="111" spans="1:7" x14ac:dyDescent="0.45">
      <c r="A111" s="1">
        <v>44197</v>
      </c>
      <c r="B111" s="2">
        <v>9086171.7200000007</v>
      </c>
      <c r="C111" s="2">
        <v>11320042.789999999</v>
      </c>
      <c r="D111" s="2">
        <v>43743493.649999999</v>
      </c>
      <c r="E111" s="3">
        <f>(B111/blkfemfeb20)*100-100</f>
        <v>-6.7764512339385448</v>
      </c>
      <c r="F111" s="3">
        <f>(C111/latfemfeb20)*100-100</f>
        <v>-8.5228020696731477</v>
      </c>
      <c r="G111" s="3">
        <f>(D111/whfemfeb20)*100-100</f>
        <v>-5.5003968261285081</v>
      </c>
    </row>
    <row r="112" spans="1:7" x14ac:dyDescent="0.45">
      <c r="A112" s="1">
        <v>44228</v>
      </c>
      <c r="B112" s="2">
        <v>9034135.6799999997</v>
      </c>
      <c r="C112" s="2">
        <v>11408616.289999999</v>
      </c>
      <c r="D112" s="2">
        <v>44027387.210000001</v>
      </c>
      <c r="E112" s="3">
        <f>(B112/blkfemfeb20)*100-100</f>
        <v>-7.3103377223322212</v>
      </c>
      <c r="F112" s="3">
        <f>(C112/latfemfeb20)*100-100</f>
        <v>-7.8070401471087507</v>
      </c>
      <c r="G112" s="3">
        <f>(D112/whfemfeb20)*100-100</f>
        <v>-4.8870981038482881</v>
      </c>
    </row>
    <row r="113" spans="1:7" x14ac:dyDescent="0.45">
      <c r="A113" s="1">
        <v>44256</v>
      </c>
      <c r="B113" s="2">
        <v>9126596.9100000001</v>
      </c>
      <c r="C113" s="2">
        <v>11632565.470000001</v>
      </c>
      <c r="D113" s="2">
        <v>44285671.140000001</v>
      </c>
      <c r="E113" s="3">
        <f>(B113/blkfemfeb20)*100-100</f>
        <v>-6.3616913342277428</v>
      </c>
      <c r="F113" s="3">
        <f>(C113/latfemfeb20)*100-100</f>
        <v>-5.997308165945924</v>
      </c>
      <c r="G113" s="3">
        <f>(D113/whfemfeb20)*100-100</f>
        <v>-4.3291241777947533</v>
      </c>
    </row>
    <row r="114" spans="1:7" x14ac:dyDescent="0.45">
      <c r="A114" s="1">
        <v>44287</v>
      </c>
      <c r="B114" s="2">
        <v>9267683.5500000007</v>
      </c>
      <c r="C114" s="2">
        <v>11446836.68</v>
      </c>
      <c r="D114" s="2">
        <v>44241177.270000003</v>
      </c>
      <c r="E114" s="3">
        <f>(B114/blkfemfeb20)*100-100</f>
        <v>-4.9141513064150502</v>
      </c>
      <c r="F114" s="3">
        <f>(C114/latfemfeb20)*100-100</f>
        <v>-7.4981814046229971</v>
      </c>
      <c r="G114" s="3">
        <f>(D114/whfemfeb20)*100-100</f>
        <v>-4.4252448281550443</v>
      </c>
    </row>
    <row r="118" spans="1:7" x14ac:dyDescent="0.45">
      <c r="B118" s="4" t="s">
        <v>26</v>
      </c>
    </row>
    <row r="119" spans="1:7" x14ac:dyDescent="0.45">
      <c r="B119" t="s">
        <v>23</v>
      </c>
      <c r="C119" t="s">
        <v>24</v>
      </c>
      <c r="D119" t="s">
        <v>25</v>
      </c>
      <c r="E119" t="s">
        <v>23</v>
      </c>
      <c r="F119" t="s">
        <v>24</v>
      </c>
      <c r="G119" t="s">
        <v>25</v>
      </c>
    </row>
    <row r="120" spans="1:7" x14ac:dyDescent="0.45">
      <c r="A120" s="1">
        <v>43862</v>
      </c>
      <c r="B120" s="2">
        <v>8373037.0700000003</v>
      </c>
      <c r="C120" s="2">
        <v>15917072.4</v>
      </c>
      <c r="D120" s="2">
        <v>51589837.329999998</v>
      </c>
      <c r="E120" s="2">
        <v>0</v>
      </c>
      <c r="F120" s="2">
        <v>0</v>
      </c>
      <c r="G120" s="2">
        <v>0</v>
      </c>
    </row>
    <row r="121" spans="1:7" x14ac:dyDescent="0.45">
      <c r="A121" s="1">
        <v>43891</v>
      </c>
      <c r="B121" s="2">
        <v>8324876.0899999999</v>
      </c>
      <c r="C121" s="2">
        <v>15423301.960000001</v>
      </c>
      <c r="D121" s="2">
        <v>51066153.399999999</v>
      </c>
      <c r="E121" s="3">
        <f>(B121/blkmalefeb20)*100-100</f>
        <v>-0.57519129077498121</v>
      </c>
      <c r="F121" s="3">
        <f>(C121/latmalefeb20)*100-100</f>
        <v>-3.1021435826352075</v>
      </c>
      <c r="G121" s="3">
        <f>(D121/whmalefeb20)*100-100</f>
        <v>-1.0150912604166535</v>
      </c>
    </row>
    <row r="122" spans="1:7" x14ac:dyDescent="0.45">
      <c r="A122" s="1">
        <v>43922</v>
      </c>
      <c r="B122" s="2">
        <v>7151272.8300000001</v>
      </c>
      <c r="C122" s="2">
        <v>13180436.460000001</v>
      </c>
      <c r="D122" s="2">
        <v>45492172.299999997</v>
      </c>
      <c r="E122" s="3">
        <f>(B122/blkmalefeb20)*100-100</f>
        <v>-14.591649717848441</v>
      </c>
      <c r="F122" s="3">
        <f>(C122/latmalefeb20)*100-100</f>
        <v>-17.193085959701975</v>
      </c>
      <c r="G122" s="3">
        <f>(D122/whmalefeb20)*100-100</f>
        <v>-11.819508154281678</v>
      </c>
    </row>
    <row r="123" spans="1:7" x14ac:dyDescent="0.45">
      <c r="A123" s="1">
        <v>43952</v>
      </c>
      <c r="B123" s="2">
        <v>7268821.9800000004</v>
      </c>
      <c r="C123" s="2">
        <v>13567753.539999999</v>
      </c>
      <c r="D123" s="2">
        <v>47165716.469999999</v>
      </c>
      <c r="E123" s="3">
        <f>(B123/blkmalefeb20)*100-100</f>
        <v>-13.187748731655859</v>
      </c>
      <c r="F123" s="3">
        <f>(C123/latmalefeb20)*100-100</f>
        <v>-14.759742250088664</v>
      </c>
      <c r="G123" s="3">
        <f>(D123/whmalefeb20)*100-100</f>
        <v>-8.5755666018108059</v>
      </c>
    </row>
    <row r="124" spans="1:7" x14ac:dyDescent="0.45">
      <c r="A124" s="1">
        <v>43983</v>
      </c>
      <c r="B124" s="2">
        <v>7599338.6200000001</v>
      </c>
      <c r="C124" s="2">
        <v>14138373.41</v>
      </c>
      <c r="D124" s="2">
        <v>48541446.719999999</v>
      </c>
      <c r="E124" s="3">
        <f>(B124/blkmalefeb20)*100-100</f>
        <v>-9.2403561996889607</v>
      </c>
      <c r="F124" s="3">
        <f>(C124/latmalefeb20)*100-100</f>
        <v>-11.174787330866195</v>
      </c>
      <c r="G124" s="3">
        <f>(D124/whmalefeb20)*100-100</f>
        <v>-5.9088975033990465</v>
      </c>
    </row>
    <row r="125" spans="1:7" x14ac:dyDescent="0.45">
      <c r="A125" s="1">
        <v>44013</v>
      </c>
      <c r="B125" s="2">
        <v>7759182.4500000002</v>
      </c>
      <c r="C125" s="2">
        <v>14375595.6</v>
      </c>
      <c r="D125" s="2">
        <v>48937045.960000001</v>
      </c>
      <c r="E125" s="3">
        <f>(B125/blkmalefeb20)*100-100</f>
        <v>-7.3313257169181441</v>
      </c>
      <c r="F125" s="3">
        <f>(C125/latmalefeb20)*100-100</f>
        <v>-9.6844241281455794</v>
      </c>
      <c r="G125" s="3">
        <f>(D125/whmalefeb20)*100-100</f>
        <v>-5.1420812844032184</v>
      </c>
    </row>
    <row r="126" spans="1:7" x14ac:dyDescent="0.45">
      <c r="A126" s="1">
        <v>44044</v>
      </c>
      <c r="B126" s="2">
        <v>7810431.6500000004</v>
      </c>
      <c r="C126" s="2">
        <v>14755383.24</v>
      </c>
      <c r="D126" s="2">
        <v>49694964.340000004</v>
      </c>
      <c r="E126" s="3">
        <f>(B126/blkmalefeb20)*100-100</f>
        <v>-6.7192515128802626</v>
      </c>
      <c r="F126" s="3">
        <f>(C126/latmalefeb20)*100-100</f>
        <v>-7.2983845948957367</v>
      </c>
      <c r="G126" s="3">
        <f>(D126/whmalefeb20)*100-100</f>
        <v>-3.6729578693556135</v>
      </c>
    </row>
    <row r="127" spans="1:7" x14ac:dyDescent="0.45">
      <c r="A127" s="1">
        <v>44075</v>
      </c>
      <c r="B127" s="2">
        <v>7801509.3899999997</v>
      </c>
      <c r="C127" s="2">
        <v>15062932.140000001</v>
      </c>
      <c r="D127" s="2">
        <v>49558829.549999997</v>
      </c>
      <c r="E127" s="3">
        <f>(B127/blkmalefeb20)*100-100</f>
        <v>-6.8258109360072439</v>
      </c>
      <c r="F127" s="3">
        <f>(C127/latmalefeb20)*100-100</f>
        <v>-5.3661894507686014</v>
      </c>
      <c r="G127" s="3">
        <f>(D127/whmalefeb20)*100-100</f>
        <v>-3.9368369529999399</v>
      </c>
    </row>
    <row r="128" spans="1:7" x14ac:dyDescent="0.45">
      <c r="A128" s="1">
        <v>44105</v>
      </c>
      <c r="B128" s="2">
        <v>7985715.6100000003</v>
      </c>
      <c r="C128" s="2">
        <v>15452182.630000001</v>
      </c>
      <c r="D128" s="2">
        <v>50007470.509999998</v>
      </c>
      <c r="E128" s="3">
        <f>(B128/blkmalefeb20)*100-100</f>
        <v>-4.6258180485996547</v>
      </c>
      <c r="F128" s="3">
        <f>(C128/latmalefeb20)*100-100</f>
        <v>-2.9206989722557211</v>
      </c>
      <c r="G128" s="3">
        <f>(D128/whmalefeb20)*100-100</f>
        <v>-3.0672064536242232</v>
      </c>
    </row>
    <row r="129" spans="1:7" x14ac:dyDescent="0.45">
      <c r="A129" s="1">
        <v>44136</v>
      </c>
      <c r="B129" s="2">
        <v>8039525.6100000003</v>
      </c>
      <c r="C129" s="2">
        <v>15437252.970000001</v>
      </c>
      <c r="D129" s="2">
        <v>49492418.57</v>
      </c>
      <c r="E129" s="3">
        <f>(B129/blkmalefeb20)*100-100</f>
        <v>-3.9831599599021104</v>
      </c>
      <c r="F129" s="3">
        <f>(C129/latmalefeb20)*100-100</f>
        <v>-3.0144954922740652</v>
      </c>
      <c r="G129" s="3">
        <f>(D129/whmalefeb20)*100-100</f>
        <v>-4.0655657558748146</v>
      </c>
    </row>
    <row r="130" spans="1:7" x14ac:dyDescent="0.45">
      <c r="A130" s="1">
        <v>44166</v>
      </c>
      <c r="B130" s="2">
        <v>7976751.1500000004</v>
      </c>
      <c r="C130" s="2">
        <v>15050545.869999999</v>
      </c>
      <c r="D130" s="2">
        <v>49290804.420000002</v>
      </c>
      <c r="E130" s="3">
        <f>(B130/blkmalefeb20)*100-100</f>
        <v>-4.7328814704507209</v>
      </c>
      <c r="F130" s="3">
        <f>(C130/latmalefeb20)*100-100</f>
        <v>-5.4440069644968219</v>
      </c>
      <c r="G130" s="3">
        <f>(D130/whmalefeb20)*100-100</f>
        <v>-4.4563678216195655</v>
      </c>
    </row>
    <row r="131" spans="1:7" x14ac:dyDescent="0.45">
      <c r="A131" s="1">
        <v>44197</v>
      </c>
      <c r="B131" s="2">
        <v>8054021.1799999997</v>
      </c>
      <c r="C131" s="2">
        <v>14906017.52</v>
      </c>
      <c r="D131" s="2">
        <v>48860492.740000002</v>
      </c>
      <c r="E131" s="3">
        <f>(B131/blkmalefeb20)*100-100</f>
        <v>-3.8100379507814637</v>
      </c>
      <c r="F131" s="3">
        <f>(C131/latmalefeb20)*100-100</f>
        <v>-6.3520153366896892</v>
      </c>
      <c r="G131" s="3">
        <f>(D131/whmalefeb20)*100-100</f>
        <v>-5.2904694630871631</v>
      </c>
    </row>
    <row r="132" spans="1:7" x14ac:dyDescent="0.45">
      <c r="A132" s="1">
        <v>44228</v>
      </c>
      <c r="B132" s="2">
        <v>7883348.7800000003</v>
      </c>
      <c r="C132" s="2">
        <v>15135487.42</v>
      </c>
      <c r="D132" s="2">
        <v>48824922.329999998</v>
      </c>
      <c r="E132" s="3">
        <f>(B132/blkmalefeb20)*100-100</f>
        <v>-5.8483951033074817</v>
      </c>
      <c r="F132" s="3">
        <f>(C132/latmalefeb20)*100-100</f>
        <v>-4.9103563793552922</v>
      </c>
      <c r="G132" s="3">
        <f>(D132/whmalefeb20)*100-100</f>
        <v>-5.3594179456584072</v>
      </c>
    </row>
    <row r="133" spans="1:7" x14ac:dyDescent="0.45">
      <c r="A133" s="1">
        <v>44256</v>
      </c>
      <c r="B133" s="2">
        <v>8075935.0899999999</v>
      </c>
      <c r="C133" s="2">
        <v>15260349.949999999</v>
      </c>
      <c r="D133" s="2">
        <v>48872824.189999998</v>
      </c>
      <c r="E133" s="3">
        <f>(B133/blkmalefeb20)*100-100</f>
        <v>-3.548317982067644</v>
      </c>
      <c r="F133" s="3">
        <f>(C133/latmalefeb20)*100-100</f>
        <v>-4.1258997477450805</v>
      </c>
      <c r="G133" s="3">
        <f>(D133/whmalefeb20)*100-100</f>
        <v>-5.2665665964797199</v>
      </c>
    </row>
    <row r="134" spans="1:7" x14ac:dyDescent="0.45">
      <c r="A134" s="1">
        <v>44287</v>
      </c>
      <c r="B134" s="2">
        <v>8161280.3099999996</v>
      </c>
      <c r="C134" s="2">
        <v>15449493.67</v>
      </c>
      <c r="D134" s="2">
        <v>49390740.609999999</v>
      </c>
      <c r="E134" s="3">
        <f>(B134/blkmalefeb20)*100-100</f>
        <v>-2.529031679063138</v>
      </c>
      <c r="F134" s="3">
        <f>(C134/latmalefeb20)*100-100</f>
        <v>-2.9375925311491358</v>
      </c>
      <c r="G134" s="3">
        <f>(D134/whmalefeb20)*100-100</f>
        <v>-4.26265488284686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blkfeb20</vt:lpstr>
      <vt:lpstr>blkfem20</vt:lpstr>
      <vt:lpstr>blkfemfeb20</vt:lpstr>
      <vt:lpstr>blkmalefeb20</vt:lpstr>
      <vt:lpstr>femfeb20</vt:lpstr>
      <vt:lpstr>latfeb20</vt:lpstr>
      <vt:lpstr>latfemfeb20</vt:lpstr>
      <vt:lpstr>latmalefeb20</vt:lpstr>
      <vt:lpstr>malefeb20</vt:lpstr>
      <vt:lpstr>totfeb20</vt:lpstr>
      <vt:lpstr>whfeb20</vt:lpstr>
      <vt:lpstr>whfemfeb20</vt:lpstr>
      <vt:lpstr>whmalefeb20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Saenz</dc:creator>
  <cp:lastModifiedBy>Rogelio Saenz</cp:lastModifiedBy>
  <dcterms:created xsi:type="dcterms:W3CDTF">2021-06-04T20:01:23Z</dcterms:created>
  <dcterms:modified xsi:type="dcterms:W3CDTF">2021-06-05T15:11:55Z</dcterms:modified>
</cp:coreProperties>
</file>