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cotr4663_colorado_edu/Documents/CU/Linden/Experiments/Box_Concept/Reports/SolSTAR_Phase2_DataSummary/"/>
    </mc:Choice>
  </mc:AlternateContent>
  <xr:revisionPtr revIDLastSave="1181" documentId="8_{5E9EE8BE-AE22-46E4-ADF7-B5FDD8B6904F}" xr6:coauthVersionLast="47" xr6:coauthVersionMax="47" xr10:uidLastSave="{815BC265-CF31-4AE3-AEEA-AE3F5D8C670F}"/>
  <bookViews>
    <workbookView xWindow="-108" yWindow="-108" windowWidth="23256" windowHeight="12456" firstSheet="1" activeTab="2" xr2:uid="{0ABF7CED-35A4-46CA-90EC-D81C37048BE0}"/>
  </bookViews>
  <sheets>
    <sheet name="PotentialExperiments" sheetId="5" r:id="rId1"/>
    <sheet name="LongExperimentMatrix" sheetId="4" r:id="rId2"/>
    <sheet name="Exp.MatrixSummary" sheetId="6" r:id="rId3"/>
    <sheet name="Thermal Camera" sheetId="1" r:id="rId4"/>
    <sheet name="Oily Soil" sheetId="2" r:id="rId5"/>
    <sheet name="Volumes" sheetId="3" r:id="rId6"/>
  </sheets>
  <definedNames>
    <definedName name="SummaryPower_Experiment" localSheetId="1">LongExperimentMatrix!$K$2:$L$28</definedName>
    <definedName name="SummaryTemp_Temp_Experiment" localSheetId="1">LongExperimentMatrix!#REF!</definedName>
    <definedName name="SummaryTemp_Temp_Experiment_1" localSheetId="1">LongExperimentMatrix!$Y$2:$AJ$28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6" l="1"/>
  <c r="J2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H2" i="6"/>
  <c r="B29" i="6"/>
  <c r="C29" i="6"/>
  <c r="D29" i="6"/>
  <c r="E29" i="6"/>
  <c r="F29" i="6"/>
  <c r="G29" i="6"/>
  <c r="B26" i="6"/>
  <c r="C26" i="6"/>
  <c r="D26" i="6"/>
  <c r="E26" i="6"/>
  <c r="F26" i="6"/>
  <c r="G26" i="6"/>
  <c r="B27" i="6"/>
  <c r="C27" i="6"/>
  <c r="D27" i="6"/>
  <c r="E27" i="6"/>
  <c r="F27" i="6"/>
  <c r="G27" i="6"/>
  <c r="B28" i="6"/>
  <c r="C28" i="6"/>
  <c r="D28" i="6"/>
  <c r="E28" i="6"/>
  <c r="F28" i="6"/>
  <c r="G28" i="6"/>
  <c r="I28" i="4"/>
  <c r="H29" i="6" s="1"/>
  <c r="I27" i="4"/>
  <c r="H28" i="6" s="1"/>
  <c r="I26" i="4"/>
  <c r="H27" i="6" s="1"/>
  <c r="I25" i="4"/>
  <c r="H26" i="6" s="1"/>
  <c r="K3" i="6"/>
  <c r="J3" i="6"/>
  <c r="I3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C2" i="6"/>
  <c r="D2" i="6"/>
  <c r="E2" i="6"/>
  <c r="F2" i="6"/>
  <c r="G2" i="6"/>
  <c r="B2" i="6"/>
  <c r="I3" i="4"/>
  <c r="H4" i="6" s="1"/>
  <c r="I4" i="4"/>
  <c r="H5" i="6" s="1"/>
  <c r="I5" i="4"/>
  <c r="H6" i="6" s="1"/>
  <c r="I6" i="4"/>
  <c r="H7" i="6" s="1"/>
  <c r="I7" i="4"/>
  <c r="H8" i="6" s="1"/>
  <c r="I8" i="4"/>
  <c r="H9" i="6" s="1"/>
  <c r="I9" i="4"/>
  <c r="H10" i="6" s="1"/>
  <c r="I10" i="4"/>
  <c r="H11" i="6" s="1"/>
  <c r="I11" i="4"/>
  <c r="H12" i="6" s="1"/>
  <c r="I12" i="4"/>
  <c r="H13" i="6" s="1"/>
  <c r="I13" i="4"/>
  <c r="H14" i="6" s="1"/>
  <c r="I14" i="4"/>
  <c r="H15" i="6" s="1"/>
  <c r="I15" i="4"/>
  <c r="H16" i="6" s="1"/>
  <c r="I16" i="4"/>
  <c r="H17" i="6" s="1"/>
  <c r="I17" i="4"/>
  <c r="H18" i="6" s="1"/>
  <c r="I18" i="4"/>
  <c r="H19" i="6" s="1"/>
  <c r="I19" i="4"/>
  <c r="H20" i="6" s="1"/>
  <c r="I20" i="4"/>
  <c r="H21" i="6" s="1"/>
  <c r="I21" i="4"/>
  <c r="H22" i="6" s="1"/>
  <c r="I22" i="4"/>
  <c r="H23" i="6" s="1"/>
  <c r="I23" i="4"/>
  <c r="H24" i="6" s="1"/>
  <c r="I24" i="4"/>
  <c r="H25" i="6" s="1"/>
  <c r="I2" i="4"/>
  <c r="H3" i="6" s="1"/>
  <c r="D3" i="3" l="1"/>
  <c r="G3" i="3" s="1"/>
  <c r="H3" i="3" s="1"/>
  <c r="E3" i="3"/>
  <c r="F3" i="3"/>
  <c r="D4" i="3"/>
  <c r="G4" i="3" s="1"/>
  <c r="H4" i="3" s="1"/>
  <c r="E4" i="3"/>
  <c r="F4" i="3"/>
  <c r="D5" i="3"/>
  <c r="G5" i="3" s="1"/>
  <c r="H5" i="3" s="1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E2" i="3"/>
  <c r="F2" i="3"/>
  <c r="D2" i="3"/>
  <c r="G10" i="3" l="1"/>
  <c r="H10" i="3" s="1"/>
  <c r="G7" i="3"/>
  <c r="H7" i="3" s="1"/>
  <c r="G9" i="3"/>
  <c r="H9" i="3" s="1"/>
  <c r="G2" i="3"/>
  <c r="H2" i="3" s="1"/>
  <c r="G6" i="3"/>
  <c r="H6" i="3" s="1"/>
  <c r="G8" i="3"/>
  <c r="H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52ADC3-7936-45C3-8EA0-2E8F77A808C9}" name="SummaryPower_Experiment" type="6" refreshedVersion="8" background="1" saveData="1">
    <textPr codePage="437" firstRow="2" sourceFile="C:\Users\corey\OneDrive - UCB-O365\CU\Linden\Experiments\Box_Concept\Reports\SolSTAR_Phase2_DataSummary\SummaryPower_Experiment.csv" tab="0" comma="1">
      <textFields count="33"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</textFields>
    </textPr>
  </connection>
  <connection id="2" xr16:uid="{83046BF1-0459-4C7A-9B52-083437A1B76F}" name="SummaryTemp_Temp_Experiment1" type="6" refreshedVersion="8" background="1" saveData="1">
    <textPr codePage="437" firstRow="2" sourceFile="C:\Users\corey\OneDrive - UCB-O365\CU\Linden\Experiments\Box_Concept\Reports\SolSTAR_Phase2_DataSummary\SummaryTemp_Temp_Experiment.csv" tab="0" comma="1">
      <textFields count="13">
        <textField type="skip"/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<sst xmlns="http://schemas.openxmlformats.org/spreadsheetml/2006/main" count="291" uniqueCount="154">
  <si>
    <t>Variables</t>
  </si>
  <si>
    <t>TR Material</t>
  </si>
  <si>
    <t>TR Thickness</t>
  </si>
  <si>
    <t>Fiber number</t>
  </si>
  <si>
    <t>1/8"</t>
  </si>
  <si>
    <t>1/4"</t>
  </si>
  <si>
    <t>1/16"</t>
  </si>
  <si>
    <t>St. Steel</t>
  </si>
  <si>
    <t>Quartz</t>
  </si>
  <si>
    <t>TR Insulation</t>
  </si>
  <si>
    <t>Reused</t>
  </si>
  <si>
    <t>New</t>
  </si>
  <si>
    <t>1 layer</t>
  </si>
  <si>
    <t>2 layers</t>
  </si>
  <si>
    <t>3 layers</t>
  </si>
  <si>
    <t>Box insulation</t>
  </si>
  <si>
    <t>reused</t>
  </si>
  <si>
    <t>Divider Insulation</t>
  </si>
  <si>
    <t>Aeration Config</t>
  </si>
  <si>
    <t>Full length</t>
  </si>
  <si>
    <t>Half Length</t>
  </si>
  <si>
    <t>Darcy Flux [cm/s]</t>
  </si>
  <si>
    <t>Fill</t>
  </si>
  <si>
    <t>Insulation</t>
  </si>
  <si>
    <t>Dry Soil</t>
  </si>
  <si>
    <t>Depth</t>
  </si>
  <si>
    <t>2"</t>
  </si>
  <si>
    <t>4"</t>
  </si>
  <si>
    <t>6"</t>
  </si>
  <si>
    <t>8"</t>
  </si>
  <si>
    <t>10"</t>
  </si>
  <si>
    <t>Camera Emissivity Setting</t>
  </si>
  <si>
    <t>Camera T  reflected Setting</t>
  </si>
  <si>
    <t>Shield overhead lighting from camera</t>
  </si>
  <si>
    <t>Width (in)</t>
  </si>
  <si>
    <t>Depth (in)</t>
  </si>
  <si>
    <t>Height (in)</t>
  </si>
  <si>
    <t>Volume (m3)</t>
  </si>
  <si>
    <t>Width (m)</t>
  </si>
  <si>
    <t>Depth (m)</t>
  </si>
  <si>
    <t>Height (m)</t>
  </si>
  <si>
    <t>Volume (L)</t>
  </si>
  <si>
    <t>Parallel</t>
  </si>
  <si>
    <t>AntiParallel</t>
  </si>
  <si>
    <t>Date</t>
  </si>
  <si>
    <t>Preheat T1</t>
  </si>
  <si>
    <t>Preheat T2</t>
  </si>
  <si>
    <t>Peheat T3</t>
  </si>
  <si>
    <t>Ignition?</t>
  </si>
  <si>
    <t>Note</t>
  </si>
  <si>
    <t>New single alumina silica gasget</t>
  </si>
  <si>
    <t>GAC Soil and play sand @ 200 g/kg with 2 cm bed of pure GAC</t>
  </si>
  <si>
    <t>GAC Soil and play sand @ 200 g/kg with 1 cm bed of pure GAC</t>
  </si>
  <si>
    <t>X</t>
  </si>
  <si>
    <t>Done?</t>
  </si>
  <si>
    <t>Y</t>
  </si>
  <si>
    <t>GAC Soil and play sand @ 20 g/kg</t>
  </si>
  <si>
    <t>Setup</t>
  </si>
  <si>
    <t>N</t>
  </si>
  <si>
    <t>GAC soil and play sand @ 50 g/kg</t>
  </si>
  <si>
    <t>GAC soil and play sand @ 50 g/kg with 1 cm bed of pure GAC</t>
  </si>
  <si>
    <t>Crude soil and play sand @ ???</t>
  </si>
  <si>
    <t>Drill cuttings</t>
  </si>
  <si>
    <t># Fibers</t>
  </si>
  <si>
    <t>Est. Power</t>
  </si>
  <si>
    <t>Yes</t>
  </si>
  <si>
    <t>No</t>
  </si>
  <si>
    <t>Reused experimental setup from 6/2</t>
  </si>
  <si>
    <t>Reused experimental setup from 6/10</t>
  </si>
  <si>
    <t>New aerogel</t>
  </si>
  <si>
    <t>Collectors/Fibers</t>
  </si>
  <si>
    <t>All four</t>
  </si>
  <si>
    <t>C1FC, C3FF, C4FD</t>
  </si>
  <si>
    <t>C1FC, C2FA, C3FF</t>
  </si>
  <si>
    <r>
      <rPr>
        <strike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Soil (L)</t>
    </r>
  </si>
  <si>
    <t>Continued use after 3 Fibers</t>
  </si>
  <si>
    <t>Soil</t>
  </si>
  <si>
    <t>Contaminant</t>
  </si>
  <si>
    <t>Play Sand</t>
  </si>
  <si>
    <t>GAC</t>
  </si>
  <si>
    <t>Concentration (g/kg)</t>
  </si>
  <si>
    <t>GAC Bed (mL)</t>
  </si>
  <si>
    <t>GAC Soil 200 g/kg on a 300 mL GAC bed</t>
  </si>
  <si>
    <t>GAC Soil 40 g/kg on a 300 mL GAC bed</t>
  </si>
  <si>
    <t>GAC Soil 60 g/kg on a 600 mL GAC bed</t>
  </si>
  <si>
    <t>0? GAC Soil reused?</t>
  </si>
  <si>
    <t>Aeration Time</t>
  </si>
  <si>
    <t>Time Power On</t>
  </si>
  <si>
    <t>Time Power Off</t>
  </si>
  <si>
    <t>Local Soil</t>
  </si>
  <si>
    <t>Tank Bottoms</t>
  </si>
  <si>
    <t>GAC Soil 50 g/kg on a 600 mL GAC bed</t>
  </si>
  <si>
    <t>Aquarium Sand</t>
  </si>
  <si>
    <t>Initial Aeration (LPM)</t>
  </si>
  <si>
    <t>Final Aeration (LPM)</t>
  </si>
  <si>
    <t>GAC Soil 40 g/kg on a 600 mL GAC bed</t>
  </si>
  <si>
    <t>Pool Sand</t>
  </si>
  <si>
    <t>13:01:00, 13:58:00</t>
  </si>
  <si>
    <t>GAC Soil 20 g/kg</t>
  </si>
  <si>
    <t>GAC Soil 200 g/kg</t>
  </si>
  <si>
    <t>GAC Soil 200 g/kg: 3 Collectors</t>
  </si>
  <si>
    <t>GAC Soil 200 g/kg: 4 Collectors</t>
  </si>
  <si>
    <t>GAC Soil 200 g/kg on a 600 mL GAC bed</t>
  </si>
  <si>
    <t>Road Mix on a 300 mL GAC bed</t>
  </si>
  <si>
    <t>Ave. Est. Preheat Power (W)</t>
  </si>
  <si>
    <t>Soil use cycles</t>
  </si>
  <si>
    <t>GAC Soil 40 g/kg on a 450 mL GAC bed</t>
  </si>
  <si>
    <t>Two new alumina silica gaskets</t>
  </si>
  <si>
    <t>Reused aerogel</t>
  </si>
  <si>
    <t>80/60</t>
  </si>
  <si>
    <t>Same Aerogel as last experiment</t>
  </si>
  <si>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</si>
  <si>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</si>
  <si>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</si>
  <si>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</si>
  <si>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</si>
  <si>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</si>
  <si>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</si>
  <si>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</si>
  <si>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</si>
  <si>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</si>
  <si>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</si>
  <si>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</si>
  <si>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</si>
  <si>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</si>
  <si>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</si>
  <si>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</si>
  <si>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</si>
  <si>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</si>
  <si>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Name</t>
  </si>
  <si>
    <t>Yes, but not propagation</t>
  </si>
  <si>
    <t>S</t>
  </si>
  <si>
    <t>T</t>
  </si>
  <si>
    <t>Crude Oil</t>
  </si>
  <si>
    <t>GAC Soil 40 g/kg on 450 mL GAC bed with Clean Cap</t>
  </si>
  <si>
    <t>U</t>
  </si>
  <si>
    <t>GAC Soil 40 g/kg on a 300 mL GAC bed with Clean Cap</t>
  </si>
  <si>
    <t>V</t>
  </si>
  <si>
    <t>Crude Oil Soil 27 g/kg on 300 mL GAC bed</t>
  </si>
  <si>
    <t>W</t>
  </si>
  <si>
    <t>Crude Oil Soil 27 g/kg on 300 mL GAC bed Reheat</t>
  </si>
  <si>
    <t>GAC Bed Depth (cm)</t>
  </si>
  <si>
    <t>PH T1 STD</t>
  </si>
  <si>
    <t>PH T2 STD</t>
  </si>
  <si>
    <t>PH T3 STD</t>
  </si>
  <si>
    <t>Ave PH STD</t>
  </si>
  <si>
    <t>PH Time (mins)</t>
  </si>
  <si>
    <t>Crude Oil Soil 50 g/kg on 300 mL GAC bed</t>
  </si>
  <si>
    <t>Z</t>
  </si>
  <si>
    <t>High Resolution TCs GAC Soil 40 g/kg on a 450 mL GAC bed</t>
  </si>
  <si>
    <t>High Rez TCs GAC Soil 40 g/kg on a 450 mL GAC bed with Quartz TR</t>
  </si>
  <si>
    <r>
      <t>Ave Preheat Temp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</si>
  <si>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Max Temp (°C)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</si>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</sst>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7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1" fontId="0" fillId="0" borderId="1" xfId="0" applyNumberFormat="1" applyBorder="1"/>
    <xf numFmtId="0" fontId="0" fillId="0" borderId="2" xfId="0" applyBorder="1"/>
    <xf numFmtId="165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1" fontId="0" fillId="0" borderId="5" xfId="0" applyNumberFormat="1" applyBorder="1"/>
    <xf numFmtId="165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1" fontId="0" fillId="0" borderId="8" xfId="0" applyNumberFormat="1" applyBorder="1"/>
    <xf numFmtId="165" fontId="0" fillId="0" borderId="9" xfId="0" applyNumberForma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20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" fontId="0" fillId="0" borderId="16" xfId="0" applyNumberForma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165" fontId="1" fillId="0" borderId="19" xfId="0" applyNumberFormat="1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2">
    <dxf>
      <fill>
        <patternFill patternType="solid">
          <fgColor rgb="FFFF6600"/>
          <bgColor rgb="FFFF66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 tint="-0.1499679555650502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Temp_Temp_Experiment_1" connectionId="2" xr16:uid="{4A799296-16A7-4040-8C45-232163EE73B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Power_Experiment" connectionId="1" xr16:uid="{62F198C8-C6BD-4ADE-AC1C-BE2BFA39ABC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0B5-F72B-4BEC-9A99-8C41B071AA20}">
  <dimension ref="B2:F9"/>
  <sheetViews>
    <sheetView workbookViewId="0"/>
  </sheetViews>
  <sheetFormatPr defaultRowHeight="14.4" x14ac:dyDescent="0.3"/>
  <cols>
    <col min="2" max="2" width="51.88671875" bestFit="1" customWidth="1"/>
    <col min="3" max="3" width="7.21875" bestFit="1" customWidth="1"/>
    <col min="4" max="4" width="7.21875" customWidth="1"/>
  </cols>
  <sheetData>
    <row r="2" spans="2:6" x14ac:dyDescent="0.3">
      <c r="B2" t="s">
        <v>57</v>
      </c>
      <c r="C2" t="s">
        <v>63</v>
      </c>
      <c r="D2" t="s">
        <v>64</v>
      </c>
      <c r="E2" t="s">
        <v>54</v>
      </c>
      <c r="F2" t="s">
        <v>48</v>
      </c>
    </row>
    <row r="3" spans="2:6" x14ac:dyDescent="0.3">
      <c r="B3" t="s">
        <v>56</v>
      </c>
      <c r="C3">
        <v>3</v>
      </c>
      <c r="E3" t="s">
        <v>53</v>
      </c>
      <c r="F3" t="s">
        <v>58</v>
      </c>
    </row>
    <row r="4" spans="2:6" x14ac:dyDescent="0.3">
      <c r="B4" t="s">
        <v>51</v>
      </c>
      <c r="E4" t="s">
        <v>53</v>
      </c>
      <c r="F4" t="s">
        <v>55</v>
      </c>
    </row>
    <row r="5" spans="2:6" x14ac:dyDescent="0.3">
      <c r="B5" t="s">
        <v>52</v>
      </c>
      <c r="E5" t="s">
        <v>53</v>
      </c>
      <c r="F5" t="s">
        <v>55</v>
      </c>
    </row>
    <row r="6" spans="2:6" x14ac:dyDescent="0.3">
      <c r="B6" t="s">
        <v>60</v>
      </c>
    </row>
    <row r="7" spans="2:6" x14ac:dyDescent="0.3">
      <c r="B7" t="s">
        <v>59</v>
      </c>
    </row>
    <row r="8" spans="2:6" x14ac:dyDescent="0.3">
      <c r="B8" t="s">
        <v>61</v>
      </c>
    </row>
    <row r="9" spans="2:6" x14ac:dyDescent="0.3">
      <c r="B9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CEA1-EF10-4579-AFBA-24E9C5CEF25C}">
  <dimension ref="A1:AK28"/>
  <sheetViews>
    <sheetView topLeftCell="A7" workbookViewId="0">
      <pane xSplit="2" topLeftCell="C1" activePane="topRight" state="frozen"/>
      <selection pane="topRight" activeCell="I23" sqref="I23"/>
    </sheetView>
  </sheetViews>
  <sheetFormatPr defaultRowHeight="14.4" x14ac:dyDescent="0.3"/>
  <cols>
    <col min="1" max="1" width="5.5546875" bestFit="1" customWidth="1"/>
    <col min="2" max="2" width="7" bestFit="1" customWidth="1"/>
    <col min="3" max="3" width="56.109375" bestFit="1" customWidth="1"/>
    <col min="4" max="4" width="21.109375" bestFit="1" customWidth="1"/>
    <col min="5" max="5" width="13.21875" bestFit="1" customWidth="1"/>
    <col min="6" max="6" width="12.33203125" bestFit="1" customWidth="1"/>
    <col min="7" max="7" width="17.88671875" bestFit="1" customWidth="1"/>
    <col min="8" max="8" width="12" bestFit="1" customWidth="1"/>
    <col min="9" max="9" width="17.5546875" bestFit="1" customWidth="1"/>
    <col min="10" max="10" width="17" bestFit="1" customWidth="1"/>
    <col min="11" max="11" width="24.109375" bestFit="1" customWidth="1"/>
    <col min="12" max="12" width="3" bestFit="1" customWidth="1"/>
    <col min="13" max="13" width="13.5546875" bestFit="1" customWidth="1"/>
    <col min="14" max="14" width="16.21875" bestFit="1" customWidth="1"/>
    <col min="15" max="15" width="13.88671875" bestFit="1" customWidth="1"/>
    <col min="16" max="16" width="7.88671875" bestFit="1" customWidth="1"/>
    <col min="17" max="17" width="32.109375" bestFit="1" customWidth="1"/>
    <col min="18" max="18" width="15.109375" bestFit="1" customWidth="1"/>
    <col min="19" max="19" width="18.33203125" bestFit="1" customWidth="1"/>
    <col min="20" max="20" width="4" bestFit="1" customWidth="1"/>
    <col min="21" max="22" width="3" bestFit="1" customWidth="1"/>
    <col min="23" max="23" width="4" bestFit="1" customWidth="1"/>
    <col min="24" max="24" width="17.5546875" bestFit="1" customWidth="1"/>
    <col min="25" max="26" width="9.77734375" bestFit="1" customWidth="1"/>
    <col min="27" max="27" width="9.109375" bestFit="1" customWidth="1"/>
    <col min="28" max="30" width="9.21875" bestFit="1" customWidth="1"/>
    <col min="31" max="31" width="19.77734375" bestFit="1" customWidth="1"/>
    <col min="32" max="32" width="10.21875" bestFit="1" customWidth="1"/>
    <col min="33" max="33" width="13.109375" bestFit="1" customWidth="1"/>
    <col min="34" max="34" width="13.44140625" bestFit="1" customWidth="1"/>
    <col min="35" max="36" width="4" bestFit="1" customWidth="1"/>
    <col min="37" max="37" width="5.109375" bestFit="1" customWidth="1"/>
  </cols>
  <sheetData>
    <row r="1" spans="1:37" ht="16.2" x14ac:dyDescent="0.3">
      <c r="A1" t="s">
        <v>111</v>
      </c>
      <c r="B1" t="s">
        <v>44</v>
      </c>
      <c r="C1" t="s">
        <v>129</v>
      </c>
      <c r="D1" t="s">
        <v>48</v>
      </c>
      <c r="E1" t="s">
        <v>76</v>
      </c>
      <c r="F1" t="s">
        <v>77</v>
      </c>
      <c r="G1" t="s">
        <v>80</v>
      </c>
      <c r="H1" t="s">
        <v>81</v>
      </c>
      <c r="I1" t="s">
        <v>141</v>
      </c>
      <c r="J1" t="s">
        <v>105</v>
      </c>
      <c r="K1" t="s">
        <v>104</v>
      </c>
      <c r="M1" t="s">
        <v>87</v>
      </c>
      <c r="N1" t="s">
        <v>86</v>
      </c>
      <c r="O1" t="s">
        <v>88</v>
      </c>
      <c r="P1" t="s">
        <v>74</v>
      </c>
      <c r="Q1" t="s">
        <v>9</v>
      </c>
      <c r="R1" t="s">
        <v>70</v>
      </c>
      <c r="S1" t="s">
        <v>93</v>
      </c>
      <c r="X1" t="s">
        <v>94</v>
      </c>
      <c r="Y1" t="s">
        <v>45</v>
      </c>
      <c r="Z1" t="s">
        <v>46</v>
      </c>
      <c r="AA1" t="s">
        <v>47</v>
      </c>
      <c r="AB1" t="s">
        <v>142</v>
      </c>
      <c r="AC1" t="s">
        <v>143</v>
      </c>
      <c r="AD1" t="s">
        <v>144</v>
      </c>
      <c r="AE1" t="s">
        <v>151</v>
      </c>
      <c r="AF1" t="s">
        <v>145</v>
      </c>
      <c r="AG1" t="s">
        <v>146</v>
      </c>
      <c r="AH1" t="s">
        <v>152</v>
      </c>
      <c r="AK1" t="s">
        <v>49</v>
      </c>
    </row>
    <row r="2" spans="1:37" x14ac:dyDescent="0.3">
      <c r="A2" t="s">
        <v>112</v>
      </c>
      <c r="B2">
        <v>220515</v>
      </c>
      <c r="C2" t="s">
        <v>98</v>
      </c>
      <c r="D2" t="s">
        <v>66</v>
      </c>
      <c r="E2" t="s">
        <v>78</v>
      </c>
      <c r="F2" t="s">
        <v>79</v>
      </c>
      <c r="G2">
        <v>20</v>
      </c>
      <c r="H2">
        <v>0</v>
      </c>
      <c r="I2" s="23">
        <f>H2/329</f>
        <v>0</v>
      </c>
      <c r="J2">
        <v>0</v>
      </c>
      <c r="K2" s="22">
        <v>167.86667515193901</v>
      </c>
      <c r="L2" s="22">
        <v>6.0688504750453198</v>
      </c>
      <c r="M2" s="21">
        <v>0.67638888888888893</v>
      </c>
      <c r="N2" s="21">
        <v>0.72291666666666676</v>
      </c>
      <c r="O2" s="21">
        <v>0.73055555555555562</v>
      </c>
      <c r="P2">
        <v>5</v>
      </c>
      <c r="Q2" t="s">
        <v>50</v>
      </c>
      <c r="R2" t="s">
        <v>73</v>
      </c>
      <c r="S2">
        <v>80</v>
      </c>
      <c r="X2">
        <v>80</v>
      </c>
      <c r="Y2" s="22">
        <v>270.499259988966</v>
      </c>
      <c r="Z2" s="22">
        <v>298.442408402696</v>
      </c>
      <c r="AA2" s="22">
        <v>234.225589453521</v>
      </c>
      <c r="AB2" s="22">
        <v>1.42508270647894</v>
      </c>
      <c r="AC2" s="22">
        <v>0.95010079557529303</v>
      </c>
      <c r="AD2" s="22">
        <v>0.94868481002355898</v>
      </c>
      <c r="AE2" s="22">
        <v>267.72241928172798</v>
      </c>
      <c r="AF2" s="22">
        <v>26.289834438718099</v>
      </c>
      <c r="AG2">
        <v>67</v>
      </c>
      <c r="AH2" s="22">
        <v>299.48306274414</v>
      </c>
      <c r="AI2" s="22">
        <v>166.817923409598</v>
      </c>
      <c r="AJ2" s="22">
        <v>93.432111412667396</v>
      </c>
    </row>
    <row r="3" spans="1:37" x14ac:dyDescent="0.3">
      <c r="A3" t="s">
        <v>113</v>
      </c>
      <c r="B3">
        <v>220602</v>
      </c>
      <c r="C3" t="s">
        <v>99</v>
      </c>
      <c r="D3" t="s">
        <v>66</v>
      </c>
      <c r="E3" t="s">
        <v>78</v>
      </c>
      <c r="F3" t="s">
        <v>79</v>
      </c>
      <c r="G3">
        <v>200</v>
      </c>
      <c r="H3">
        <v>0</v>
      </c>
      <c r="I3" s="23">
        <f t="shared" ref="I3:I28" si="0">H3/329</f>
        <v>0</v>
      </c>
      <c r="J3">
        <v>1</v>
      </c>
      <c r="K3" s="22">
        <v>169.881133922233</v>
      </c>
      <c r="L3" s="22">
        <v>25.704368594409999</v>
      </c>
      <c r="M3" s="21">
        <v>0.58888888888888891</v>
      </c>
      <c r="N3" s="21">
        <v>0.6972222222222223</v>
      </c>
      <c r="O3" s="21">
        <v>0.70486111111111116</v>
      </c>
      <c r="P3">
        <v>5</v>
      </c>
      <c r="Q3" t="s">
        <v>50</v>
      </c>
      <c r="R3" t="s">
        <v>73</v>
      </c>
      <c r="S3">
        <v>80</v>
      </c>
      <c r="X3">
        <v>80</v>
      </c>
      <c r="Y3" s="22">
        <v>354.50211633864802</v>
      </c>
      <c r="Z3" s="22">
        <v>318.55330197173703</v>
      </c>
      <c r="AA3" s="22">
        <v>344.74460727704201</v>
      </c>
      <c r="AB3" s="22">
        <v>4.5106370049102198</v>
      </c>
      <c r="AC3" s="22">
        <v>9.6476659692793802</v>
      </c>
      <c r="AD3" s="22">
        <v>3.5444234784338602</v>
      </c>
      <c r="AE3" s="22">
        <v>339.266675195809</v>
      </c>
      <c r="AF3" s="22">
        <v>15.178605963912799</v>
      </c>
      <c r="AG3">
        <v>156</v>
      </c>
      <c r="AH3" s="22">
        <v>364.41384887695301</v>
      </c>
      <c r="AI3" s="22">
        <v>215.07845633370499</v>
      </c>
      <c r="AJ3" s="22">
        <v>119.70013288894</v>
      </c>
    </row>
    <row r="4" spans="1:37" x14ac:dyDescent="0.3">
      <c r="A4" t="s">
        <v>114</v>
      </c>
      <c r="B4">
        <v>220604</v>
      </c>
      <c r="C4" t="s">
        <v>99</v>
      </c>
      <c r="D4" t="s">
        <v>66</v>
      </c>
      <c r="E4" t="s">
        <v>78</v>
      </c>
      <c r="F4" t="s">
        <v>79</v>
      </c>
      <c r="G4">
        <v>200</v>
      </c>
      <c r="H4">
        <v>0</v>
      </c>
      <c r="I4" s="23">
        <f t="shared" si="0"/>
        <v>0</v>
      </c>
      <c r="J4">
        <v>2</v>
      </c>
      <c r="K4" s="22">
        <v>160.422858568213</v>
      </c>
      <c r="L4" s="22">
        <v>55.006243854165497</v>
      </c>
      <c r="M4" s="21">
        <v>0.50694444444444442</v>
      </c>
      <c r="N4" t="s">
        <v>53</v>
      </c>
      <c r="O4" s="21">
        <v>0.56597222222222221</v>
      </c>
      <c r="P4">
        <v>5</v>
      </c>
      <c r="Q4" t="s">
        <v>67</v>
      </c>
      <c r="R4" t="s">
        <v>72</v>
      </c>
      <c r="S4">
        <v>0</v>
      </c>
      <c r="X4">
        <v>0</v>
      </c>
      <c r="Y4" s="22">
        <v>101.433832615684</v>
      </c>
      <c r="Z4" s="22">
        <v>85.896709089873795</v>
      </c>
      <c r="AA4" s="22">
        <v>96.490946443794002</v>
      </c>
      <c r="AB4" s="22">
        <v>3.0350033544098198</v>
      </c>
      <c r="AC4" s="22">
        <v>3.3097316180245202</v>
      </c>
      <c r="AD4" s="22">
        <v>3.72430523061632</v>
      </c>
      <c r="AE4" s="22">
        <v>94.607162716450702</v>
      </c>
      <c r="AF4" s="22">
        <v>6.4813595648149596</v>
      </c>
      <c r="AG4">
        <v>0</v>
      </c>
      <c r="AH4" s="22">
        <v>336.02877807617102</v>
      </c>
      <c r="AI4" s="22">
        <v>180.35751342773401</v>
      </c>
      <c r="AJ4" s="22">
        <v>113.550869043338</v>
      </c>
    </row>
    <row r="5" spans="1:37" x14ac:dyDescent="0.3">
      <c r="A5" t="s">
        <v>115</v>
      </c>
      <c r="B5">
        <v>220608</v>
      </c>
      <c r="C5" t="s">
        <v>100</v>
      </c>
      <c r="D5" t="s">
        <v>66</v>
      </c>
      <c r="E5" t="s">
        <v>78</v>
      </c>
      <c r="F5" t="s">
        <v>79</v>
      </c>
      <c r="G5">
        <v>200</v>
      </c>
      <c r="H5">
        <v>0</v>
      </c>
      <c r="I5" s="23">
        <f t="shared" si="0"/>
        <v>0</v>
      </c>
      <c r="J5">
        <v>3</v>
      </c>
      <c r="K5" s="22">
        <v>178.19705852596999</v>
      </c>
      <c r="L5" s="22">
        <v>53.385870932048199</v>
      </c>
      <c r="M5" s="21">
        <v>0.46666666666666662</v>
      </c>
      <c r="N5" s="21" t="s">
        <v>97</v>
      </c>
      <c r="O5" s="21">
        <v>0.60763888888888895</v>
      </c>
      <c r="P5">
        <v>5</v>
      </c>
      <c r="Q5" t="s">
        <v>67</v>
      </c>
      <c r="R5" t="s">
        <v>73</v>
      </c>
      <c r="S5">
        <v>80</v>
      </c>
      <c r="X5">
        <v>80</v>
      </c>
      <c r="Y5" s="22">
        <v>400.031504805579</v>
      </c>
      <c r="Z5" s="22">
        <v>275.127943384773</v>
      </c>
      <c r="AA5" s="22">
        <v>350.96754224254801</v>
      </c>
      <c r="AB5" s="22">
        <v>2.6069616094976502</v>
      </c>
      <c r="AC5" s="22">
        <v>2.5533252477589099</v>
      </c>
      <c r="AD5" s="22">
        <v>4.93522319779209</v>
      </c>
      <c r="AE5" s="22">
        <v>342.04233014430002</v>
      </c>
      <c r="AF5" s="22">
        <v>51.380732265115597</v>
      </c>
      <c r="AG5">
        <v>109</v>
      </c>
      <c r="AH5" s="22">
        <v>404.94192504882801</v>
      </c>
      <c r="AI5" s="22">
        <v>225.11642892020001</v>
      </c>
      <c r="AJ5" s="22">
        <v>117.15149467392899</v>
      </c>
    </row>
    <row r="6" spans="1:37" x14ac:dyDescent="0.3">
      <c r="A6" t="s">
        <v>116</v>
      </c>
      <c r="B6">
        <v>220608</v>
      </c>
      <c r="C6" t="s">
        <v>101</v>
      </c>
      <c r="D6" t="s">
        <v>66</v>
      </c>
      <c r="E6" t="s">
        <v>78</v>
      </c>
      <c r="F6" t="s">
        <v>79</v>
      </c>
      <c r="G6">
        <v>200</v>
      </c>
      <c r="H6">
        <v>0</v>
      </c>
      <c r="I6" s="23">
        <f t="shared" si="0"/>
        <v>0</v>
      </c>
      <c r="J6">
        <v>4</v>
      </c>
      <c r="K6" s="22">
        <v>238.114764802439</v>
      </c>
      <c r="L6" s="22">
        <v>6.1849797297859403</v>
      </c>
      <c r="M6" s="21">
        <v>0.62638888888888888</v>
      </c>
      <c r="N6" s="21">
        <v>0.67499999999999993</v>
      </c>
      <c r="O6" s="21">
        <v>0.69027777777777777</v>
      </c>
      <c r="P6">
        <v>5</v>
      </c>
      <c r="Q6" t="s">
        <v>67</v>
      </c>
      <c r="R6" t="s">
        <v>71</v>
      </c>
      <c r="S6">
        <v>80</v>
      </c>
      <c r="X6">
        <v>80</v>
      </c>
      <c r="Y6" s="22">
        <v>293.96336197724997</v>
      </c>
      <c r="Z6" s="22">
        <v>272.327064599246</v>
      </c>
      <c r="AA6" s="22">
        <v>358.30824414032202</v>
      </c>
      <c r="AB6" s="22">
        <v>5.10616773142561</v>
      </c>
      <c r="AC6" s="22">
        <v>2.3187349991509398</v>
      </c>
      <c r="AD6" s="22">
        <v>4.3006504783743296</v>
      </c>
      <c r="AE6" s="22">
        <v>308.19955690560602</v>
      </c>
      <c r="AF6" s="22">
        <v>36.516596622607103</v>
      </c>
      <c r="AG6">
        <v>70</v>
      </c>
      <c r="AH6" s="22">
        <v>365.08059692382801</v>
      </c>
      <c r="AI6" s="22">
        <v>209.18723842075801</v>
      </c>
      <c r="AJ6" s="22">
        <v>97.267955587383796</v>
      </c>
    </row>
    <row r="7" spans="1:37" x14ac:dyDescent="0.3">
      <c r="A7" t="s">
        <v>117</v>
      </c>
      <c r="B7">
        <v>220610</v>
      </c>
      <c r="C7" t="s">
        <v>102</v>
      </c>
      <c r="D7" t="s">
        <v>66</v>
      </c>
      <c r="E7" t="s">
        <v>78</v>
      </c>
      <c r="F7" t="s">
        <v>79</v>
      </c>
      <c r="G7">
        <v>200</v>
      </c>
      <c r="H7">
        <v>600</v>
      </c>
      <c r="I7" s="23">
        <f t="shared" si="0"/>
        <v>1.8237082066869301</v>
      </c>
      <c r="J7" t="s">
        <v>85</v>
      </c>
      <c r="K7" s="22">
        <v>83.168687650071206</v>
      </c>
      <c r="L7" s="22">
        <v>72.773505472265299</v>
      </c>
      <c r="M7" s="21">
        <v>0.48194444444444445</v>
      </c>
      <c r="N7" t="s">
        <v>53</v>
      </c>
      <c r="O7" s="21">
        <v>0.57430555555555551</v>
      </c>
      <c r="P7">
        <v>5</v>
      </c>
      <c r="Q7" t="s">
        <v>69</v>
      </c>
      <c r="R7" t="s">
        <v>71</v>
      </c>
      <c r="S7">
        <v>0</v>
      </c>
      <c r="X7">
        <v>0</v>
      </c>
      <c r="Y7" s="22">
        <v>101.919154551734</v>
      </c>
      <c r="Z7" s="22">
        <v>96.579174461267101</v>
      </c>
      <c r="AA7" s="22">
        <v>104.453322440665</v>
      </c>
      <c r="AB7" s="22">
        <v>3.0132989855238099</v>
      </c>
      <c r="AC7" s="22">
        <v>2.8988316981434399</v>
      </c>
      <c r="AD7" s="22">
        <v>3.7432086155587498</v>
      </c>
      <c r="AE7" s="22">
        <v>100.983883817888</v>
      </c>
      <c r="AF7" s="22">
        <v>3.2819303374239701</v>
      </c>
      <c r="AG7">
        <v>0</v>
      </c>
      <c r="AH7" s="22">
        <v>250.90249633789</v>
      </c>
      <c r="AI7" s="22">
        <v>145.73051234654</v>
      </c>
      <c r="AJ7" s="22">
        <v>78.664891697025695</v>
      </c>
    </row>
    <row r="8" spans="1:37" x14ac:dyDescent="0.3">
      <c r="A8" t="s">
        <v>118</v>
      </c>
      <c r="B8">
        <v>220611</v>
      </c>
      <c r="C8" t="s">
        <v>102</v>
      </c>
      <c r="D8" t="s">
        <v>65</v>
      </c>
      <c r="E8" t="s">
        <v>78</v>
      </c>
      <c r="F8" t="s">
        <v>79</v>
      </c>
      <c r="G8">
        <v>200</v>
      </c>
      <c r="H8">
        <v>600</v>
      </c>
      <c r="I8" s="23">
        <f t="shared" si="0"/>
        <v>1.8237082066869301</v>
      </c>
      <c r="J8">
        <v>1</v>
      </c>
      <c r="K8" s="22">
        <v>252.72469244550399</v>
      </c>
      <c r="L8" s="22">
        <v>1.4530616730791299</v>
      </c>
      <c r="M8" s="21">
        <v>0.45833333333333331</v>
      </c>
      <c r="N8" s="21">
        <v>0.5395833333333333</v>
      </c>
      <c r="O8" s="21">
        <v>0.54652777777777783</v>
      </c>
      <c r="P8">
        <v>5</v>
      </c>
      <c r="Q8" t="s">
        <v>68</v>
      </c>
      <c r="R8" t="s">
        <v>71</v>
      </c>
      <c r="S8">
        <v>80</v>
      </c>
      <c r="X8">
        <v>80</v>
      </c>
      <c r="Y8" s="22">
        <v>312.61530926569299</v>
      </c>
      <c r="Z8" s="22">
        <v>376.69486998247498</v>
      </c>
      <c r="AA8" s="22">
        <v>367.47724035937802</v>
      </c>
      <c r="AB8" s="22">
        <v>2.6642375951577599</v>
      </c>
      <c r="AC8" s="22">
        <v>3.9274552856931799</v>
      </c>
      <c r="AD8" s="22">
        <v>5.3570088153522102</v>
      </c>
      <c r="AE8" s="22">
        <v>352.26247320251503</v>
      </c>
      <c r="AF8" s="22">
        <v>28.2862084196769</v>
      </c>
      <c r="AG8">
        <v>117</v>
      </c>
      <c r="AH8" s="22">
        <v>790.72131347656205</v>
      </c>
      <c r="AI8" s="22">
        <v>674.48186819893897</v>
      </c>
      <c r="AJ8" s="22">
        <v>115.436595639667</v>
      </c>
    </row>
    <row r="9" spans="1:37" x14ac:dyDescent="0.3">
      <c r="A9" t="s">
        <v>119</v>
      </c>
      <c r="B9">
        <v>220613</v>
      </c>
      <c r="C9" t="s">
        <v>82</v>
      </c>
      <c r="D9" t="s">
        <v>66</v>
      </c>
      <c r="E9" t="s">
        <v>78</v>
      </c>
      <c r="F9" t="s">
        <v>79</v>
      </c>
      <c r="G9">
        <v>200</v>
      </c>
      <c r="H9">
        <v>600</v>
      </c>
      <c r="I9" s="23">
        <f t="shared" si="0"/>
        <v>1.8237082066869301</v>
      </c>
      <c r="J9">
        <v>0</v>
      </c>
      <c r="K9" s="22">
        <v>126.630258663934</v>
      </c>
      <c r="L9" s="22">
        <v>4.2877768174183499</v>
      </c>
      <c r="M9" s="21">
        <v>0.46666666666666662</v>
      </c>
      <c r="N9" t="s">
        <v>53</v>
      </c>
      <c r="O9" s="21">
        <v>0.48958333333333331</v>
      </c>
      <c r="P9">
        <v>5</v>
      </c>
      <c r="Q9" t="s">
        <v>69</v>
      </c>
      <c r="R9" t="s">
        <v>73</v>
      </c>
      <c r="Y9" s="22">
        <v>249.33166462994501</v>
      </c>
      <c r="Z9" s="22">
        <v>189.87769403605401</v>
      </c>
      <c r="AA9" s="22">
        <v>233.25442634010301</v>
      </c>
      <c r="AB9" s="22">
        <v>7.1249480828554299</v>
      </c>
      <c r="AC9" s="22">
        <v>2.8834237201195401</v>
      </c>
      <c r="AD9" s="22">
        <v>5.7607983989566902</v>
      </c>
      <c r="AE9" s="22">
        <v>224.154595002034</v>
      </c>
      <c r="AF9" s="22">
        <v>25.110407571772399</v>
      </c>
      <c r="AG9">
        <v>0</v>
      </c>
      <c r="AH9" s="22">
        <v>266.93453979492102</v>
      </c>
      <c r="AI9" s="22">
        <v>132.08026994977601</v>
      </c>
      <c r="AJ9" s="22">
        <v>94.399157926960697</v>
      </c>
    </row>
    <row r="10" spans="1:37" x14ac:dyDescent="0.3">
      <c r="A10" t="s">
        <v>120</v>
      </c>
      <c r="B10">
        <v>220613</v>
      </c>
      <c r="C10" t="s">
        <v>82</v>
      </c>
      <c r="D10" t="s">
        <v>65</v>
      </c>
      <c r="E10" t="s">
        <v>78</v>
      </c>
      <c r="F10" t="s">
        <v>79</v>
      </c>
      <c r="G10">
        <v>200</v>
      </c>
      <c r="H10">
        <v>600</v>
      </c>
      <c r="I10" s="23">
        <f t="shared" si="0"/>
        <v>1.8237082066869301</v>
      </c>
      <c r="J10">
        <v>1</v>
      </c>
      <c r="K10" s="22">
        <v>198.264984268338</v>
      </c>
      <c r="L10" s="22">
        <v>30.590784491518399</v>
      </c>
      <c r="M10" s="21">
        <v>0.51597222222222217</v>
      </c>
      <c r="N10" s="21">
        <v>0.61388888888888882</v>
      </c>
      <c r="O10" s="21">
        <v>0.65694444444444444</v>
      </c>
      <c r="P10">
        <v>5</v>
      </c>
      <c r="Q10" t="s">
        <v>75</v>
      </c>
      <c r="R10" t="s">
        <v>71</v>
      </c>
      <c r="Y10" s="22">
        <v>296.07262586839101</v>
      </c>
      <c r="Z10" s="22">
        <v>284.97024145850202</v>
      </c>
      <c r="AA10" s="22">
        <v>330.18667758651998</v>
      </c>
      <c r="AB10" s="22">
        <v>7.4553936228583098</v>
      </c>
      <c r="AC10" s="22">
        <v>13.6161367245021</v>
      </c>
      <c r="AD10" s="22">
        <v>9.8124147890485407</v>
      </c>
      <c r="AE10" s="22">
        <v>303.74318163780401</v>
      </c>
      <c r="AF10" s="22">
        <v>19.239882074977299</v>
      </c>
      <c r="AG10">
        <v>141</v>
      </c>
      <c r="AH10" s="22">
        <v>1021.84533691406</v>
      </c>
      <c r="AI10" s="22">
        <v>890.10777064732099</v>
      </c>
      <c r="AJ10" s="22">
        <v>114.579744810877</v>
      </c>
    </row>
    <row r="11" spans="1:37" x14ac:dyDescent="0.3">
      <c r="A11" t="s">
        <v>121</v>
      </c>
      <c r="B11">
        <v>220617</v>
      </c>
      <c r="C11" t="s">
        <v>103</v>
      </c>
      <c r="D11" t="s">
        <v>65</v>
      </c>
      <c r="E11" t="s">
        <v>89</v>
      </c>
      <c r="F11" t="s">
        <v>90</v>
      </c>
      <c r="G11">
        <v>27</v>
      </c>
      <c r="H11">
        <v>300</v>
      </c>
      <c r="I11" s="23">
        <f t="shared" si="0"/>
        <v>0.91185410334346506</v>
      </c>
      <c r="J11">
        <v>0</v>
      </c>
      <c r="K11" s="22">
        <v>202.718220452536</v>
      </c>
      <c r="L11" s="22">
        <v>18.4542457978669</v>
      </c>
      <c r="M11" s="21">
        <v>0.44791666666666669</v>
      </c>
      <c r="N11" s="21">
        <v>0.56597222222222221</v>
      </c>
      <c r="O11" s="21">
        <v>0.57430555555555551</v>
      </c>
      <c r="P11">
        <v>5</v>
      </c>
      <c r="Q11" t="s">
        <v>69</v>
      </c>
      <c r="R11" t="s">
        <v>71</v>
      </c>
      <c r="Y11" s="22">
        <v>285.71441374813799</v>
      </c>
      <c r="Z11" s="22">
        <v>92.821787205826794</v>
      </c>
      <c r="AA11" s="22">
        <v>111.074805537195</v>
      </c>
      <c r="AB11" s="22">
        <v>5.0866102068739298</v>
      </c>
      <c r="AC11" s="22">
        <v>1.7273958628852299</v>
      </c>
      <c r="AD11" s="22">
        <v>2.0260828868576</v>
      </c>
      <c r="AE11" s="22">
        <v>163.20366883038599</v>
      </c>
      <c r="AF11" s="22">
        <v>86.948088477275107</v>
      </c>
      <c r="AG11">
        <v>170</v>
      </c>
      <c r="AH11" s="22">
        <v>783.19421386718705</v>
      </c>
      <c r="AI11" s="22">
        <v>702.13520159040104</v>
      </c>
      <c r="AJ11" s="22">
        <v>41.500069482638501</v>
      </c>
    </row>
    <row r="12" spans="1:37" x14ac:dyDescent="0.3">
      <c r="A12" t="s">
        <v>122</v>
      </c>
      <c r="B12">
        <v>220623</v>
      </c>
      <c r="C12" t="s">
        <v>83</v>
      </c>
      <c r="D12" t="s">
        <v>66</v>
      </c>
      <c r="E12" t="s">
        <v>78</v>
      </c>
      <c r="F12" t="s">
        <v>79</v>
      </c>
      <c r="G12">
        <v>40</v>
      </c>
      <c r="H12">
        <v>300</v>
      </c>
      <c r="I12" s="23">
        <f t="shared" si="0"/>
        <v>0.91185410334346506</v>
      </c>
      <c r="J12">
        <v>0</v>
      </c>
      <c r="K12" s="22">
        <v>189.66249885145001</v>
      </c>
      <c r="L12" s="22">
        <v>88.4152288282543</v>
      </c>
      <c r="M12" s="21">
        <v>0.49722222222222223</v>
      </c>
      <c r="N12" s="21">
        <v>0.62152777777777779</v>
      </c>
      <c r="O12" s="21">
        <v>0.68125000000000002</v>
      </c>
      <c r="P12">
        <v>5</v>
      </c>
      <c r="Q12" t="s">
        <v>108</v>
      </c>
      <c r="R12" t="s">
        <v>71</v>
      </c>
      <c r="Y12" s="22">
        <v>249.65841564605799</v>
      </c>
      <c r="Z12" s="22">
        <v>292.37975461863499</v>
      </c>
      <c r="AA12" s="22">
        <v>303.80130162667501</v>
      </c>
      <c r="AB12" s="22">
        <v>2.88221793442588</v>
      </c>
      <c r="AC12" s="22">
        <v>10.8189010948399</v>
      </c>
      <c r="AD12" s="22">
        <v>11.9923460983768</v>
      </c>
      <c r="AE12" s="22">
        <v>281.94649063045603</v>
      </c>
      <c r="AF12" s="22">
        <v>23.302400071849799</v>
      </c>
      <c r="AG12">
        <v>179</v>
      </c>
      <c r="AH12" s="22">
        <v>459.451080322265</v>
      </c>
      <c r="AI12" s="22">
        <v>227.93461826869401</v>
      </c>
      <c r="AJ12" s="22">
        <v>121.536051490801</v>
      </c>
    </row>
    <row r="13" spans="1:37" x14ac:dyDescent="0.3">
      <c r="A13" t="s">
        <v>123</v>
      </c>
      <c r="B13">
        <v>220628</v>
      </c>
      <c r="C13" t="s">
        <v>84</v>
      </c>
      <c r="D13" t="s">
        <v>130</v>
      </c>
      <c r="E13" t="s">
        <v>78</v>
      </c>
      <c r="F13" t="s">
        <v>79</v>
      </c>
      <c r="G13">
        <v>63</v>
      </c>
      <c r="H13">
        <v>600</v>
      </c>
      <c r="I13" s="23">
        <f t="shared" si="0"/>
        <v>1.8237082066869301</v>
      </c>
      <c r="J13">
        <v>1</v>
      </c>
      <c r="K13" s="22">
        <v>228.15707039106101</v>
      </c>
      <c r="L13" s="22">
        <v>73.328804379024405</v>
      </c>
      <c r="M13" s="21">
        <v>0.46666666666666662</v>
      </c>
      <c r="N13" s="21">
        <v>0.6166666666666667</v>
      </c>
      <c r="O13" s="21">
        <v>0.63194444444444442</v>
      </c>
      <c r="P13">
        <v>5</v>
      </c>
      <c r="Q13" t="s">
        <v>69</v>
      </c>
      <c r="R13" t="s">
        <v>71</v>
      </c>
      <c r="Y13" s="22">
        <v>303.20111621032601</v>
      </c>
      <c r="Z13" s="22">
        <v>300.67043591420497</v>
      </c>
      <c r="AA13" s="22">
        <v>336.535982031738</v>
      </c>
      <c r="AB13" s="22">
        <v>6.5584740984777898</v>
      </c>
      <c r="AC13" s="22">
        <v>8.2104422616369099</v>
      </c>
      <c r="AD13" s="22">
        <v>14.9936695769536</v>
      </c>
      <c r="AE13" s="22">
        <v>313.46917805209</v>
      </c>
      <c r="AF13" s="22">
        <v>16.343381332452399</v>
      </c>
      <c r="AG13">
        <v>216</v>
      </c>
      <c r="AH13" s="22">
        <v>767.59033203125</v>
      </c>
      <c r="AI13" s="22">
        <v>476.042497907366</v>
      </c>
      <c r="AJ13" s="22">
        <v>163.62473481930601</v>
      </c>
    </row>
    <row r="14" spans="1:37" x14ac:dyDescent="0.3">
      <c r="A14" t="s">
        <v>124</v>
      </c>
      <c r="B14">
        <v>220708</v>
      </c>
      <c r="C14" t="s">
        <v>91</v>
      </c>
      <c r="D14" t="s">
        <v>65</v>
      </c>
      <c r="E14" t="s">
        <v>92</v>
      </c>
      <c r="F14" t="s">
        <v>79</v>
      </c>
      <c r="G14">
        <v>50</v>
      </c>
      <c r="H14">
        <v>600</v>
      </c>
      <c r="I14" s="23">
        <f t="shared" si="0"/>
        <v>1.8237082066869301</v>
      </c>
      <c r="J14">
        <v>0</v>
      </c>
      <c r="K14" s="22">
        <v>252.98923048837401</v>
      </c>
      <c r="L14" s="22">
        <v>2.26240229002337</v>
      </c>
      <c r="M14" s="21">
        <v>0.47083333333333338</v>
      </c>
      <c r="N14" s="21">
        <v>0.58472222222222225</v>
      </c>
      <c r="O14" s="21">
        <v>0.59652777777777777</v>
      </c>
      <c r="P14">
        <v>5</v>
      </c>
      <c r="Q14" t="s">
        <v>69</v>
      </c>
      <c r="R14" t="s">
        <v>71</v>
      </c>
      <c r="Y14" s="22">
        <v>302.37247179073398</v>
      </c>
      <c r="Z14" s="22">
        <v>276.43572417666797</v>
      </c>
      <c r="AA14" s="22">
        <v>357.70705414770799</v>
      </c>
      <c r="AB14" s="22">
        <v>4.0236075191799703</v>
      </c>
      <c r="AC14" s="22">
        <v>1.78746096030702</v>
      </c>
      <c r="AD14" s="22">
        <v>1.32387287299219</v>
      </c>
      <c r="AE14" s="22">
        <v>312.17175003837002</v>
      </c>
      <c r="AF14" s="22">
        <v>33.8947061692174</v>
      </c>
      <c r="AG14">
        <v>60</v>
      </c>
      <c r="AH14" s="22">
        <v>846.178955078125</v>
      </c>
      <c r="AI14" s="22">
        <v>786.81321498325894</v>
      </c>
      <c r="AJ14" s="22">
        <v>51.074858299213901</v>
      </c>
    </row>
    <row r="15" spans="1:37" x14ac:dyDescent="0.3">
      <c r="A15" t="s">
        <v>58</v>
      </c>
      <c r="B15">
        <v>220712</v>
      </c>
      <c r="C15" t="s">
        <v>95</v>
      </c>
      <c r="D15" t="s">
        <v>65</v>
      </c>
      <c r="E15" t="s">
        <v>96</v>
      </c>
      <c r="F15" t="s">
        <v>79</v>
      </c>
      <c r="G15">
        <v>40</v>
      </c>
      <c r="H15">
        <v>600</v>
      </c>
      <c r="I15" s="23">
        <f t="shared" si="0"/>
        <v>1.8237082066869301</v>
      </c>
      <c r="J15">
        <v>0</v>
      </c>
      <c r="K15" s="22">
        <v>239.70233465660701</v>
      </c>
      <c r="L15" s="22">
        <v>4.8309445361268599</v>
      </c>
      <c r="M15" s="21">
        <v>0.51736111111111105</v>
      </c>
      <c r="N15" s="21">
        <v>0.58333333333333337</v>
      </c>
      <c r="O15" s="21">
        <v>0.59583333333333333</v>
      </c>
      <c r="P15">
        <v>5</v>
      </c>
      <c r="Q15" t="s">
        <v>69</v>
      </c>
      <c r="R15" t="s">
        <v>71</v>
      </c>
      <c r="S15">
        <v>50</v>
      </c>
      <c r="X15">
        <v>80</v>
      </c>
      <c r="Y15" s="22">
        <v>285.12420271858099</v>
      </c>
      <c r="Z15" s="22">
        <v>312.10941954894503</v>
      </c>
      <c r="AA15" s="22">
        <v>284.205523691976</v>
      </c>
      <c r="AB15" s="22">
        <v>3.8974377939609002</v>
      </c>
      <c r="AC15" s="22">
        <v>5.2262521710879497</v>
      </c>
      <c r="AD15" s="22">
        <v>7.1769447439862697</v>
      </c>
      <c r="AE15" s="22">
        <v>293.81304865316702</v>
      </c>
      <c r="AF15" s="22">
        <v>12.9429230020469</v>
      </c>
      <c r="AG15">
        <v>95</v>
      </c>
      <c r="AH15" s="22">
        <v>924.64050292968705</v>
      </c>
      <c r="AI15" s="22">
        <v>697.85098702566904</v>
      </c>
      <c r="AJ15" s="22">
        <v>115.53067796243501</v>
      </c>
    </row>
    <row r="16" spans="1:37" x14ac:dyDescent="0.3">
      <c r="A16" t="s">
        <v>125</v>
      </c>
      <c r="B16">
        <v>220717</v>
      </c>
      <c r="C16" t="s">
        <v>106</v>
      </c>
      <c r="D16" t="s">
        <v>65</v>
      </c>
      <c r="E16" t="s">
        <v>96</v>
      </c>
      <c r="F16" t="s">
        <v>79</v>
      </c>
      <c r="G16">
        <v>40</v>
      </c>
      <c r="H16">
        <v>450</v>
      </c>
      <c r="I16" s="23">
        <f t="shared" si="0"/>
        <v>1.3677811550151975</v>
      </c>
      <c r="J16">
        <v>0</v>
      </c>
      <c r="K16" s="22">
        <v>248.88172298699899</v>
      </c>
      <c r="L16" s="22">
        <v>3.35464377743574</v>
      </c>
      <c r="M16" s="21">
        <v>0.44513888888888892</v>
      </c>
      <c r="N16" s="21">
        <v>0.59305555555555556</v>
      </c>
      <c r="O16" s="21">
        <v>0.6069444444444444</v>
      </c>
      <c r="P16">
        <v>5</v>
      </c>
      <c r="Q16" t="s">
        <v>107</v>
      </c>
      <c r="R16" t="s">
        <v>71</v>
      </c>
      <c r="S16">
        <v>40</v>
      </c>
      <c r="X16" t="s">
        <v>109</v>
      </c>
      <c r="Y16" s="22">
        <v>283.72002392422598</v>
      </c>
      <c r="Z16" s="22">
        <v>291.97907516576601</v>
      </c>
      <c r="AA16" s="22">
        <v>306.44739045550102</v>
      </c>
      <c r="AB16" s="22">
        <v>3.09262527620327</v>
      </c>
      <c r="AC16" s="22">
        <v>4.6363249422461701</v>
      </c>
      <c r="AD16" s="22">
        <v>6.7054606008459503</v>
      </c>
      <c r="AE16" s="22">
        <v>294.04882984849797</v>
      </c>
      <c r="AF16" s="22">
        <v>9.3931255251467096</v>
      </c>
      <c r="AG16">
        <v>213</v>
      </c>
      <c r="AH16" s="22">
        <v>631.72131347656205</v>
      </c>
      <c r="AI16" s="22">
        <v>535.76043265206397</v>
      </c>
      <c r="AJ16" s="22">
        <v>74.686279710824806</v>
      </c>
    </row>
    <row r="17" spans="1:36" x14ac:dyDescent="0.3">
      <c r="A17" t="s">
        <v>126</v>
      </c>
      <c r="B17">
        <v>220719</v>
      </c>
      <c r="C17" t="s">
        <v>106</v>
      </c>
      <c r="D17" t="s">
        <v>66</v>
      </c>
      <c r="E17" t="s">
        <v>96</v>
      </c>
      <c r="F17" t="s">
        <v>79</v>
      </c>
      <c r="G17">
        <v>40</v>
      </c>
      <c r="H17">
        <v>450</v>
      </c>
      <c r="I17" s="23">
        <f t="shared" si="0"/>
        <v>1.3677811550151975</v>
      </c>
      <c r="J17">
        <v>0</v>
      </c>
      <c r="K17" s="22">
        <v>216.930774552765</v>
      </c>
      <c r="L17" s="22">
        <v>61.906756372514401</v>
      </c>
      <c r="M17" s="21">
        <v>0.44236111111111115</v>
      </c>
      <c r="N17" s="21">
        <v>0.5229166666666667</v>
      </c>
      <c r="O17" s="21">
        <v>0.52777777777777779</v>
      </c>
      <c r="P17">
        <v>5</v>
      </c>
      <c r="Q17" t="s">
        <v>69</v>
      </c>
      <c r="R17" t="s">
        <v>71</v>
      </c>
      <c r="S17">
        <v>30</v>
      </c>
      <c r="X17">
        <v>60</v>
      </c>
      <c r="Y17" s="22">
        <v>293.74748054607898</v>
      </c>
      <c r="Z17" s="22">
        <v>257.27704848897901</v>
      </c>
      <c r="AA17" s="22">
        <v>267.24295002518699</v>
      </c>
      <c r="AB17" s="22">
        <v>3.13481201005377</v>
      </c>
      <c r="AC17" s="22">
        <v>1.6734199517092301</v>
      </c>
      <c r="AD17" s="22">
        <v>3.67791467967607</v>
      </c>
      <c r="AE17" s="22">
        <v>272.75582635341499</v>
      </c>
      <c r="AF17" s="22">
        <v>15.390840515614901</v>
      </c>
      <c r="AG17">
        <v>116</v>
      </c>
      <c r="AH17" s="22">
        <v>299.04849243164</v>
      </c>
      <c r="AI17" s="22">
        <v>191.89093017578099</v>
      </c>
      <c r="AJ17" s="22">
        <v>79.629889853705293</v>
      </c>
    </row>
    <row r="18" spans="1:36" x14ac:dyDescent="0.3">
      <c r="A18" t="s">
        <v>127</v>
      </c>
      <c r="B18">
        <v>220720</v>
      </c>
      <c r="C18" t="s">
        <v>106</v>
      </c>
      <c r="D18" t="s">
        <v>66</v>
      </c>
      <c r="E18" t="s">
        <v>96</v>
      </c>
      <c r="F18" t="s">
        <v>79</v>
      </c>
      <c r="G18">
        <v>40</v>
      </c>
      <c r="H18">
        <v>450</v>
      </c>
      <c r="I18" s="23">
        <f t="shared" si="0"/>
        <v>1.3677811550151975</v>
      </c>
      <c r="J18">
        <v>1</v>
      </c>
      <c r="K18" s="22">
        <v>201.740493097632</v>
      </c>
      <c r="L18" s="22">
        <v>69.604769092729299</v>
      </c>
      <c r="M18" s="21">
        <v>0.44305555555555554</v>
      </c>
      <c r="N18" t="s">
        <v>53</v>
      </c>
      <c r="O18" s="21">
        <v>0.49652777777777773</v>
      </c>
      <c r="P18">
        <v>5</v>
      </c>
      <c r="Q18" t="s">
        <v>110</v>
      </c>
      <c r="R18" t="s">
        <v>71</v>
      </c>
      <c r="Y18" s="22">
        <v>205.45913390579199</v>
      </c>
      <c r="Z18" s="22">
        <v>227.92213923203099</v>
      </c>
      <c r="AA18" s="22">
        <v>217.850609780192</v>
      </c>
      <c r="AB18" s="22">
        <v>17.8574812960473</v>
      </c>
      <c r="AC18" s="22">
        <v>28.980929389803901</v>
      </c>
      <c r="AD18" s="22">
        <v>22.580965511092799</v>
      </c>
      <c r="AE18" s="22">
        <v>217.077294306005</v>
      </c>
      <c r="AF18" s="22">
        <v>9.1867718192561103</v>
      </c>
      <c r="AG18">
        <v>0</v>
      </c>
      <c r="AH18" s="22">
        <v>285.788970947265</v>
      </c>
      <c r="AI18" s="22">
        <v>149.700936453683</v>
      </c>
      <c r="AJ18" s="22">
        <v>97.839691444832098</v>
      </c>
    </row>
    <row r="19" spans="1:36" x14ac:dyDescent="0.3">
      <c r="A19" t="s">
        <v>128</v>
      </c>
      <c r="B19">
        <v>220730</v>
      </c>
      <c r="C19" t="s">
        <v>106</v>
      </c>
      <c r="D19" t="s">
        <v>65</v>
      </c>
      <c r="E19" t="s">
        <v>96</v>
      </c>
      <c r="F19" t="s">
        <v>79</v>
      </c>
      <c r="G19">
        <v>40</v>
      </c>
      <c r="H19">
        <v>450</v>
      </c>
      <c r="I19" s="23">
        <f t="shared" si="0"/>
        <v>1.3677811550151975</v>
      </c>
      <c r="J19">
        <v>2</v>
      </c>
      <c r="K19" s="22">
        <v>247.65677179803899</v>
      </c>
      <c r="L19" s="22">
        <v>7.0137601977425401</v>
      </c>
      <c r="M19" s="21">
        <v>0.40069444444444446</v>
      </c>
      <c r="N19" s="21">
        <v>0.50486111111111109</v>
      </c>
      <c r="O19" s="21">
        <v>0.52430555555555558</v>
      </c>
      <c r="P19">
        <v>5</v>
      </c>
      <c r="Q19" t="s">
        <v>110</v>
      </c>
      <c r="R19" t="s">
        <v>71</v>
      </c>
      <c r="S19">
        <v>40</v>
      </c>
      <c r="X19">
        <v>60</v>
      </c>
      <c r="Y19" s="22">
        <v>300.79677610508702</v>
      </c>
      <c r="Z19" s="22">
        <v>309.37380550950701</v>
      </c>
      <c r="AA19" s="22">
        <v>305.52584609093901</v>
      </c>
      <c r="AB19" s="22">
        <v>1.90077711339497</v>
      </c>
      <c r="AC19" s="22">
        <v>3.4201884019789701</v>
      </c>
      <c r="AD19" s="22">
        <v>6.4412752779562199</v>
      </c>
      <c r="AE19" s="22">
        <v>305.23214256851099</v>
      </c>
      <c r="AF19" s="22">
        <v>3.5077109982041899</v>
      </c>
      <c r="AG19">
        <v>150</v>
      </c>
      <c r="AH19" s="22">
        <v>739.56750488281205</v>
      </c>
      <c r="AI19" s="22">
        <v>621.48117937360496</v>
      </c>
      <c r="AJ19" s="22">
        <v>70.5182929851441</v>
      </c>
    </row>
    <row r="20" spans="1:36" x14ac:dyDescent="0.3">
      <c r="A20" t="s">
        <v>131</v>
      </c>
      <c r="B20">
        <v>220804</v>
      </c>
      <c r="C20" t="s">
        <v>136</v>
      </c>
      <c r="D20" t="s">
        <v>130</v>
      </c>
      <c r="E20" t="s">
        <v>96</v>
      </c>
      <c r="F20" t="s">
        <v>79</v>
      </c>
      <c r="G20">
        <v>40</v>
      </c>
      <c r="H20">
        <v>300</v>
      </c>
      <c r="I20" s="23">
        <f t="shared" si="0"/>
        <v>0.91185410334346506</v>
      </c>
      <c r="J20">
        <v>0</v>
      </c>
      <c r="K20" s="22">
        <v>236.04551808437199</v>
      </c>
      <c r="L20" s="22">
        <v>6.4019249008063204</v>
      </c>
      <c r="M20" s="21">
        <v>0.47013888888888888</v>
      </c>
      <c r="N20" s="21">
        <v>0.59652777777777777</v>
      </c>
      <c r="O20" s="21">
        <v>0.62986111111111109</v>
      </c>
      <c r="P20">
        <v>5</v>
      </c>
      <c r="Q20" t="s">
        <v>69</v>
      </c>
      <c r="R20" t="s">
        <v>71</v>
      </c>
      <c r="S20">
        <v>40</v>
      </c>
      <c r="X20">
        <v>60</v>
      </c>
      <c r="Y20" s="22">
        <v>297.59472995914803</v>
      </c>
      <c r="Z20" s="22">
        <v>317.34881176360602</v>
      </c>
      <c r="AA20" s="22">
        <v>284.63296250121198</v>
      </c>
      <c r="AB20" s="22">
        <v>1.27137429071513</v>
      </c>
      <c r="AC20" s="22">
        <v>2.4697895466341699</v>
      </c>
      <c r="AD20" s="22">
        <v>2.67623723777321</v>
      </c>
      <c r="AE20" s="22">
        <v>299.85883474132203</v>
      </c>
      <c r="AF20" s="22">
        <v>13.451798543650201</v>
      </c>
      <c r="AG20">
        <v>182</v>
      </c>
      <c r="AH20" s="22">
        <v>597.74841308593705</v>
      </c>
      <c r="AI20" s="22">
        <v>516.89586966378295</v>
      </c>
      <c r="AJ20" s="22">
        <v>73.943035038938106</v>
      </c>
    </row>
    <row r="21" spans="1:36" x14ac:dyDescent="0.3">
      <c r="A21" t="s">
        <v>132</v>
      </c>
      <c r="B21">
        <v>220809</v>
      </c>
      <c r="C21" t="s">
        <v>138</v>
      </c>
      <c r="D21" t="s">
        <v>66</v>
      </c>
      <c r="E21" t="s">
        <v>96</v>
      </c>
      <c r="F21" t="s">
        <v>133</v>
      </c>
      <c r="G21">
        <v>27</v>
      </c>
      <c r="H21">
        <v>300</v>
      </c>
      <c r="I21" s="23">
        <f t="shared" si="0"/>
        <v>0.91185410334346506</v>
      </c>
      <c r="J21">
        <v>0</v>
      </c>
      <c r="K21" s="22">
        <v>234.83646350127401</v>
      </c>
      <c r="L21" s="22">
        <v>42.983347403934303</v>
      </c>
      <c r="M21" s="21">
        <v>0.50486111111111109</v>
      </c>
      <c r="N21" s="21">
        <v>0.58263888888888882</v>
      </c>
      <c r="O21" s="21">
        <v>0.59027777777777779</v>
      </c>
      <c r="P21">
        <v>5</v>
      </c>
      <c r="Q21" t="s">
        <v>69</v>
      </c>
      <c r="R21" t="s">
        <v>71</v>
      </c>
      <c r="S21">
        <v>40</v>
      </c>
      <c r="T21">
        <v>60</v>
      </c>
      <c r="X21">
        <v>80</v>
      </c>
      <c r="Y21" s="22">
        <v>278.036348642262</v>
      </c>
      <c r="Z21" s="22">
        <v>279.87818796408499</v>
      </c>
      <c r="AA21" s="22">
        <v>263.52335495585697</v>
      </c>
      <c r="AB21" s="22">
        <v>1.0164451646741901</v>
      </c>
      <c r="AC21" s="22">
        <v>7.2919861528450598</v>
      </c>
      <c r="AD21" s="22">
        <v>2.4276888888440999</v>
      </c>
      <c r="AE21" s="22">
        <v>273.81263052073501</v>
      </c>
      <c r="AF21" s="22">
        <v>7.3143688157554898</v>
      </c>
      <c r="AG21">
        <v>112</v>
      </c>
      <c r="AH21" s="22">
        <v>401.86447143554602</v>
      </c>
      <c r="AI21" s="22">
        <v>268.36557442801302</v>
      </c>
      <c r="AJ21" s="22">
        <v>86.209107592607893</v>
      </c>
    </row>
    <row r="22" spans="1:36" x14ac:dyDescent="0.3">
      <c r="A22" t="s">
        <v>135</v>
      </c>
      <c r="B22">
        <v>220810</v>
      </c>
      <c r="C22" t="s">
        <v>138</v>
      </c>
      <c r="D22" t="s">
        <v>66</v>
      </c>
      <c r="E22" t="s">
        <v>96</v>
      </c>
      <c r="F22" t="s">
        <v>133</v>
      </c>
      <c r="G22">
        <v>27</v>
      </c>
      <c r="H22">
        <v>300</v>
      </c>
      <c r="I22" s="23">
        <f t="shared" si="0"/>
        <v>0.91185410334346506</v>
      </c>
      <c r="J22">
        <v>1</v>
      </c>
      <c r="K22" s="22">
        <v>247.80805662895401</v>
      </c>
      <c r="L22" s="22">
        <v>1.4336910249328301</v>
      </c>
      <c r="M22" s="21">
        <v>0.49791666666666662</v>
      </c>
      <c r="N22" s="21">
        <v>0.56458333333333333</v>
      </c>
      <c r="O22" s="21">
        <v>0.57222222222222219</v>
      </c>
      <c r="P22">
        <v>5</v>
      </c>
      <c r="Q22" t="s">
        <v>108</v>
      </c>
      <c r="R22" t="s">
        <v>71</v>
      </c>
      <c r="S22">
        <v>40</v>
      </c>
      <c r="X22">
        <v>80</v>
      </c>
      <c r="Y22" s="22">
        <v>297.90119588216101</v>
      </c>
      <c r="Z22" s="22">
        <v>337.98037370579198</v>
      </c>
      <c r="AA22" s="22">
        <v>253.647025067729</v>
      </c>
      <c r="AB22" s="22">
        <v>2.2134022458746601</v>
      </c>
      <c r="AC22" s="22">
        <v>1.44683493570323</v>
      </c>
      <c r="AD22" s="22">
        <v>2.9248817451746598</v>
      </c>
      <c r="AE22" s="22">
        <v>296.50953155189399</v>
      </c>
      <c r="AF22" s="22">
        <v>34.443005776048501</v>
      </c>
      <c r="AG22">
        <v>96</v>
      </c>
      <c r="AH22" s="22">
        <v>352.025787353515</v>
      </c>
      <c r="AI22" s="22">
        <v>223.593431745256</v>
      </c>
      <c r="AJ22" s="22">
        <v>79.369745446472606</v>
      </c>
    </row>
    <row r="23" spans="1:36" x14ac:dyDescent="0.3">
      <c r="A23" t="s">
        <v>137</v>
      </c>
      <c r="B23">
        <v>220810</v>
      </c>
      <c r="C23" t="s">
        <v>140</v>
      </c>
      <c r="D23" t="s">
        <v>66</v>
      </c>
      <c r="E23" t="s">
        <v>96</v>
      </c>
      <c r="F23" t="s">
        <v>133</v>
      </c>
      <c r="G23">
        <v>27</v>
      </c>
      <c r="H23">
        <v>300</v>
      </c>
      <c r="I23" s="23">
        <f t="shared" si="0"/>
        <v>0.91185410334346506</v>
      </c>
      <c r="J23">
        <v>2</v>
      </c>
      <c r="K23" s="22">
        <v>246.70547930488701</v>
      </c>
      <c r="L23" s="22">
        <v>2.0849188761295001</v>
      </c>
      <c r="M23" s="21">
        <v>0.49791666666666662</v>
      </c>
      <c r="N23" s="21">
        <v>0.59791666666666665</v>
      </c>
      <c r="O23" s="21">
        <v>0.625</v>
      </c>
      <c r="P23">
        <v>5</v>
      </c>
      <c r="Q23" t="s">
        <v>108</v>
      </c>
      <c r="R23" t="s">
        <v>71</v>
      </c>
      <c r="S23">
        <v>60</v>
      </c>
      <c r="T23">
        <v>100</v>
      </c>
      <c r="U23">
        <v>20</v>
      </c>
      <c r="V23">
        <v>40</v>
      </c>
      <c r="W23">
        <v>120</v>
      </c>
      <c r="X23">
        <v>60</v>
      </c>
      <c r="Y23" s="22">
        <v>301.37106402853198</v>
      </c>
      <c r="Z23" s="22">
        <v>341.34059939177098</v>
      </c>
      <c r="AA23" s="22">
        <v>265.89286106275398</v>
      </c>
      <c r="AB23" s="22">
        <v>2.5681309949286701</v>
      </c>
      <c r="AC23" s="22">
        <v>4.1917911922362103</v>
      </c>
      <c r="AD23" s="22">
        <v>2.0950865631988398</v>
      </c>
      <c r="AE23" s="22">
        <v>302.868174827686</v>
      </c>
      <c r="AF23" s="22">
        <v>30.819596691062699</v>
      </c>
      <c r="AG23">
        <v>144</v>
      </c>
      <c r="AH23" s="22">
        <v>352.025787353515</v>
      </c>
      <c r="AI23" s="22">
        <v>223.593431745256</v>
      </c>
      <c r="AJ23" s="22">
        <v>79.369745446472606</v>
      </c>
    </row>
    <row r="24" spans="1:36" x14ac:dyDescent="0.3">
      <c r="A24" t="s">
        <v>139</v>
      </c>
      <c r="B24">
        <v>220812</v>
      </c>
      <c r="C24" t="s">
        <v>134</v>
      </c>
      <c r="D24" t="s">
        <v>130</v>
      </c>
      <c r="E24" t="s">
        <v>96</v>
      </c>
      <c r="F24" t="s">
        <v>79</v>
      </c>
      <c r="G24">
        <v>40</v>
      </c>
      <c r="H24">
        <v>450</v>
      </c>
      <c r="I24" s="23">
        <f t="shared" si="0"/>
        <v>1.3677811550151975</v>
      </c>
      <c r="J24">
        <v>0</v>
      </c>
      <c r="K24" s="22">
        <v>240.16336032038001</v>
      </c>
      <c r="L24" s="22">
        <v>2.7585265416190299</v>
      </c>
      <c r="M24" s="21">
        <v>0.46736111111111112</v>
      </c>
      <c r="N24" s="21">
        <v>0.55972222222222223</v>
      </c>
      <c r="O24" s="21">
        <v>0.58194444444444449</v>
      </c>
      <c r="P24">
        <v>5</v>
      </c>
      <c r="Q24" t="s">
        <v>69</v>
      </c>
      <c r="R24" t="s">
        <v>71</v>
      </c>
      <c r="S24">
        <v>20</v>
      </c>
      <c r="X24">
        <v>40</v>
      </c>
      <c r="Y24" s="22">
        <v>291.76439101763901</v>
      </c>
      <c r="Z24" s="22">
        <v>337.49524653997298</v>
      </c>
      <c r="AA24" s="22">
        <v>231.346285035893</v>
      </c>
      <c r="AB24" s="22">
        <v>1.6125907200471199</v>
      </c>
      <c r="AC24" s="22">
        <v>2.0708573508316301</v>
      </c>
      <c r="AD24" s="22">
        <v>2.0264821970011901</v>
      </c>
      <c r="AE24" s="22">
        <v>286.86864086450203</v>
      </c>
      <c r="AF24" s="22">
        <v>43.473185484619201</v>
      </c>
      <c r="AG24">
        <v>133</v>
      </c>
      <c r="AH24" s="22">
        <v>638.646484375</v>
      </c>
      <c r="AI24" s="22">
        <v>462.15979003906199</v>
      </c>
      <c r="AJ24" s="22">
        <v>115.34041542458</v>
      </c>
    </row>
    <row r="25" spans="1:36" x14ac:dyDescent="0.3">
      <c r="A25" t="s">
        <v>53</v>
      </c>
      <c r="B25">
        <v>220926</v>
      </c>
      <c r="C25" t="s">
        <v>147</v>
      </c>
      <c r="D25" t="s">
        <v>130</v>
      </c>
      <c r="E25" t="s">
        <v>96</v>
      </c>
      <c r="F25" t="s">
        <v>133</v>
      </c>
      <c r="G25">
        <v>50</v>
      </c>
      <c r="H25">
        <v>450</v>
      </c>
      <c r="I25" s="23">
        <f t="shared" si="0"/>
        <v>1.3677811550151975</v>
      </c>
      <c r="J25">
        <v>0</v>
      </c>
      <c r="K25" s="22">
        <v>264.14373912721197</v>
      </c>
      <c r="L25" s="22">
        <v>1.8972979146240301</v>
      </c>
      <c r="M25" s="21">
        <v>0.46666666666666662</v>
      </c>
      <c r="N25" s="21">
        <v>0.55972222222222223</v>
      </c>
      <c r="O25" s="21">
        <v>0.56944444444444442</v>
      </c>
      <c r="P25">
        <v>5</v>
      </c>
      <c r="Q25" t="s">
        <v>69</v>
      </c>
      <c r="R25" t="s">
        <v>71</v>
      </c>
      <c r="S25">
        <v>20</v>
      </c>
      <c r="X25">
        <v>30</v>
      </c>
      <c r="Y25" s="22">
        <v>276.214951627061</v>
      </c>
      <c r="Z25" s="22">
        <v>270.86866671807201</v>
      </c>
      <c r="AA25" s="22">
        <v>290.919947127564</v>
      </c>
      <c r="AB25" s="22">
        <v>2.8496146597752099</v>
      </c>
      <c r="AC25" s="22">
        <v>5.3474962463254201</v>
      </c>
      <c r="AD25" s="22">
        <v>2.5422485684508498</v>
      </c>
      <c r="AE25" s="22">
        <v>279.33452182423298</v>
      </c>
      <c r="AF25" s="22">
        <v>8.4779026563700306</v>
      </c>
      <c r="AG25">
        <v>134</v>
      </c>
      <c r="AH25" s="22">
        <v>639.20373535156205</v>
      </c>
      <c r="AI25" s="22">
        <v>388.92452566964198</v>
      </c>
      <c r="AJ25" s="22">
        <v>130.14744052522201</v>
      </c>
    </row>
    <row r="26" spans="1:36" x14ac:dyDescent="0.3">
      <c r="A26" t="s">
        <v>55</v>
      </c>
      <c r="B26">
        <v>221010</v>
      </c>
      <c r="C26" t="s">
        <v>149</v>
      </c>
      <c r="D26" t="s">
        <v>130</v>
      </c>
      <c r="E26" t="s">
        <v>96</v>
      </c>
      <c r="F26" t="s">
        <v>79</v>
      </c>
      <c r="G26">
        <v>40</v>
      </c>
      <c r="H26">
        <v>450</v>
      </c>
      <c r="I26" s="23">
        <f t="shared" si="0"/>
        <v>1.3677811550151975</v>
      </c>
      <c r="J26">
        <v>0</v>
      </c>
      <c r="K26" s="22">
        <v>240.78920617857901</v>
      </c>
      <c r="L26" s="22">
        <v>35.608727868211197</v>
      </c>
      <c r="M26" s="21">
        <v>0.49305555555555558</v>
      </c>
      <c r="N26" s="21">
        <v>0.57986111111111105</v>
      </c>
      <c r="O26" s="21">
        <v>0.58888888888888891</v>
      </c>
      <c r="P26">
        <v>5</v>
      </c>
      <c r="Q26" t="s">
        <v>69</v>
      </c>
      <c r="R26" t="s">
        <v>71</v>
      </c>
      <c r="S26">
        <v>30</v>
      </c>
      <c r="Y26" s="22">
        <v>240.74367716342499</v>
      </c>
      <c r="Z26" s="22">
        <v>275.59323240835403</v>
      </c>
      <c r="AA26" s="22">
        <v>261.39911419832202</v>
      </c>
      <c r="AB26" s="22">
        <v>3.8008514560498599</v>
      </c>
      <c r="AC26" s="22">
        <v>9.7527344557791302</v>
      </c>
      <c r="AD26" s="22">
        <v>8.1635748528515002</v>
      </c>
      <c r="AE26" s="22">
        <v>262.15287183447703</v>
      </c>
      <c r="AF26" s="22">
        <v>16.359629054941799</v>
      </c>
      <c r="AG26">
        <v>125</v>
      </c>
      <c r="AH26" s="22">
        <v>715.2939453125</v>
      </c>
      <c r="AI26" s="22">
        <v>359.19895765516401</v>
      </c>
      <c r="AJ26" s="22">
        <v>152.61017527659001</v>
      </c>
    </row>
    <row r="27" spans="1:36" x14ac:dyDescent="0.3">
      <c r="A27" t="s">
        <v>148</v>
      </c>
      <c r="B27">
        <v>221013</v>
      </c>
      <c r="C27" t="s">
        <v>149</v>
      </c>
      <c r="D27" t="s">
        <v>65</v>
      </c>
      <c r="E27" t="s">
        <v>96</v>
      </c>
      <c r="F27" t="s">
        <v>79</v>
      </c>
      <c r="G27">
        <v>40</v>
      </c>
      <c r="H27">
        <v>450</v>
      </c>
      <c r="I27" s="23">
        <f t="shared" si="0"/>
        <v>1.3677811550151975</v>
      </c>
      <c r="J27">
        <v>0</v>
      </c>
      <c r="K27" s="22">
        <v>244.149854683602</v>
      </c>
      <c r="L27" s="22">
        <v>4.9242855956880902</v>
      </c>
      <c r="M27" s="21">
        <v>0.41875000000000001</v>
      </c>
      <c r="N27" s="21">
        <v>0.57916666666666672</v>
      </c>
      <c r="O27" s="21">
        <v>0.59375</v>
      </c>
      <c r="P27">
        <v>5</v>
      </c>
      <c r="Q27" t="s">
        <v>69</v>
      </c>
      <c r="R27" t="s">
        <v>71</v>
      </c>
      <c r="S27">
        <v>30</v>
      </c>
      <c r="Y27" s="22">
        <v>245.99930389920701</v>
      </c>
      <c r="Z27" s="22">
        <v>307.38747888606503</v>
      </c>
      <c r="AA27" s="22">
        <v>324.32011702519799</v>
      </c>
      <c r="AB27" s="22">
        <v>1.3707639682406401</v>
      </c>
      <c r="AC27" s="22">
        <v>1.25244247858459</v>
      </c>
      <c r="AD27" s="22">
        <v>10.722250717854999</v>
      </c>
      <c r="AE27" s="22">
        <v>310.325418988396</v>
      </c>
      <c r="AF27" s="22">
        <v>34.492399744004103</v>
      </c>
      <c r="AG27">
        <v>231</v>
      </c>
      <c r="AH27" s="22">
        <v>729.79650878906205</v>
      </c>
      <c r="AI27" s="22">
        <v>529.16934091073495</v>
      </c>
      <c r="AJ27" s="22">
        <v>107.33409534528499</v>
      </c>
    </row>
    <row r="28" spans="1:36" x14ac:dyDescent="0.3">
      <c r="A28" s="40" t="s">
        <v>153</v>
      </c>
      <c r="B28">
        <v>221018</v>
      </c>
      <c r="C28" t="s">
        <v>150</v>
      </c>
      <c r="D28" t="s">
        <v>130</v>
      </c>
      <c r="E28" t="s">
        <v>96</v>
      </c>
      <c r="F28" t="s">
        <v>79</v>
      </c>
      <c r="G28">
        <v>40</v>
      </c>
      <c r="H28">
        <v>450</v>
      </c>
      <c r="I28" s="23">
        <f t="shared" si="0"/>
        <v>1.3677811550151975</v>
      </c>
      <c r="J28">
        <v>0</v>
      </c>
      <c r="K28" s="22">
        <v>263.13096994641302</v>
      </c>
      <c r="L28" s="22">
        <v>2.9889158773952098</v>
      </c>
      <c r="M28" s="21">
        <v>0.44861111111111113</v>
      </c>
      <c r="N28" s="21">
        <v>0.56041666666666667</v>
      </c>
      <c r="O28" s="21">
        <v>0.57986111111111105</v>
      </c>
      <c r="P28" s="21">
        <v>5</v>
      </c>
      <c r="Q28" t="s">
        <v>69</v>
      </c>
      <c r="R28" t="s">
        <v>71</v>
      </c>
      <c r="S28">
        <v>30</v>
      </c>
      <c r="Y28" s="22">
        <v>243.76554846461801</v>
      </c>
      <c r="Z28" s="22">
        <v>406.84451902365299</v>
      </c>
      <c r="AA28" s="22">
        <v>449.18854271611002</v>
      </c>
      <c r="AB28" s="22">
        <v>1.00824356131089</v>
      </c>
      <c r="AC28" s="22">
        <v>3.1914715382391501</v>
      </c>
      <c r="AD28" s="22">
        <v>11.5844111578423</v>
      </c>
      <c r="AE28" s="22">
        <v>370.00199094361898</v>
      </c>
      <c r="AF28" s="22">
        <v>72.917488044037995</v>
      </c>
      <c r="AG28">
        <v>161</v>
      </c>
      <c r="AH28" s="22">
        <v>916.26013183593705</v>
      </c>
      <c r="AI28" s="22">
        <v>515.12896728515602</v>
      </c>
      <c r="AJ28" s="22">
        <v>168.26546893552</v>
      </c>
    </row>
  </sheetData>
  <conditionalFormatting sqref="D2:D1048576 E20:F28">
    <cfRule type="cellIs" dxfId="1" priority="1" operator="equal">
      <formula>"Yes"</formula>
    </cfRule>
    <cfRule type="containsText" dxfId="0" priority="2" operator="containsText" text="Yes">
      <formula>NOT(ISERROR(SEARCH("Yes",D2)))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EC7A-03DC-46EB-AFB8-1234561B43A9}">
  <dimension ref="B1:K29"/>
  <sheetViews>
    <sheetView tabSelected="1" zoomScale="85" zoomScaleNormal="85" workbookViewId="0">
      <selection activeCell="B21" sqref="B21:I21"/>
    </sheetView>
  </sheetViews>
  <sheetFormatPr defaultRowHeight="14.4" x14ac:dyDescent="0.3"/>
  <cols>
    <col min="2" max="2" width="2.77734375" bestFit="1" customWidth="1"/>
    <col min="3" max="3" width="7.21875" bestFit="1" customWidth="1"/>
    <col min="4" max="4" width="21.88671875" bestFit="1" customWidth="1"/>
    <col min="5" max="5" width="13.21875" bestFit="1" customWidth="1"/>
    <col min="6" max="6" width="12.33203125" bestFit="1" customWidth="1"/>
    <col min="7" max="7" width="13.88671875" customWidth="1"/>
    <col min="8" max="9" width="10.44140625" bestFit="1" customWidth="1"/>
    <col min="10" max="10" width="11.21875" bestFit="1" customWidth="1"/>
    <col min="11" max="11" width="9.88671875" bestFit="1" customWidth="1"/>
  </cols>
  <sheetData>
    <row r="1" spans="2:11" ht="15" thickBot="1" x14ac:dyDescent="0.35"/>
    <row r="2" spans="2:11" ht="43.2" x14ac:dyDescent="0.3">
      <c r="B2" s="33" t="str">
        <f>LongExperimentMatrix!A1</f>
        <v>ID</v>
      </c>
      <c r="C2" s="36" t="str">
        <f>LongExperimentMatrix!B1</f>
        <v>Date</v>
      </c>
      <c r="D2" s="33" t="str">
        <f>LongExperimentMatrix!D1</f>
        <v>Ignition?</v>
      </c>
      <c r="E2" s="36" t="str">
        <f>LongExperimentMatrix!E1</f>
        <v>Soil</v>
      </c>
      <c r="F2" s="33" t="str">
        <f>LongExperimentMatrix!F1</f>
        <v>Contaminant</v>
      </c>
      <c r="G2" s="36" t="str">
        <f>LongExperimentMatrix!G1</f>
        <v>Concentration (g/kg)</v>
      </c>
      <c r="H2" s="39" t="str">
        <f>LongExperimentMatrix!I1</f>
        <v>GAC Bed Depth (cm)</v>
      </c>
      <c r="I2" s="36" t="str">
        <f>LongExperimentMatrix!K1</f>
        <v>Ave. Est. Preheat Power (W)</v>
      </c>
      <c r="J2" s="33" t="str">
        <f>LongExperimentMatrix!AE1</f>
        <v>Ave Preheat Temp (°C)</v>
      </c>
      <c r="K2" s="37" t="str">
        <f>LongExperimentMatrix!AH1</f>
        <v>Max Temp (°C)</v>
      </c>
    </row>
    <row r="3" spans="2:11" x14ac:dyDescent="0.3">
      <c r="B3" s="26" t="str">
        <f>LongExperimentMatrix!A2</f>
        <v>A</v>
      </c>
      <c r="C3" s="24">
        <f>LongExperimentMatrix!B2</f>
        <v>220515</v>
      </c>
      <c r="D3" s="26" t="str">
        <f>LongExperimentMatrix!D2</f>
        <v>No</v>
      </c>
      <c r="E3" s="24" t="str">
        <f>LongExperimentMatrix!E2</f>
        <v>Play Sand</v>
      </c>
      <c r="F3" s="26" t="str">
        <f>LongExperimentMatrix!F2</f>
        <v>GAC</v>
      </c>
      <c r="G3" s="24">
        <f>LongExperimentMatrix!G2</f>
        <v>20</v>
      </c>
      <c r="H3" s="34">
        <f>LongExperimentMatrix!I2</f>
        <v>0</v>
      </c>
      <c r="I3" s="32">
        <f>LongExperimentMatrix!K2</f>
        <v>167.86667515193901</v>
      </c>
      <c r="J3" s="28">
        <f>LongExperimentMatrix!AE2</f>
        <v>267.72241928172798</v>
      </c>
      <c r="K3" s="29">
        <f>LongExperimentMatrix!AH2</f>
        <v>299.48306274414</v>
      </c>
    </row>
    <row r="4" spans="2:11" x14ac:dyDescent="0.3">
      <c r="B4" s="26" t="str">
        <f>LongExperimentMatrix!A3</f>
        <v>B</v>
      </c>
      <c r="C4" s="24">
        <f>LongExperimentMatrix!B3</f>
        <v>220602</v>
      </c>
      <c r="D4" s="26" t="str">
        <f>LongExperimentMatrix!D3</f>
        <v>No</v>
      </c>
      <c r="E4" s="24" t="str">
        <f>LongExperimentMatrix!E3</f>
        <v>Play Sand</v>
      </c>
      <c r="F4" s="26" t="str">
        <f>LongExperimentMatrix!F3</f>
        <v>GAC</v>
      </c>
      <c r="G4" s="24">
        <f>LongExperimentMatrix!G3</f>
        <v>200</v>
      </c>
      <c r="H4" s="34">
        <f>LongExperimentMatrix!I3</f>
        <v>0</v>
      </c>
      <c r="I4" s="32">
        <f>LongExperimentMatrix!K3</f>
        <v>169.881133922233</v>
      </c>
      <c r="J4" s="28">
        <f>LongExperimentMatrix!AE3</f>
        <v>339.266675195809</v>
      </c>
      <c r="K4" s="29">
        <f>LongExperimentMatrix!AH3</f>
        <v>364.41384887695301</v>
      </c>
    </row>
    <row r="5" spans="2:11" x14ac:dyDescent="0.3">
      <c r="B5" s="26" t="str">
        <f>LongExperimentMatrix!A4</f>
        <v>C</v>
      </c>
      <c r="C5" s="24">
        <f>LongExperimentMatrix!B4</f>
        <v>220604</v>
      </c>
      <c r="D5" s="26" t="str">
        <f>LongExperimentMatrix!D4</f>
        <v>No</v>
      </c>
      <c r="E5" s="24" t="str">
        <f>LongExperimentMatrix!E4</f>
        <v>Play Sand</v>
      </c>
      <c r="F5" s="26" t="str">
        <f>LongExperimentMatrix!F4</f>
        <v>GAC</v>
      </c>
      <c r="G5" s="24">
        <f>LongExperimentMatrix!G4</f>
        <v>200</v>
      </c>
      <c r="H5" s="34">
        <f>LongExperimentMatrix!I4</f>
        <v>0</v>
      </c>
      <c r="I5" s="32">
        <f>LongExperimentMatrix!K4</f>
        <v>160.422858568213</v>
      </c>
      <c r="J5" s="28">
        <f>LongExperimentMatrix!AE4</f>
        <v>94.607162716450702</v>
      </c>
      <c r="K5" s="29">
        <f>LongExperimentMatrix!AH4</f>
        <v>336.02877807617102</v>
      </c>
    </row>
    <row r="6" spans="2:11" x14ac:dyDescent="0.3">
      <c r="B6" s="26" t="str">
        <f>LongExperimentMatrix!A5</f>
        <v>D</v>
      </c>
      <c r="C6" s="24">
        <f>LongExperimentMatrix!B5</f>
        <v>220608</v>
      </c>
      <c r="D6" s="26" t="str">
        <f>LongExperimentMatrix!D5</f>
        <v>No</v>
      </c>
      <c r="E6" s="24" t="str">
        <f>LongExperimentMatrix!E5</f>
        <v>Play Sand</v>
      </c>
      <c r="F6" s="26" t="str">
        <f>LongExperimentMatrix!F5</f>
        <v>GAC</v>
      </c>
      <c r="G6" s="24">
        <f>LongExperimentMatrix!G5</f>
        <v>200</v>
      </c>
      <c r="H6" s="34">
        <f>LongExperimentMatrix!I5</f>
        <v>0</v>
      </c>
      <c r="I6" s="32">
        <f>LongExperimentMatrix!K5</f>
        <v>178.19705852596999</v>
      </c>
      <c r="J6" s="28">
        <f>LongExperimentMatrix!AE5</f>
        <v>342.04233014430002</v>
      </c>
      <c r="K6" s="29">
        <f>LongExperimentMatrix!AH5</f>
        <v>404.94192504882801</v>
      </c>
    </row>
    <row r="7" spans="2:11" x14ac:dyDescent="0.3">
      <c r="B7" s="26" t="str">
        <f>LongExperimentMatrix!A6</f>
        <v>E</v>
      </c>
      <c r="C7" s="24">
        <f>LongExperimentMatrix!B6</f>
        <v>220608</v>
      </c>
      <c r="D7" s="26" t="str">
        <f>LongExperimentMatrix!D6</f>
        <v>No</v>
      </c>
      <c r="E7" s="24" t="str">
        <f>LongExperimentMatrix!E6</f>
        <v>Play Sand</v>
      </c>
      <c r="F7" s="26" t="str">
        <f>LongExperimentMatrix!F6</f>
        <v>GAC</v>
      </c>
      <c r="G7" s="24">
        <f>LongExperimentMatrix!G6</f>
        <v>200</v>
      </c>
      <c r="H7" s="34">
        <f>LongExperimentMatrix!I6</f>
        <v>0</v>
      </c>
      <c r="I7" s="32">
        <f>LongExperimentMatrix!K6</f>
        <v>238.114764802439</v>
      </c>
      <c r="J7" s="28">
        <f>LongExperimentMatrix!AE6</f>
        <v>308.19955690560602</v>
      </c>
      <c r="K7" s="29">
        <f>LongExperimentMatrix!AH6</f>
        <v>365.08059692382801</v>
      </c>
    </row>
    <row r="8" spans="2:11" x14ac:dyDescent="0.3">
      <c r="B8" s="26" t="str">
        <f>LongExperimentMatrix!A7</f>
        <v>F</v>
      </c>
      <c r="C8" s="24">
        <f>LongExperimentMatrix!B7</f>
        <v>220610</v>
      </c>
      <c r="D8" s="26" t="str">
        <f>LongExperimentMatrix!D7</f>
        <v>No</v>
      </c>
      <c r="E8" s="24" t="str">
        <f>LongExperimentMatrix!E7</f>
        <v>Play Sand</v>
      </c>
      <c r="F8" s="26" t="str">
        <f>LongExperimentMatrix!F7</f>
        <v>GAC</v>
      </c>
      <c r="G8" s="24">
        <f>LongExperimentMatrix!G7</f>
        <v>200</v>
      </c>
      <c r="H8" s="34">
        <f>LongExperimentMatrix!I7</f>
        <v>1.8237082066869301</v>
      </c>
      <c r="I8" s="32">
        <f>LongExperimentMatrix!K7</f>
        <v>83.168687650071206</v>
      </c>
      <c r="J8" s="28">
        <f>LongExperimentMatrix!AE7</f>
        <v>100.983883817888</v>
      </c>
      <c r="K8" s="29">
        <f>LongExperimentMatrix!AH7</f>
        <v>250.90249633789</v>
      </c>
    </row>
    <row r="9" spans="2:11" x14ac:dyDescent="0.3">
      <c r="B9" s="26" t="str">
        <f>LongExperimentMatrix!A8</f>
        <v>G</v>
      </c>
      <c r="C9" s="24">
        <f>LongExperimentMatrix!B8</f>
        <v>220611</v>
      </c>
      <c r="D9" s="26" t="str">
        <f>LongExperimentMatrix!D8</f>
        <v>Yes</v>
      </c>
      <c r="E9" s="24" t="str">
        <f>LongExperimentMatrix!E8</f>
        <v>Play Sand</v>
      </c>
      <c r="F9" s="26" t="str">
        <f>LongExperimentMatrix!F8</f>
        <v>GAC</v>
      </c>
      <c r="G9" s="24">
        <f>LongExperimentMatrix!G8</f>
        <v>200</v>
      </c>
      <c r="H9" s="34">
        <f>LongExperimentMatrix!I8</f>
        <v>1.8237082066869301</v>
      </c>
      <c r="I9" s="32">
        <f>LongExperimentMatrix!K8</f>
        <v>252.72469244550399</v>
      </c>
      <c r="J9" s="28">
        <f>LongExperimentMatrix!AE8</f>
        <v>352.26247320251503</v>
      </c>
      <c r="K9" s="29">
        <f>LongExperimentMatrix!AH8</f>
        <v>790.72131347656205</v>
      </c>
    </row>
    <row r="10" spans="2:11" x14ac:dyDescent="0.3">
      <c r="B10" s="26" t="str">
        <f>LongExperimentMatrix!A9</f>
        <v>H</v>
      </c>
      <c r="C10" s="24">
        <f>LongExperimentMatrix!B9</f>
        <v>220613</v>
      </c>
      <c r="D10" s="26" t="str">
        <f>LongExperimentMatrix!D9</f>
        <v>No</v>
      </c>
      <c r="E10" s="24" t="str">
        <f>LongExperimentMatrix!E9</f>
        <v>Play Sand</v>
      </c>
      <c r="F10" s="26" t="str">
        <f>LongExperimentMatrix!F9</f>
        <v>GAC</v>
      </c>
      <c r="G10" s="24">
        <f>LongExperimentMatrix!G9</f>
        <v>200</v>
      </c>
      <c r="H10" s="34">
        <f>LongExperimentMatrix!I9</f>
        <v>1.8237082066869301</v>
      </c>
      <c r="I10" s="32">
        <f>LongExperimentMatrix!K9</f>
        <v>126.630258663934</v>
      </c>
      <c r="J10" s="28">
        <f>LongExperimentMatrix!AE9</f>
        <v>224.154595002034</v>
      </c>
      <c r="K10" s="29">
        <f>LongExperimentMatrix!AH9</f>
        <v>266.93453979492102</v>
      </c>
    </row>
    <row r="11" spans="2:11" x14ac:dyDescent="0.3">
      <c r="B11" s="26" t="str">
        <f>LongExperimentMatrix!A10</f>
        <v>I</v>
      </c>
      <c r="C11" s="24">
        <f>LongExperimentMatrix!B10</f>
        <v>220613</v>
      </c>
      <c r="D11" s="26" t="str">
        <f>LongExperimentMatrix!D10</f>
        <v>Yes</v>
      </c>
      <c r="E11" s="24" t="str">
        <f>LongExperimentMatrix!E10</f>
        <v>Play Sand</v>
      </c>
      <c r="F11" s="26" t="str">
        <f>LongExperimentMatrix!F10</f>
        <v>GAC</v>
      </c>
      <c r="G11" s="24">
        <f>LongExperimentMatrix!G10</f>
        <v>200</v>
      </c>
      <c r="H11" s="34">
        <f>LongExperimentMatrix!I10</f>
        <v>1.8237082066869301</v>
      </c>
      <c r="I11" s="32">
        <f>LongExperimentMatrix!K10</f>
        <v>198.264984268338</v>
      </c>
      <c r="J11" s="28">
        <f>LongExperimentMatrix!AE10</f>
        <v>303.74318163780401</v>
      </c>
      <c r="K11" s="29">
        <f>LongExperimentMatrix!AH10</f>
        <v>1021.84533691406</v>
      </c>
    </row>
    <row r="12" spans="2:11" x14ac:dyDescent="0.3">
      <c r="B12" s="26" t="str">
        <f>LongExperimentMatrix!A11</f>
        <v>J</v>
      </c>
      <c r="C12" s="24">
        <f>LongExperimentMatrix!B11</f>
        <v>220617</v>
      </c>
      <c r="D12" s="26" t="str">
        <f>LongExperimentMatrix!D11</f>
        <v>Yes</v>
      </c>
      <c r="E12" s="24" t="str">
        <f>LongExperimentMatrix!E11</f>
        <v>Local Soil</v>
      </c>
      <c r="F12" s="26" t="str">
        <f>LongExperimentMatrix!F11</f>
        <v>Tank Bottoms</v>
      </c>
      <c r="G12" s="24">
        <f>LongExperimentMatrix!G11</f>
        <v>27</v>
      </c>
      <c r="H12" s="34">
        <f>LongExperimentMatrix!I11</f>
        <v>0.91185410334346506</v>
      </c>
      <c r="I12" s="32">
        <f>LongExperimentMatrix!K11</f>
        <v>202.718220452536</v>
      </c>
      <c r="J12" s="28">
        <f>LongExperimentMatrix!AE11</f>
        <v>163.20366883038599</v>
      </c>
      <c r="K12" s="29">
        <f>LongExperimentMatrix!AH11</f>
        <v>783.19421386718705</v>
      </c>
    </row>
    <row r="13" spans="2:11" x14ac:dyDescent="0.3">
      <c r="B13" s="26" t="str">
        <f>LongExperimentMatrix!A12</f>
        <v>K</v>
      </c>
      <c r="C13" s="24">
        <f>LongExperimentMatrix!B12</f>
        <v>220623</v>
      </c>
      <c r="D13" s="26" t="str">
        <f>LongExperimentMatrix!D12</f>
        <v>No</v>
      </c>
      <c r="E13" s="24" t="str">
        <f>LongExperimentMatrix!E12</f>
        <v>Play Sand</v>
      </c>
      <c r="F13" s="26" t="str">
        <f>LongExperimentMatrix!F12</f>
        <v>GAC</v>
      </c>
      <c r="G13" s="24">
        <f>LongExperimentMatrix!G12</f>
        <v>40</v>
      </c>
      <c r="H13" s="34">
        <f>LongExperimentMatrix!I12</f>
        <v>0.91185410334346506</v>
      </c>
      <c r="I13" s="32">
        <f>LongExperimentMatrix!K12</f>
        <v>189.66249885145001</v>
      </c>
      <c r="J13" s="28">
        <f>LongExperimentMatrix!AE12</f>
        <v>281.94649063045603</v>
      </c>
      <c r="K13" s="29">
        <f>LongExperimentMatrix!AH12</f>
        <v>459.451080322265</v>
      </c>
    </row>
    <row r="14" spans="2:11" x14ac:dyDescent="0.3">
      <c r="B14" s="26" t="str">
        <f>LongExperimentMatrix!A13</f>
        <v>L</v>
      </c>
      <c r="C14" s="24">
        <f>LongExperimentMatrix!B13</f>
        <v>220628</v>
      </c>
      <c r="D14" s="26" t="str">
        <f>LongExperimentMatrix!D13</f>
        <v>Yes, but not propagation</v>
      </c>
      <c r="E14" s="24" t="str">
        <f>LongExperimentMatrix!E13</f>
        <v>Play Sand</v>
      </c>
      <c r="F14" s="26" t="str">
        <f>LongExperimentMatrix!F13</f>
        <v>GAC</v>
      </c>
      <c r="G14" s="24">
        <f>LongExperimentMatrix!G13</f>
        <v>63</v>
      </c>
      <c r="H14" s="34">
        <f>LongExperimentMatrix!I13</f>
        <v>1.8237082066869301</v>
      </c>
      <c r="I14" s="32">
        <f>LongExperimentMatrix!K13</f>
        <v>228.15707039106101</v>
      </c>
      <c r="J14" s="28">
        <f>LongExperimentMatrix!AE13</f>
        <v>313.46917805209</v>
      </c>
      <c r="K14" s="29">
        <f>LongExperimentMatrix!AH13</f>
        <v>767.59033203125</v>
      </c>
    </row>
    <row r="15" spans="2:11" x14ac:dyDescent="0.3">
      <c r="B15" s="26" t="str">
        <f>LongExperimentMatrix!A14</f>
        <v>M</v>
      </c>
      <c r="C15" s="24">
        <f>LongExperimentMatrix!B14</f>
        <v>220708</v>
      </c>
      <c r="D15" s="26" t="str">
        <f>LongExperimentMatrix!D14</f>
        <v>Yes</v>
      </c>
      <c r="E15" s="24" t="str">
        <f>LongExperimentMatrix!E14</f>
        <v>Aquarium Sand</v>
      </c>
      <c r="F15" s="26" t="str">
        <f>LongExperimentMatrix!F14</f>
        <v>GAC</v>
      </c>
      <c r="G15" s="24">
        <f>LongExperimentMatrix!G14</f>
        <v>50</v>
      </c>
      <c r="H15" s="34">
        <f>LongExperimentMatrix!I14</f>
        <v>1.8237082066869301</v>
      </c>
      <c r="I15" s="32">
        <f>LongExperimentMatrix!K14</f>
        <v>252.98923048837401</v>
      </c>
      <c r="J15" s="28">
        <f>LongExperimentMatrix!AE14</f>
        <v>312.17175003837002</v>
      </c>
      <c r="K15" s="29">
        <f>LongExperimentMatrix!AH14</f>
        <v>846.178955078125</v>
      </c>
    </row>
    <row r="16" spans="2:11" x14ac:dyDescent="0.3">
      <c r="B16" s="26" t="str">
        <f>LongExperimentMatrix!A15</f>
        <v>N</v>
      </c>
      <c r="C16" s="24">
        <f>LongExperimentMatrix!B15</f>
        <v>220712</v>
      </c>
      <c r="D16" s="26" t="str">
        <f>LongExperimentMatrix!D15</f>
        <v>Yes</v>
      </c>
      <c r="E16" s="24" t="str">
        <f>LongExperimentMatrix!E15</f>
        <v>Pool Sand</v>
      </c>
      <c r="F16" s="26" t="str">
        <f>LongExperimentMatrix!F15</f>
        <v>GAC</v>
      </c>
      <c r="G16" s="24">
        <f>LongExperimentMatrix!G15</f>
        <v>40</v>
      </c>
      <c r="H16" s="34">
        <f>LongExperimentMatrix!I15</f>
        <v>1.8237082066869301</v>
      </c>
      <c r="I16" s="32">
        <f>LongExperimentMatrix!K15</f>
        <v>239.70233465660701</v>
      </c>
      <c r="J16" s="28">
        <f>LongExperimentMatrix!AE15</f>
        <v>293.81304865316702</v>
      </c>
      <c r="K16" s="29">
        <f>LongExperimentMatrix!AH15</f>
        <v>924.64050292968705</v>
      </c>
    </row>
    <row r="17" spans="2:11" x14ac:dyDescent="0.3">
      <c r="B17" s="26" t="str">
        <f>LongExperimentMatrix!A16</f>
        <v>O</v>
      </c>
      <c r="C17" s="24">
        <f>LongExperimentMatrix!B16</f>
        <v>220717</v>
      </c>
      <c r="D17" s="26" t="str">
        <f>LongExperimentMatrix!D16</f>
        <v>Yes</v>
      </c>
      <c r="E17" s="24" t="str">
        <f>LongExperimentMatrix!E16</f>
        <v>Pool Sand</v>
      </c>
      <c r="F17" s="26" t="str">
        <f>LongExperimentMatrix!F16</f>
        <v>GAC</v>
      </c>
      <c r="G17" s="24">
        <f>LongExperimentMatrix!G16</f>
        <v>40</v>
      </c>
      <c r="H17" s="34">
        <f>LongExperimentMatrix!I16</f>
        <v>1.3677811550151975</v>
      </c>
      <c r="I17" s="32">
        <f>LongExperimentMatrix!K16</f>
        <v>248.88172298699899</v>
      </c>
      <c r="J17" s="28">
        <f>LongExperimentMatrix!AE16</f>
        <v>294.04882984849797</v>
      </c>
      <c r="K17" s="29">
        <f>LongExperimentMatrix!AH16</f>
        <v>631.72131347656205</v>
      </c>
    </row>
    <row r="18" spans="2:11" x14ac:dyDescent="0.3">
      <c r="B18" s="26" t="str">
        <f>LongExperimentMatrix!A17</f>
        <v>P</v>
      </c>
      <c r="C18" s="24">
        <f>LongExperimentMatrix!B17</f>
        <v>220719</v>
      </c>
      <c r="D18" s="26" t="str">
        <f>LongExperimentMatrix!D17</f>
        <v>No</v>
      </c>
      <c r="E18" s="24" t="str">
        <f>LongExperimentMatrix!E17</f>
        <v>Pool Sand</v>
      </c>
      <c r="F18" s="26" t="str">
        <f>LongExperimentMatrix!F17</f>
        <v>GAC</v>
      </c>
      <c r="G18" s="24">
        <f>LongExperimentMatrix!G17</f>
        <v>40</v>
      </c>
      <c r="H18" s="34">
        <f>LongExperimentMatrix!I17</f>
        <v>1.3677811550151975</v>
      </c>
      <c r="I18" s="32">
        <f>LongExperimentMatrix!K17</f>
        <v>216.930774552765</v>
      </c>
      <c r="J18" s="28">
        <f>LongExperimentMatrix!AE17</f>
        <v>272.75582635341499</v>
      </c>
      <c r="K18" s="29">
        <f>LongExperimentMatrix!AH17</f>
        <v>299.04849243164</v>
      </c>
    </row>
    <row r="19" spans="2:11" x14ac:dyDescent="0.3">
      <c r="B19" s="26" t="str">
        <f>LongExperimentMatrix!A18</f>
        <v>Q</v>
      </c>
      <c r="C19" s="24">
        <f>LongExperimentMatrix!B18</f>
        <v>220720</v>
      </c>
      <c r="D19" s="26" t="str">
        <f>LongExperimentMatrix!D18</f>
        <v>No</v>
      </c>
      <c r="E19" s="24" t="str">
        <f>LongExperimentMatrix!E18</f>
        <v>Pool Sand</v>
      </c>
      <c r="F19" s="26" t="str">
        <f>LongExperimentMatrix!F18</f>
        <v>GAC</v>
      </c>
      <c r="G19" s="24">
        <f>LongExperimentMatrix!G18</f>
        <v>40</v>
      </c>
      <c r="H19" s="34">
        <f>LongExperimentMatrix!I18</f>
        <v>1.3677811550151975</v>
      </c>
      <c r="I19" s="32">
        <f>LongExperimentMatrix!K18</f>
        <v>201.740493097632</v>
      </c>
      <c r="J19" s="28">
        <f>LongExperimentMatrix!AE18</f>
        <v>217.077294306005</v>
      </c>
      <c r="K19" s="29">
        <f>LongExperimentMatrix!AH18</f>
        <v>285.788970947265</v>
      </c>
    </row>
    <row r="20" spans="2:11" x14ac:dyDescent="0.3">
      <c r="B20" s="26" t="str">
        <f>LongExperimentMatrix!A19</f>
        <v>R</v>
      </c>
      <c r="C20" s="24">
        <f>LongExperimentMatrix!B19</f>
        <v>220730</v>
      </c>
      <c r="D20" s="26" t="str">
        <f>LongExperimentMatrix!D19</f>
        <v>Yes</v>
      </c>
      <c r="E20" s="24" t="str">
        <f>LongExperimentMatrix!E19</f>
        <v>Pool Sand</v>
      </c>
      <c r="F20" s="26" t="str">
        <f>LongExperimentMatrix!F19</f>
        <v>GAC</v>
      </c>
      <c r="G20" s="24">
        <f>LongExperimentMatrix!G19</f>
        <v>40</v>
      </c>
      <c r="H20" s="34">
        <f>LongExperimentMatrix!I19</f>
        <v>1.3677811550151975</v>
      </c>
      <c r="I20" s="32">
        <f>LongExperimentMatrix!K19</f>
        <v>247.65677179803899</v>
      </c>
      <c r="J20" s="28">
        <f>LongExperimentMatrix!AE19</f>
        <v>305.23214256851099</v>
      </c>
      <c r="K20" s="29">
        <f>LongExperimentMatrix!AH19</f>
        <v>739.56750488281205</v>
      </c>
    </row>
    <row r="21" spans="2:11" x14ac:dyDescent="0.3">
      <c r="B21" s="26" t="str">
        <f>LongExperimentMatrix!A20</f>
        <v>S</v>
      </c>
      <c r="C21" s="24">
        <f>LongExperimentMatrix!B20</f>
        <v>220804</v>
      </c>
      <c r="D21" s="26" t="str">
        <f>LongExperimentMatrix!D20</f>
        <v>Yes, but not propagation</v>
      </c>
      <c r="E21" s="24" t="str">
        <f>LongExperimentMatrix!E20</f>
        <v>Pool Sand</v>
      </c>
      <c r="F21" s="26" t="str">
        <f>LongExperimentMatrix!F20</f>
        <v>GAC</v>
      </c>
      <c r="G21" s="24">
        <f>LongExperimentMatrix!G20</f>
        <v>40</v>
      </c>
      <c r="H21" s="34">
        <f>LongExperimentMatrix!I20</f>
        <v>0.91185410334346506</v>
      </c>
      <c r="I21" s="32">
        <f>LongExperimentMatrix!K20</f>
        <v>236.04551808437199</v>
      </c>
      <c r="J21" s="28">
        <f>LongExperimentMatrix!AE20</f>
        <v>299.85883474132203</v>
      </c>
      <c r="K21" s="29">
        <f>LongExperimentMatrix!AH20</f>
        <v>597.74841308593705</v>
      </c>
    </row>
    <row r="22" spans="2:11" x14ac:dyDescent="0.3">
      <c r="B22" s="26" t="str">
        <f>LongExperimentMatrix!A21</f>
        <v>T</v>
      </c>
      <c r="C22" s="24">
        <f>LongExperimentMatrix!B21</f>
        <v>220809</v>
      </c>
      <c r="D22" s="26" t="str">
        <f>LongExperimentMatrix!D21</f>
        <v>No</v>
      </c>
      <c r="E22" s="24" t="str">
        <f>LongExperimentMatrix!E21</f>
        <v>Pool Sand</v>
      </c>
      <c r="F22" s="26" t="str">
        <f>LongExperimentMatrix!F21</f>
        <v>Crude Oil</v>
      </c>
      <c r="G22" s="24">
        <f>LongExperimentMatrix!G21</f>
        <v>27</v>
      </c>
      <c r="H22" s="34">
        <f>LongExperimentMatrix!I21</f>
        <v>0.91185410334346506</v>
      </c>
      <c r="I22" s="32">
        <f>LongExperimentMatrix!K21</f>
        <v>234.83646350127401</v>
      </c>
      <c r="J22" s="28">
        <f>LongExperimentMatrix!AE21</f>
        <v>273.81263052073501</v>
      </c>
      <c r="K22" s="29">
        <f>LongExperimentMatrix!AH21</f>
        <v>401.86447143554602</v>
      </c>
    </row>
    <row r="23" spans="2:11" x14ac:dyDescent="0.3">
      <c r="B23" s="26" t="str">
        <f>LongExperimentMatrix!A22</f>
        <v>U</v>
      </c>
      <c r="C23" s="24">
        <f>LongExperimentMatrix!B22</f>
        <v>220810</v>
      </c>
      <c r="D23" s="26" t="str">
        <f>LongExperimentMatrix!D22</f>
        <v>No</v>
      </c>
      <c r="E23" s="24" t="str">
        <f>LongExperimentMatrix!E22</f>
        <v>Pool Sand</v>
      </c>
      <c r="F23" s="26" t="str">
        <f>LongExperimentMatrix!F22</f>
        <v>Crude Oil</v>
      </c>
      <c r="G23" s="24">
        <f>LongExperimentMatrix!G22</f>
        <v>27</v>
      </c>
      <c r="H23" s="34">
        <f>LongExperimentMatrix!I22</f>
        <v>0.91185410334346506</v>
      </c>
      <c r="I23" s="32">
        <f>LongExperimentMatrix!K22</f>
        <v>247.80805662895401</v>
      </c>
      <c r="J23" s="28">
        <f>LongExperimentMatrix!AE22</f>
        <v>296.50953155189399</v>
      </c>
      <c r="K23" s="29">
        <f>LongExperimentMatrix!AH22</f>
        <v>352.025787353515</v>
      </c>
    </row>
    <row r="24" spans="2:11" x14ac:dyDescent="0.3">
      <c r="B24" s="26" t="str">
        <f>LongExperimentMatrix!A23</f>
        <v>V</v>
      </c>
      <c r="C24" s="24">
        <f>LongExperimentMatrix!B23</f>
        <v>220810</v>
      </c>
      <c r="D24" s="26" t="str">
        <f>LongExperimentMatrix!D23</f>
        <v>No</v>
      </c>
      <c r="E24" s="24" t="str">
        <f>LongExperimentMatrix!E23</f>
        <v>Pool Sand</v>
      </c>
      <c r="F24" s="26" t="str">
        <f>LongExperimentMatrix!F23</f>
        <v>Crude Oil</v>
      </c>
      <c r="G24" s="24">
        <f>LongExperimentMatrix!G23</f>
        <v>27</v>
      </c>
      <c r="H24" s="34">
        <f>LongExperimentMatrix!I23</f>
        <v>0.91185410334346506</v>
      </c>
      <c r="I24" s="32">
        <f>LongExperimentMatrix!K23</f>
        <v>246.70547930488701</v>
      </c>
      <c r="J24" s="28">
        <f>LongExperimentMatrix!AE23</f>
        <v>302.868174827686</v>
      </c>
      <c r="K24" s="29">
        <f>LongExperimentMatrix!AH23</f>
        <v>352.025787353515</v>
      </c>
    </row>
    <row r="25" spans="2:11" x14ac:dyDescent="0.3">
      <c r="B25" s="26" t="str">
        <f>LongExperimentMatrix!A24</f>
        <v>W</v>
      </c>
      <c r="C25" s="24">
        <f>LongExperimentMatrix!B24</f>
        <v>220812</v>
      </c>
      <c r="D25" s="26" t="str">
        <f>LongExperimentMatrix!D24</f>
        <v>Yes, but not propagation</v>
      </c>
      <c r="E25" s="24" t="str">
        <f>LongExperimentMatrix!E24</f>
        <v>Pool Sand</v>
      </c>
      <c r="F25" s="26" t="str">
        <f>LongExperimentMatrix!F24</f>
        <v>GAC</v>
      </c>
      <c r="G25" s="24">
        <f>LongExperimentMatrix!G24</f>
        <v>40</v>
      </c>
      <c r="H25" s="34">
        <f>LongExperimentMatrix!I24</f>
        <v>1.3677811550151975</v>
      </c>
      <c r="I25" s="32">
        <f>LongExperimentMatrix!K24</f>
        <v>240.16336032038001</v>
      </c>
      <c r="J25" s="28">
        <f>LongExperimentMatrix!AE24</f>
        <v>286.86864086450203</v>
      </c>
      <c r="K25" s="29">
        <f>LongExperimentMatrix!AH24</f>
        <v>638.646484375</v>
      </c>
    </row>
    <row r="26" spans="2:11" x14ac:dyDescent="0.3">
      <c r="B26" s="26" t="str">
        <f>LongExperimentMatrix!A25</f>
        <v>X</v>
      </c>
      <c r="C26" s="24">
        <f>LongExperimentMatrix!B25</f>
        <v>220926</v>
      </c>
      <c r="D26" s="26" t="str">
        <f>LongExperimentMatrix!D25</f>
        <v>Yes, but not propagation</v>
      </c>
      <c r="E26" s="24" t="str">
        <f>LongExperimentMatrix!E25</f>
        <v>Pool Sand</v>
      </c>
      <c r="F26" s="26" t="str">
        <f>LongExperimentMatrix!F25</f>
        <v>Crude Oil</v>
      </c>
      <c r="G26" s="24">
        <f>LongExperimentMatrix!G25</f>
        <v>50</v>
      </c>
      <c r="H26" s="34">
        <f>LongExperimentMatrix!I25</f>
        <v>1.3677811550151975</v>
      </c>
      <c r="I26" s="32">
        <f>LongExperimentMatrix!K25</f>
        <v>264.14373912721197</v>
      </c>
      <c r="J26" s="28">
        <f>LongExperimentMatrix!AE25</f>
        <v>279.33452182423298</v>
      </c>
      <c r="K26" s="29">
        <f>LongExperimentMatrix!AH25</f>
        <v>639.20373535156205</v>
      </c>
    </row>
    <row r="27" spans="2:11" x14ac:dyDescent="0.3">
      <c r="B27" s="26" t="str">
        <f>LongExperimentMatrix!A26</f>
        <v>Y</v>
      </c>
      <c r="C27" s="24">
        <f>LongExperimentMatrix!B26</f>
        <v>221010</v>
      </c>
      <c r="D27" s="26" t="str">
        <f>LongExperimentMatrix!D26</f>
        <v>Yes, but not propagation</v>
      </c>
      <c r="E27" s="24" t="str">
        <f>LongExperimentMatrix!E26</f>
        <v>Pool Sand</v>
      </c>
      <c r="F27" s="26" t="str">
        <f>LongExperimentMatrix!F26</f>
        <v>GAC</v>
      </c>
      <c r="G27" s="24">
        <f>LongExperimentMatrix!G26</f>
        <v>40</v>
      </c>
      <c r="H27" s="34">
        <f>LongExperimentMatrix!I26</f>
        <v>1.3677811550151975</v>
      </c>
      <c r="I27" s="32">
        <f>LongExperimentMatrix!K26</f>
        <v>240.78920617857901</v>
      </c>
      <c r="J27" s="28">
        <f>LongExperimentMatrix!AE26</f>
        <v>262.15287183447703</v>
      </c>
      <c r="K27" s="29">
        <f>LongExperimentMatrix!AH26</f>
        <v>715.2939453125</v>
      </c>
    </row>
    <row r="28" spans="2:11" x14ac:dyDescent="0.3">
      <c r="B28" s="26" t="str">
        <f>LongExperimentMatrix!A27</f>
        <v>Z</v>
      </c>
      <c r="C28" s="24">
        <f>LongExperimentMatrix!B27</f>
        <v>221013</v>
      </c>
      <c r="D28" s="26" t="str">
        <f>LongExperimentMatrix!D27</f>
        <v>Yes</v>
      </c>
      <c r="E28" s="24" t="str">
        <f>LongExperimentMatrix!E27</f>
        <v>Pool Sand</v>
      </c>
      <c r="F28" s="26" t="str">
        <f>LongExperimentMatrix!F27</f>
        <v>GAC</v>
      </c>
      <c r="G28" s="24">
        <f>LongExperimentMatrix!G27</f>
        <v>40</v>
      </c>
      <c r="H28" s="34">
        <f>LongExperimentMatrix!I27</f>
        <v>1.3677811550151975</v>
      </c>
      <c r="I28" s="32">
        <f>LongExperimentMatrix!K27</f>
        <v>244.149854683602</v>
      </c>
      <c r="J28" s="28">
        <f>LongExperimentMatrix!AE27</f>
        <v>310.325418988396</v>
      </c>
      <c r="K28" s="29">
        <f>LongExperimentMatrix!AH27</f>
        <v>729.79650878906205</v>
      </c>
    </row>
    <row r="29" spans="2:11" ht="15" thickBot="1" x14ac:dyDescent="0.35">
      <c r="B29" s="27" t="str">
        <f>LongExperimentMatrix!A28</f>
        <v>α</v>
      </c>
      <c r="C29" s="25">
        <f>LongExperimentMatrix!B28</f>
        <v>221018</v>
      </c>
      <c r="D29" s="27" t="str">
        <f>LongExperimentMatrix!D28</f>
        <v>Yes, but not propagation</v>
      </c>
      <c r="E29" s="25" t="str">
        <f>LongExperimentMatrix!E28</f>
        <v>Pool Sand</v>
      </c>
      <c r="F29" s="27" t="str">
        <f>LongExperimentMatrix!F28</f>
        <v>GAC</v>
      </c>
      <c r="G29" s="25">
        <f>LongExperimentMatrix!G28</f>
        <v>40</v>
      </c>
      <c r="H29" s="35">
        <f>LongExperimentMatrix!I28</f>
        <v>1.3677811550151975</v>
      </c>
      <c r="I29" s="38">
        <f>LongExperimentMatrix!K28</f>
        <v>263.13096994641302</v>
      </c>
      <c r="J29" s="30">
        <f>LongExperimentMatrix!AE28</f>
        <v>370.00199094361898</v>
      </c>
      <c r="K29" s="31">
        <f>LongExperimentMatrix!AH28</f>
        <v>916.26013183593705</v>
      </c>
    </row>
  </sheetData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72-2CB2-4AD0-9DB0-73716D6F3E27}">
  <dimension ref="A1:K6"/>
  <sheetViews>
    <sheetView workbookViewId="0"/>
  </sheetViews>
  <sheetFormatPr defaultRowHeight="14.4" x14ac:dyDescent="0.3"/>
  <cols>
    <col min="1" max="1" width="8.6640625" bestFit="1" customWidth="1"/>
    <col min="2" max="2" width="10.5546875" bestFit="1" customWidth="1"/>
    <col min="3" max="3" width="11.6640625" bestFit="1" customWidth="1"/>
    <col min="4" max="4" width="11.88671875" bestFit="1" customWidth="1"/>
    <col min="5" max="5" width="12.21875" bestFit="1" customWidth="1"/>
    <col min="6" max="6" width="12.77734375" bestFit="1" customWidth="1"/>
    <col min="7" max="7" width="15.77734375" bestFit="1" customWidth="1"/>
    <col min="8" max="8" width="9" bestFit="1" customWidth="1"/>
    <col min="9" max="9" width="22.77734375" bestFit="1" customWidth="1"/>
  </cols>
  <sheetData>
    <row r="1" spans="1:11" s="2" customFormat="1" x14ac:dyDescent="0.3">
      <c r="A1" s="2" t="s">
        <v>0</v>
      </c>
      <c r="B1" s="2" t="s">
        <v>1</v>
      </c>
      <c r="C1" s="2" t="s">
        <v>2</v>
      </c>
      <c r="D1" s="2" t="s">
        <v>9</v>
      </c>
      <c r="E1" s="2" t="s">
        <v>3</v>
      </c>
      <c r="F1" s="2" t="s">
        <v>15</v>
      </c>
      <c r="G1" s="2" t="s">
        <v>17</v>
      </c>
      <c r="H1" s="2" t="s">
        <v>22</v>
      </c>
      <c r="I1" s="2" t="s">
        <v>31</v>
      </c>
      <c r="J1" s="2" t="s">
        <v>32</v>
      </c>
      <c r="K1" s="2" t="s">
        <v>33</v>
      </c>
    </row>
    <row r="2" spans="1:11" x14ac:dyDescent="0.3">
      <c r="B2" t="s">
        <v>7</v>
      </c>
      <c r="C2" t="s">
        <v>4</v>
      </c>
      <c r="D2" t="s">
        <v>10</v>
      </c>
      <c r="E2">
        <v>2</v>
      </c>
      <c r="F2" t="s">
        <v>12</v>
      </c>
      <c r="H2" t="s">
        <v>23</v>
      </c>
    </row>
    <row r="3" spans="1:11" x14ac:dyDescent="0.3">
      <c r="B3" t="s">
        <v>8</v>
      </c>
      <c r="C3" t="s">
        <v>5</v>
      </c>
      <c r="D3" t="s">
        <v>11</v>
      </c>
      <c r="E3">
        <v>3</v>
      </c>
      <c r="F3" t="s">
        <v>13</v>
      </c>
      <c r="H3" t="s">
        <v>24</v>
      </c>
    </row>
    <row r="4" spans="1:11" x14ac:dyDescent="0.3">
      <c r="C4" s="1" t="s">
        <v>6</v>
      </c>
      <c r="D4" s="1" t="s">
        <v>12</v>
      </c>
      <c r="E4">
        <v>4</v>
      </c>
      <c r="F4" t="s">
        <v>16</v>
      </c>
    </row>
    <row r="5" spans="1:11" x14ac:dyDescent="0.3">
      <c r="D5" t="s">
        <v>13</v>
      </c>
    </row>
    <row r="6" spans="1:11" x14ac:dyDescent="0.3">
      <c r="D6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98B6-A947-4FC1-AB0D-253E5323B3BE}">
  <dimension ref="A1:D6"/>
  <sheetViews>
    <sheetView workbookViewId="0"/>
  </sheetViews>
  <sheetFormatPr defaultRowHeight="14.4" x14ac:dyDescent="0.3"/>
  <cols>
    <col min="3" max="3" width="14.21875" bestFit="1" customWidth="1"/>
    <col min="4" max="4" width="15.6640625" bestFit="1" customWidth="1"/>
  </cols>
  <sheetData>
    <row r="1" spans="1:4" s="2" customFormat="1" x14ac:dyDescent="0.3">
      <c r="A1" s="2" t="s">
        <v>0</v>
      </c>
      <c r="B1" s="2" t="s">
        <v>25</v>
      </c>
      <c r="C1" s="2" t="s">
        <v>18</v>
      </c>
      <c r="D1" s="2" t="s">
        <v>21</v>
      </c>
    </row>
    <row r="2" spans="1:4" x14ac:dyDescent="0.3">
      <c r="B2" t="s">
        <v>26</v>
      </c>
      <c r="C2" t="s">
        <v>19</v>
      </c>
      <c r="D2">
        <v>3</v>
      </c>
    </row>
    <row r="3" spans="1:4" x14ac:dyDescent="0.3">
      <c r="B3" t="s">
        <v>27</v>
      </c>
      <c r="C3" t="s">
        <v>20</v>
      </c>
      <c r="D3">
        <v>4</v>
      </c>
    </row>
    <row r="4" spans="1:4" x14ac:dyDescent="0.3">
      <c r="B4" t="s">
        <v>28</v>
      </c>
      <c r="C4" t="s">
        <v>42</v>
      </c>
      <c r="D4">
        <v>5</v>
      </c>
    </row>
    <row r="5" spans="1:4" x14ac:dyDescent="0.3">
      <c r="B5" t="s">
        <v>29</v>
      </c>
      <c r="C5" t="s">
        <v>43</v>
      </c>
    </row>
    <row r="6" spans="1:4" x14ac:dyDescent="0.3">
      <c r="B6" t="s">
        <v>30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D17B8-4286-4B63-81EB-11E86383FBEB}">
  <dimension ref="A1:H10"/>
  <sheetViews>
    <sheetView workbookViewId="0"/>
  </sheetViews>
  <sheetFormatPr defaultRowHeight="14.4" x14ac:dyDescent="0.3"/>
  <cols>
    <col min="1" max="1" width="9.44140625" bestFit="1" customWidth="1"/>
    <col min="2" max="2" width="9.77734375" bestFit="1" customWidth="1"/>
    <col min="3" max="3" width="9.44140625" bestFit="1" customWidth="1"/>
    <col min="4" max="5" width="9.5546875" bestFit="1" customWidth="1"/>
    <col min="6" max="6" width="9.88671875" bestFit="1" customWidth="1"/>
    <col min="7" max="7" width="12" bestFit="1" customWidth="1"/>
    <col min="8" max="8" width="10.21875" bestFit="1" customWidth="1"/>
  </cols>
  <sheetData>
    <row r="1" spans="1:8" ht="15" thickBot="1" x14ac:dyDescent="0.35">
      <c r="A1" s="18" t="s">
        <v>34</v>
      </c>
      <c r="B1" s="19" t="s">
        <v>36</v>
      </c>
      <c r="C1" s="19" t="s">
        <v>35</v>
      </c>
      <c r="D1" s="19" t="s">
        <v>38</v>
      </c>
      <c r="E1" s="19" t="s">
        <v>39</v>
      </c>
      <c r="F1" s="19" t="s">
        <v>40</v>
      </c>
      <c r="G1" s="19" t="s">
        <v>37</v>
      </c>
      <c r="H1" s="20" t="s">
        <v>41</v>
      </c>
    </row>
    <row r="2" spans="1:8" x14ac:dyDescent="0.3">
      <c r="A2" s="13">
        <v>4</v>
      </c>
      <c r="B2" s="14">
        <v>4</v>
      </c>
      <c r="C2" s="14">
        <v>12</v>
      </c>
      <c r="D2" s="15">
        <f>CONVERT(A2,"in","m")</f>
        <v>0.1016</v>
      </c>
      <c r="E2" s="15">
        <f t="shared" ref="E2:F2" si="0">CONVERT(B2,"in","m")</f>
        <v>0.1016</v>
      </c>
      <c r="F2" s="15">
        <f t="shared" si="0"/>
        <v>0.30480000000000002</v>
      </c>
      <c r="G2" s="16">
        <f>D2*E2*F2</f>
        <v>3.1463162880000003E-3</v>
      </c>
      <c r="H2" s="17">
        <f>CONVERT(G2,"m3","L")</f>
        <v>3.1463162880000004</v>
      </c>
    </row>
    <row r="3" spans="1:8" x14ac:dyDescent="0.3">
      <c r="A3" s="6">
        <v>4</v>
      </c>
      <c r="B3" s="3">
        <v>6</v>
      </c>
      <c r="C3" s="3">
        <v>12</v>
      </c>
      <c r="D3" s="4">
        <f t="shared" ref="D3:D10" si="1">CONVERT(A3,"in","m")</f>
        <v>0.1016</v>
      </c>
      <c r="E3" s="4">
        <f t="shared" ref="E3:E10" si="2">CONVERT(B3,"in","m")</f>
        <v>0.15240000000000001</v>
      </c>
      <c r="F3" s="4">
        <f t="shared" ref="F3:F10" si="3">CONVERT(C3,"in","m")</f>
        <v>0.30480000000000002</v>
      </c>
      <c r="G3" s="5">
        <f t="shared" ref="G3:G10" si="4">D3*E3*F3</f>
        <v>4.7194744320000004E-3</v>
      </c>
      <c r="H3" s="7">
        <f t="shared" ref="H3:H10" si="5">CONVERT(G3,"m3","L")</f>
        <v>4.7194744320000002</v>
      </c>
    </row>
    <row r="4" spans="1:8" x14ac:dyDescent="0.3">
      <c r="A4" s="6">
        <v>4</v>
      </c>
      <c r="B4" s="3">
        <v>8</v>
      </c>
      <c r="C4" s="3">
        <v>12</v>
      </c>
      <c r="D4" s="4">
        <f t="shared" si="1"/>
        <v>0.1016</v>
      </c>
      <c r="E4" s="4">
        <f t="shared" si="2"/>
        <v>0.20319999999999999</v>
      </c>
      <c r="F4" s="4">
        <f t="shared" si="3"/>
        <v>0.30480000000000002</v>
      </c>
      <c r="G4" s="5">
        <f t="shared" si="4"/>
        <v>6.2926325760000006E-3</v>
      </c>
      <c r="H4" s="7">
        <f t="shared" si="5"/>
        <v>6.2926325760000008</v>
      </c>
    </row>
    <row r="5" spans="1:8" x14ac:dyDescent="0.3">
      <c r="A5" s="6">
        <v>4</v>
      </c>
      <c r="B5" s="3">
        <v>10</v>
      </c>
      <c r="C5" s="3">
        <v>12</v>
      </c>
      <c r="D5" s="4">
        <f t="shared" si="1"/>
        <v>0.1016</v>
      </c>
      <c r="E5" s="4">
        <f t="shared" si="2"/>
        <v>0.254</v>
      </c>
      <c r="F5" s="4">
        <f t="shared" si="3"/>
        <v>0.30480000000000002</v>
      </c>
      <c r="G5" s="5">
        <f t="shared" si="4"/>
        <v>7.8657907199999998E-3</v>
      </c>
      <c r="H5" s="7">
        <f t="shared" si="5"/>
        <v>7.8657907199999997</v>
      </c>
    </row>
    <row r="6" spans="1:8" x14ac:dyDescent="0.3">
      <c r="A6" s="6">
        <v>8</v>
      </c>
      <c r="B6" s="3">
        <v>10</v>
      </c>
      <c r="C6" s="3">
        <v>12</v>
      </c>
      <c r="D6" s="4">
        <f t="shared" si="1"/>
        <v>0.20319999999999999</v>
      </c>
      <c r="E6" s="4">
        <f t="shared" si="2"/>
        <v>0.254</v>
      </c>
      <c r="F6" s="4">
        <f t="shared" si="3"/>
        <v>0.30480000000000002</v>
      </c>
      <c r="G6" s="5">
        <f t="shared" si="4"/>
        <v>1.573158144E-2</v>
      </c>
      <c r="H6" s="7">
        <f t="shared" si="5"/>
        <v>15.731581439999999</v>
      </c>
    </row>
    <row r="7" spans="1:8" x14ac:dyDescent="0.3">
      <c r="A7" s="6">
        <v>12</v>
      </c>
      <c r="B7" s="3">
        <v>10</v>
      </c>
      <c r="C7" s="3">
        <v>12</v>
      </c>
      <c r="D7" s="4">
        <f t="shared" si="1"/>
        <v>0.30480000000000002</v>
      </c>
      <c r="E7" s="4">
        <f t="shared" si="2"/>
        <v>0.254</v>
      </c>
      <c r="F7" s="4">
        <f t="shared" si="3"/>
        <v>0.30480000000000002</v>
      </c>
      <c r="G7" s="5">
        <f t="shared" si="4"/>
        <v>2.3597372160000005E-2</v>
      </c>
      <c r="H7" s="7">
        <f t="shared" si="5"/>
        <v>23.597372160000006</v>
      </c>
    </row>
    <row r="8" spans="1:8" x14ac:dyDescent="0.3">
      <c r="A8" s="6">
        <v>16</v>
      </c>
      <c r="B8" s="3">
        <v>10</v>
      </c>
      <c r="C8" s="3">
        <v>12</v>
      </c>
      <c r="D8" s="4">
        <f t="shared" si="1"/>
        <v>0.40639999999999998</v>
      </c>
      <c r="E8" s="4">
        <f t="shared" si="2"/>
        <v>0.254</v>
      </c>
      <c r="F8" s="4">
        <f t="shared" si="3"/>
        <v>0.30480000000000002</v>
      </c>
      <c r="G8" s="5">
        <f t="shared" si="4"/>
        <v>3.1463162879999999E-2</v>
      </c>
      <c r="H8" s="7">
        <f t="shared" si="5"/>
        <v>31.463162879999999</v>
      </c>
    </row>
    <row r="9" spans="1:8" x14ac:dyDescent="0.3">
      <c r="A9" s="6">
        <v>20</v>
      </c>
      <c r="B9" s="3">
        <v>10</v>
      </c>
      <c r="C9" s="3">
        <v>12</v>
      </c>
      <c r="D9" s="4">
        <f t="shared" si="1"/>
        <v>0.50800000000000001</v>
      </c>
      <c r="E9" s="4">
        <f t="shared" si="2"/>
        <v>0.254</v>
      </c>
      <c r="F9" s="4">
        <f t="shared" si="3"/>
        <v>0.30480000000000002</v>
      </c>
      <c r="G9" s="5">
        <f t="shared" si="4"/>
        <v>3.9328953600000001E-2</v>
      </c>
      <c r="H9" s="7">
        <f t="shared" si="5"/>
        <v>39.328953599999998</v>
      </c>
    </row>
    <row r="10" spans="1:8" ht="15" thickBot="1" x14ac:dyDescent="0.35">
      <c r="A10" s="8">
        <v>24</v>
      </c>
      <c r="B10" s="9">
        <v>10</v>
      </c>
      <c r="C10" s="9">
        <v>12</v>
      </c>
      <c r="D10" s="10">
        <f t="shared" si="1"/>
        <v>0.60960000000000003</v>
      </c>
      <c r="E10" s="10">
        <f t="shared" si="2"/>
        <v>0.254</v>
      </c>
      <c r="F10" s="10">
        <f t="shared" si="3"/>
        <v>0.30480000000000002</v>
      </c>
      <c r="G10" s="11">
        <f t="shared" si="4"/>
        <v>4.7194744320000009E-2</v>
      </c>
      <c r="H10" s="12">
        <f t="shared" si="5"/>
        <v>47.194744320000012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PotentialExperiments</vt:lpstr>
      <vt:lpstr>LongExperimentMatrix</vt:lpstr>
      <vt:lpstr>Exp.MatrixSummary</vt:lpstr>
      <vt:lpstr>Thermal Camera</vt:lpstr>
      <vt:lpstr>Oily Soil</vt:lpstr>
      <vt:lpstr>Volumes</vt:lpstr>
      <vt:lpstr>LongExperimentMatrix!SummaryPower_Experiment</vt:lpstr>
      <vt:lpstr>LongExperimentMatrix!SummaryTemp_Temp_Experiment_1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ctrujillo</dc:creator>
  <cp:lastModifiedBy>Corey</cp:lastModifiedBy>
  <cp:lastPrinted>2022-10-27T18:45:47Z</cp:lastPrinted>
  <dcterms:created xsi:type="dcterms:W3CDTF">2022-02-16T18:27:18Z</dcterms:created>
  <dcterms:modified xsi:type="dcterms:W3CDTF">2022-10-27T18:46:49Z</dcterms:modified>
</cp:coreProperties>
</file>