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Temps" sheetId="1" r:id="rId4"/>
    <sheet state="visible" name="ProjCost" sheetId="2" r:id="rId5"/>
    <sheet state="visible" name="FaseCasos" sheetId="3" r:id="rId6"/>
    <sheet state="visible" name="FaseHoresCarreg" sheetId="4" r:id="rId7"/>
    <sheet state="visible" name="FasesObjectius" sheetId="5" r:id="rId8"/>
    <sheet state="visible" name="Gantt" sheetId="6" r:id="rId9"/>
  </sheets>
  <definedNames/>
  <calcPr/>
</workbook>
</file>

<file path=xl/sharedStrings.xml><?xml version="1.0" encoding="utf-8"?>
<sst xmlns="http://schemas.openxmlformats.org/spreadsheetml/2006/main" count="428" uniqueCount="212">
  <si>
    <t>Estimació del temps</t>
  </si>
  <si>
    <t>Estimació del cost</t>
  </si>
  <si>
    <t>Casos d'ús a cada fase</t>
  </si>
  <si>
    <t>CAS D'ÚS</t>
  </si>
  <si>
    <t>Inception</t>
  </si>
  <si>
    <t>Informació donada</t>
  </si>
  <si>
    <t>Fòrmules</t>
  </si>
  <si>
    <t>Elaboration</t>
  </si>
  <si>
    <t>Construction</t>
  </si>
  <si>
    <t>Transition</t>
  </si>
  <si>
    <t>LOG IN</t>
  </si>
  <si>
    <t>Estimació temps</t>
  </si>
  <si>
    <t>EstimacióTemps = UCP * PF</t>
  </si>
  <si>
    <t>Identificat</t>
  </si>
  <si>
    <t>Analitzat</t>
  </si>
  <si>
    <t>Complet</t>
  </si>
  <si>
    <t>UCP</t>
  </si>
  <si>
    <t>UCP = (UUCW + UAW) * TCF * ECF</t>
  </si>
  <si>
    <t>LOG OUT</t>
  </si>
  <si>
    <t>UUCW</t>
  </si>
  <si>
    <t>UUCW = ∑c : c∈casosÚs : pes(c)</t>
  </si>
  <si>
    <t>UAW</t>
  </si>
  <si>
    <t>UAW = ∑a : a∈actors : pes(a)</t>
  </si>
  <si>
    <t>LOG IN DEFIB</t>
  </si>
  <si>
    <t>Esbossat</t>
  </si>
  <si>
    <t>TCF</t>
  </si>
  <si>
    <t>TCF = 0.6+ ( ∑f: f∈fTec: pes(f)*prioritat(f)/100)</t>
  </si>
  <si>
    <t>Rol</t>
  </si>
  <si>
    <t>Inception (5%)</t>
  </si>
  <si>
    <t>LOG OUT DEFIB</t>
  </si>
  <si>
    <t>ECF</t>
  </si>
  <si>
    <t>ECF = 1.4 + (-0.03* (∑f: f∈fEnv: pes(f)*prioritat(f)/100))</t>
  </si>
  <si>
    <t>Elaboration (20%)</t>
  </si>
  <si>
    <t>Construction (65%)</t>
  </si>
  <si>
    <t>Transition (10%)</t>
  </si>
  <si>
    <t>PF</t>
  </si>
  <si>
    <t>PF = Usar un valor entre 15 i 30</t>
  </si>
  <si>
    <t>*GENERAR HORARIS</t>
  </si>
  <si>
    <t>Cap de projecte</t>
  </si>
  <si>
    <t>GUARDAR HORARIS GENERATS</t>
  </si>
  <si>
    <t xml:space="preserve">Càlcul </t>
  </si>
  <si>
    <t>*VEURE DOCUMENTACIÓ ACTIVITATS</t>
  </si>
  <si>
    <t>Programador Sènior</t>
  </si>
  <si>
    <t>GUARDAR ACTIVITATS</t>
  </si>
  <si>
    <t>Programador Junior</t>
  </si>
  <si>
    <t>PRESENTAR COM A DELEGAT</t>
  </si>
  <si>
    <t>Dissenyador gràfic</t>
  </si>
  <si>
    <t>VOTAR DELEGAT</t>
  </si>
  <si>
    <t>Enginyer de requisits</t>
  </si>
  <si>
    <t>*ENVIAR INFORMES DELEGATS</t>
  </si>
  <si>
    <t>COMPLEXITAT</t>
  </si>
  <si>
    <t>PES</t>
  </si>
  <si>
    <t>Arquitecte del software</t>
  </si>
  <si>
    <t>SIMPLE</t>
  </si>
  <si>
    <t>VEURE INFORMES DELEGATS</t>
  </si>
  <si>
    <t>Refinat</t>
  </si>
  <si>
    <t>Tester</t>
  </si>
  <si>
    <t>CONTACTAR AMB DELEGAT</t>
  </si>
  <si>
    <t>CONTACTAR AMB PROFESSOR</t>
  </si>
  <si>
    <t>CONTACTAR AMB DEFIB</t>
  </si>
  <si>
    <t>Preu/Hora</t>
  </si>
  <si>
    <t>MIG</t>
  </si>
  <si>
    <t>Persones</t>
  </si>
  <si>
    <t>Esforç</t>
  </si>
  <si>
    <t>Hores/Carrec</t>
  </si>
  <si>
    <t>RESPONDRE CONSULTA</t>
  </si>
  <si>
    <t>Hores/Persona</t>
  </si>
  <si>
    <t>Cost/Carrec</t>
  </si>
  <si>
    <t>Cost/Persona</t>
  </si>
  <si>
    <t>SS</t>
  </si>
  <si>
    <t>Euros fixes</t>
  </si>
  <si>
    <t>Cost/Persona + SS + Euros fixes</t>
  </si>
  <si>
    <t>Despeses estructurals(15%)</t>
  </si>
  <si>
    <t>Total brut/persona</t>
  </si>
  <si>
    <t>Total brut/carrec</t>
  </si>
  <si>
    <t>Suma total</t>
  </si>
  <si>
    <t>Estat de cas d'ús</t>
  </si>
  <si>
    <t>Idenficat</t>
  </si>
  <si>
    <t>COMPLEX</t>
  </si>
  <si>
    <t>Benefici(50%)</t>
  </si>
  <si>
    <t>ACTOR</t>
  </si>
  <si>
    <t>ESTUDIANT</t>
  </si>
  <si>
    <t>PROFESSOR</t>
  </si>
  <si>
    <t>Contingències(10%)</t>
  </si>
  <si>
    <t>DELEGAT</t>
  </si>
  <si>
    <t>DEFIB</t>
  </si>
  <si>
    <t>API RACO</t>
  </si>
  <si>
    <t>API DEFIB</t>
  </si>
  <si>
    <t>API CALENDARI</t>
  </si>
  <si>
    <t>Pressupost final</t>
  </si>
  <si>
    <t>COMPLEXITAT TÈCNICA</t>
  </si>
  <si>
    <t>PRIORITAT</t>
  </si>
  <si>
    <t>PES*PRIORITAT/100</t>
  </si>
  <si>
    <t>DISTRIBUTED SYSTEM</t>
  </si>
  <si>
    <t>PERFORMANCE</t>
  </si>
  <si>
    <t>END USER EFFICIENCY</t>
  </si>
  <si>
    <t>COMPLEX INTERNAL PROCESSING</t>
  </si>
  <si>
    <t>REUSABILITY</t>
  </si>
  <si>
    <t>EASY TO INSTALL</t>
  </si>
  <si>
    <t>EASY TO USE</t>
  </si>
  <si>
    <t>Hores totals projecte</t>
  </si>
  <si>
    <t>PORTABILITY</t>
  </si>
  <si>
    <t>EASY TO CHANGE</t>
  </si>
  <si>
    <t>CONCURRENCY</t>
  </si>
  <si>
    <t>SPECIAL SECURITY FEATURES</t>
  </si>
  <si>
    <t>PROVIDES DIRECT ACCESS FOR THIRD PARTIES</t>
  </si>
  <si>
    <t>SPECIAL USER TRAINING FACILITIES ARE REQUIRED</t>
  </si>
  <si>
    <t>FACTOR D'ENTORN</t>
  </si>
  <si>
    <t>AVALUACIÓ</t>
  </si>
  <si>
    <t>PES * AVALUACIÓ</t>
  </si>
  <si>
    <t>FAMILIARITY WITH UP</t>
  </si>
  <si>
    <t>PART-TIME WORKERS</t>
  </si>
  <si>
    <t>ANALYST CAPABILITY</t>
  </si>
  <si>
    <t>APPLICATION EXPERIENCE</t>
  </si>
  <si>
    <t>OBJECT-ORIENTED EXPERIENCE</t>
  </si>
  <si>
    <t>MOTIVATION</t>
  </si>
  <si>
    <t>DIFFICULT PROGRAMMING LANGUAGE</t>
  </si>
  <si>
    <t>STABLE REQUIREMENTS</t>
  </si>
  <si>
    <t>hores</t>
  </si>
  <si>
    <t>dies</t>
  </si>
  <si>
    <t>Hores per càrreg i fase</t>
  </si>
  <si>
    <t>Trensition (10%)</t>
  </si>
  <si>
    <t>p</t>
  </si>
  <si>
    <t>Hores per persona i fase</t>
  </si>
  <si>
    <t>Dates límit de cada fase</t>
  </si>
  <si>
    <t>Suposem que comencem el projecte el dia 4 de Novembre.</t>
  </si>
  <si>
    <t>Dies Laborables</t>
  </si>
  <si>
    <r>
      <t xml:space="preserve">dies </t>
    </r>
    <r>
      <rPr>
        <b/>
      </rPr>
      <t>laborables</t>
    </r>
  </si>
  <si>
    <t>Data Límit</t>
  </si>
  <si>
    <t>Effort (%)</t>
  </si>
  <si>
    <t>Effort (Hores)</t>
  </si>
  <si>
    <t>Schedule (%)</t>
  </si>
  <si>
    <t>Schedule (Hores)</t>
  </si>
  <si>
    <t xml:space="preserve"> </t>
  </si>
  <si>
    <t>Fase</t>
  </si>
  <si>
    <t>Iteració</t>
  </si>
  <si>
    <t>Objectius principals</t>
  </si>
  <si>
    <t>Dates</t>
  </si>
  <si>
    <t>Staff</t>
  </si>
  <si>
    <t>I1</t>
  </si>
  <si>
    <t>Definir visió</t>
  </si>
  <si>
    <t xml:space="preserve">
4/10/19-28/10/20</t>
  </si>
  <si>
    <t xml:space="preserve"> Diagrama de Gantt</t>
  </si>
  <si>
    <t>Definició de les activitats</t>
  </si>
  <si>
    <t>Id</t>
  </si>
  <si>
    <t>Determinar abast del projecte</t>
  </si>
  <si>
    <t>Nom</t>
  </si>
  <si>
    <t>Duració</t>
  </si>
  <si>
    <t>Personal</t>
  </si>
  <si>
    <t>Dependència</t>
  </si>
  <si>
    <t>A</t>
  </si>
  <si>
    <t>Definir la visió</t>
  </si>
  <si>
    <t>Definir l'arquitectura candidata</t>
  </si>
  <si>
    <t>Cap de projecte (CP)</t>
  </si>
  <si>
    <t>-</t>
  </si>
  <si>
    <t>B</t>
  </si>
  <si>
    <t>Crear el cas de negoci</t>
  </si>
  <si>
    <t>Definir l’estat de l’empresa</t>
  </si>
  <si>
    <t>C</t>
  </si>
  <si>
    <t>Determinar l’abast del projecte</t>
  </si>
  <si>
    <t>D</t>
  </si>
  <si>
    <t>Crear el pla de desenvolupament de software</t>
  </si>
  <si>
    <t>Identificar les parts interessades</t>
  </si>
  <si>
    <t>Enginyer de requisits (ER)</t>
  </si>
  <si>
    <t>E</t>
  </si>
  <si>
    <t>Definir la arquitectura candidata del sistema</t>
  </si>
  <si>
    <t>Arquitecte de software (AS)</t>
  </si>
  <si>
    <t>F</t>
  </si>
  <si>
    <t>G</t>
  </si>
  <si>
    <t>Definir el pla de desenvolupament de software</t>
  </si>
  <si>
    <t>H</t>
  </si>
  <si>
    <t>E1</t>
  </si>
  <si>
    <t>Cap de projecte (CP), Enginyer Requisits (ER)</t>
  </si>
  <si>
    <t>I</t>
  </si>
  <si>
    <t>Instal·lar i provar l'arquitectura</t>
  </si>
  <si>
    <t xml:space="preserve">
29/10/19-12/02/20</t>
  </si>
  <si>
    <t>Validar detalls dels requisits</t>
  </si>
  <si>
    <t>Determinar els casos d’ús del sistema</t>
  </si>
  <si>
    <t>J</t>
  </si>
  <si>
    <t>Especificar els requisits no funcionals</t>
  </si>
  <si>
    <t>K</t>
  </si>
  <si>
    <t>Refinar definició del sistema</t>
  </si>
  <si>
    <t>L</t>
  </si>
  <si>
    <t>Estimar els riscos potencials</t>
  </si>
  <si>
    <t>Implementar casos d'ús prioritaris</t>
  </si>
  <si>
    <t>Diagrama de Gantt</t>
  </si>
  <si>
    <t>E2</t>
  </si>
  <si>
    <t>Mitigar riscos arquitectònics</t>
  </si>
  <si>
    <t xml:space="preserve">Completar la prova de l'arquitectura </t>
  </si>
  <si>
    <t>Implementar casos d'ús addicionals</t>
  </si>
  <si>
    <t>CP</t>
  </si>
  <si>
    <t>C1</t>
  </si>
  <si>
    <t>Descriure casos d’ús addicionals</t>
  </si>
  <si>
    <t>13/02/20-8/10/20</t>
  </si>
  <si>
    <t>ER1</t>
  </si>
  <si>
    <t>AS</t>
  </si>
  <si>
    <t>CP + ER2</t>
  </si>
  <si>
    <t>ER2</t>
  </si>
  <si>
    <t>Dissenyar subsistemes addicionals</t>
  </si>
  <si>
    <t>Implementar casos d’ús i subsist.</t>
  </si>
  <si>
    <t>Integrar el producte i validar l’estat</t>
  </si>
  <si>
    <t>C2</t>
  </si>
  <si>
    <t>ídem</t>
  </si>
  <si>
    <t>C3</t>
  </si>
  <si>
    <t>Ídem +</t>
  </si>
  <si>
    <t>Planificar versió beta i suport usuari</t>
  </si>
  <si>
    <t>T1</t>
  </si>
  <si>
    <t>Desplegar beta en client</t>
  </si>
  <si>
    <t>9/10/20-25/11/20</t>
  </si>
  <si>
    <t>Obtenir i processar feedback</t>
  </si>
  <si>
    <t>Finalitzar suport usuari</t>
  </si>
  <si>
    <t>Entrega a client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</si>
</sst>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&quot;€&quot;"/>
    <numFmt numFmtId="165" formatCode="d/m/yy"/>
    <numFmt numFmtId="166" formatCode="dd/mm/yy"/>
  </numFmts>
  <fonts count="24">
    <font>
      <sz val="10.0"/>
      <color rgb="FF000000"/>
      <name val="Arial"/>
    </font>
    <font>
      <b/>
      <color rgb="FFFFFFFF"/>
      <name val="Calibri"/>
    </font>
    <font>
      <b/>
      <sz val="10.0"/>
      <color rgb="FFFFFFFF"/>
      <name val="Calibri"/>
    </font>
    <font>
      <sz val="10.0"/>
      <color theme="1"/>
      <name val="Calibri"/>
    </font>
    <font>
      <color theme="1"/>
      <name val="Calibri"/>
    </font>
    <font>
      <name val="Calibri"/>
    </font>
    <font>
      <sz val="10.0"/>
      <color rgb="FFFFFFFF"/>
      <name val="Calibri"/>
    </font>
    <font>
      <sz val="10.0"/>
      <color rgb="FF000000"/>
      <name val="Calibri"/>
    </font>
    <font>
      <color rgb="FFFFFFFF"/>
      <name val="Calibri"/>
    </font>
    <font>
      <b/>
      <color rgb="FF000000"/>
      <name val="Calibri"/>
    </font>
    <font>
      <color rgb="FF000000"/>
      <name val="Calibri"/>
    </font>
    <font>
      <b/>
      <sz val="10.0"/>
      <color theme="1"/>
      <name val="Calibri"/>
    </font>
    <font>
      <sz val="11.0"/>
      <color theme="1"/>
      <name val="Calibri"/>
    </font>
    <font>
      <b/>
      <sz val="11.0"/>
      <color rgb="FFFFFFFF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/>
    <font>
      <color rgb="FFFFFFFF"/>
      <name val="Arial"/>
    </font>
    <font>
      <b/>
      <color rgb="FFFFFFFF"/>
      <name val="Arial"/>
    </font>
    <font>
      <color theme="1"/>
      <name val="Arial"/>
    </font>
    <font>
      <sz val="10.0"/>
      <name val="Calibri"/>
    </font>
    <font>
      <b/>
      <color rgb="FFFFFFFF"/>
    </font>
    <font>
      <color rgb="FFF4CCCC"/>
    </font>
  </fonts>
  <fills count="4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7F6000"/>
        <bgColor rgb="FF7F6000"/>
      </patternFill>
    </fill>
    <fill>
      <patternFill patternType="solid">
        <fgColor rgb="FF274E13"/>
        <bgColor rgb="FF274E13"/>
      </patternFill>
    </fill>
    <fill>
      <patternFill patternType="solid">
        <fgColor rgb="FF073763"/>
        <bgColor rgb="FF073763"/>
      </patternFill>
    </fill>
    <fill>
      <patternFill patternType="solid">
        <fgColor rgb="FF4C1130"/>
        <bgColor rgb="FF4C1130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theme="1"/>
        <bgColor theme="1"/>
      </patternFill>
    </fill>
    <fill>
      <patternFill patternType="solid">
        <fgColor rgb="FFBF9000"/>
        <bgColor rgb="FFBF9000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20124D"/>
        <bgColor rgb="FF20124D"/>
      </patternFill>
    </fill>
    <fill>
      <patternFill patternType="solid">
        <fgColor rgb="FF1C4587"/>
        <bgColor rgb="FF1C4587"/>
      </patternFill>
    </fill>
    <fill>
      <patternFill patternType="solid">
        <fgColor rgb="FF0C343D"/>
        <bgColor rgb="FF0C343D"/>
      </patternFill>
    </fill>
    <fill>
      <patternFill patternType="solid">
        <fgColor rgb="FF783F04"/>
        <bgColor rgb="FF783F04"/>
      </patternFill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  <fill>
      <patternFill patternType="solid">
        <fgColor rgb="FF5B0F00"/>
        <bgColor rgb="FF5B0F00"/>
      </patternFill>
    </fill>
    <fill>
      <patternFill patternType="solid">
        <fgColor rgb="FF0B5394"/>
        <bgColor rgb="FF0B5394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rgb="FF741B47"/>
        <bgColor rgb="FF741B47"/>
      </patternFill>
    </fill>
    <fill>
      <patternFill patternType="solid">
        <fgColor rgb="FFD5A6BD"/>
        <bgColor rgb="FFD5A6BD"/>
      </patternFill>
    </fill>
  </fills>
  <borders count="42">
    <border/>
    <border>
      <right/>
    </border>
    <border>
      <bottom/>
    </border>
    <border>
      <right/>
      <bottom/>
    </border>
    <border>
      <top/>
    </border>
    <border>
      <left/>
      <right/>
      <bottom/>
    </border>
    <border>
      <left style="thin">
        <color rgb="FFFFFFFF"/>
      </left>
      <right style="thin">
        <color rgb="FFFFFFFF"/>
      </righ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C27BA0"/>
      </left>
      <right style="thin">
        <color rgb="FFC27BA0"/>
      </right>
      <top style="thin">
        <color rgb="FFC27BA0"/>
      </top>
      <bottom style="thin">
        <color rgb="FFC27BA0"/>
      </bottom>
    </border>
    <border>
      <right style="thin">
        <color rgb="FF8E7CC3"/>
      </right>
      <top style="thin">
        <color rgb="FF8E7CC3"/>
      </top>
      <bottom style="thin">
        <color rgb="FF8E7CC3"/>
      </bottom>
    </border>
    <border>
      <left style="thin">
        <color rgb="FF6FA8DC"/>
      </left>
      <top style="thin">
        <color rgb="FF6FA8DC"/>
      </top>
      <bottom style="thin">
        <color rgb="FF6FA8DC"/>
      </bottom>
    </border>
    <border>
      <right style="thin">
        <color rgb="FF6FA8DC"/>
      </right>
      <top style="thin">
        <color rgb="FF6FA8DC"/>
      </top>
      <bottom style="thin">
        <color rgb="FF6FA8DC"/>
      </bottom>
    </border>
    <border>
      <left style="thin">
        <color rgb="FF6D9EEB"/>
      </left>
      <top style="thin">
        <color rgb="FF6D9EEB"/>
      </top>
      <bottom style="thin">
        <color rgb="FF6D9EEB"/>
      </bottom>
    </border>
    <border>
      <bottom style="thin">
        <color rgb="FF6D9EEB"/>
      </bottom>
    </border>
    <border>
      <top style="thin">
        <color rgb="FF6D9EEB"/>
      </top>
    </border>
    <border>
      <right style="thin">
        <color rgb="FF6D9EEB"/>
      </right>
      <top style="thin">
        <color rgb="FF6D9EEB"/>
      </top>
    </border>
    <border>
      <left style="thin">
        <color rgb="FF76A5AF"/>
      </left>
      <top style="thin">
        <color rgb="FF76A5AF"/>
      </top>
    </border>
    <border>
      <top style="thin">
        <color rgb="FF76A5AF"/>
      </top>
    </border>
    <border>
      <top style="thin">
        <color rgb="FF76A5AF"/>
      </top>
      <bottom style="thin">
        <color rgb="FF76A5AF"/>
      </bottom>
    </border>
    <border>
      <right style="thin">
        <color rgb="FF76A5AF"/>
      </right>
      <top style="thin">
        <color rgb="FF76A5AF"/>
      </top>
      <bottom style="thin">
        <color rgb="FF76A5AF"/>
      </bottom>
    </border>
    <border>
      <left style="thin">
        <color rgb="FF93C47D"/>
      </left>
      <top style="thin">
        <color rgb="FF93C47D"/>
      </top>
      <bottom style="thin">
        <color rgb="FF93C47D"/>
      </bottom>
    </border>
    <border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rgb="FFFFD966"/>
      </left>
      <top style="thin">
        <color rgb="FFFFD966"/>
      </top>
      <bottom style="thin">
        <color rgb="FFFFD966"/>
      </bottom>
    </border>
    <border>
      <right style="thin">
        <color rgb="FFFFD966"/>
      </right>
      <top style="thin">
        <color rgb="FFFFD966"/>
      </top>
      <bottom style="thin">
        <color rgb="FFFFD966"/>
      </bottom>
    </border>
    <border>
      <left style="thin">
        <color rgb="FFF6B26B"/>
      </left>
      <top style="thin">
        <color rgb="FFF6B26B"/>
      </top>
    </border>
    <border>
      <top style="thin">
        <color rgb="FFF6B26B"/>
      </top>
    </border>
    <border>
      <right style="thin">
        <color rgb="FFF6B26B"/>
      </right>
      <top style="thin">
        <color rgb="FFF6B26B"/>
      </top>
    </border>
    <border>
      <left style="thin">
        <color rgb="FFE06666"/>
      </left>
      <top style="thin">
        <color rgb="FFE06666"/>
      </top>
      <bottom style="thin">
        <color rgb="FFE06666"/>
      </bottom>
    </border>
    <border>
      <top style="thin">
        <color rgb="FFE06666"/>
      </top>
      <bottom style="thin">
        <color rgb="FFE06666"/>
      </bottom>
    </border>
    <border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C27BA0"/>
      </left>
      <top style="thin">
        <color rgb="FFC27BA0"/>
      </top>
    </border>
    <border>
      <top style="thin">
        <color rgb="FFC27BA0"/>
      </top>
    </border>
    <border>
      <top style="thin">
        <color rgb="FFC27BA0"/>
      </top>
      <bottom style="thin">
        <color rgb="FFC27BA0"/>
      </bottom>
    </border>
    <border>
      <right style="thin">
        <color rgb="FFC27BA0"/>
      </right>
      <top style="thin">
        <color rgb="FFC27BA0"/>
      </top>
      <bottom style="thin">
        <color rgb="FFC27BA0"/>
      </bottom>
    </border>
    <border>
      <left style="thin">
        <color rgb="FF8E7CC3"/>
      </left>
      <top style="thin">
        <color rgb="FF8E7CC3"/>
      </top>
    </border>
    <border>
      <right style="thin">
        <color rgb="FF8E7CC3"/>
      </right>
      <top style="thin">
        <color rgb="FF8E7CC3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vertical="bottom"/>
    </xf>
    <xf borderId="0" fillId="3" fontId="2" numFmtId="0" xfId="0" applyAlignment="1" applyFill="1" applyFont="1">
      <alignment horizontal="center" vertical="bottom"/>
    </xf>
    <xf borderId="0" fillId="0" fontId="3" numFmtId="0" xfId="0" applyAlignment="1" applyFont="1">
      <alignment vertical="bottom"/>
    </xf>
    <xf borderId="2" fillId="4" fontId="2" numFmtId="0" xfId="0" applyAlignment="1" applyBorder="1" applyFill="1" applyFont="1">
      <alignment horizontal="center" readingOrder="0" vertical="bottom"/>
    </xf>
    <xf borderId="0" fillId="3" fontId="1" numFmtId="0" xfId="0" applyAlignment="1" applyFont="1">
      <alignment vertical="bottom"/>
    </xf>
    <xf borderId="2" fillId="5" fontId="2" numFmtId="0" xfId="0" applyAlignment="1" applyBorder="1" applyFill="1" applyFont="1">
      <alignment horizontal="center" readingOrder="0" vertical="bottom"/>
    </xf>
    <xf borderId="2" fillId="6" fontId="2" numFmtId="0" xfId="0" applyAlignment="1" applyBorder="1" applyFill="1" applyFont="1">
      <alignment horizontal="center" readingOrder="0" vertical="bottom"/>
    </xf>
    <xf borderId="0" fillId="3" fontId="4" numFmtId="0" xfId="0" applyAlignment="1" applyFont="1">
      <alignment vertical="bottom"/>
    </xf>
    <xf borderId="2" fillId="7" fontId="2" numFmtId="0" xfId="0" applyAlignment="1" applyBorder="1" applyFill="1" applyFont="1">
      <alignment horizontal="center" readingOrder="0" vertical="bottom"/>
    </xf>
    <xf borderId="0" fillId="0" fontId="4" numFmtId="0" xfId="0" applyFont="1"/>
    <xf borderId="0" fillId="3" fontId="2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8" fontId="6" numFmtId="0" xfId="0" applyAlignment="1" applyFill="1" applyFont="1">
      <alignment horizontal="left" vertical="bottom"/>
    </xf>
    <xf borderId="0" fillId="8" fontId="1" numFmtId="0" xfId="0" applyAlignment="1" applyFont="1">
      <alignment readingOrder="0" vertical="bottom"/>
    </xf>
    <xf borderId="0" fillId="9" fontId="4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2" fillId="4" fontId="2" numFmtId="9" xfId="0" applyAlignment="1" applyBorder="1" applyFont="1" applyNumberFormat="1">
      <alignment horizontal="center" vertical="bottom"/>
    </xf>
    <xf borderId="0" fillId="0" fontId="3" numFmtId="9" xfId="0" applyFont="1" applyNumberFormat="1"/>
    <xf borderId="0" fillId="8" fontId="1" numFmtId="0" xfId="0" applyAlignment="1" applyFont="1">
      <alignment vertical="bottom"/>
    </xf>
    <xf borderId="2" fillId="5" fontId="2" numFmtId="9" xfId="0" applyAlignment="1" applyBorder="1" applyFont="1" applyNumberFormat="1">
      <alignment horizontal="center" vertical="bottom"/>
    </xf>
    <xf borderId="2" fillId="6" fontId="2" numFmtId="9" xfId="0" applyAlignment="1" applyBorder="1" applyFont="1" applyNumberFormat="1">
      <alignment horizontal="center" vertical="bottom"/>
    </xf>
    <xf borderId="2" fillId="7" fontId="2" numFmtId="9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readingOrder="0" vertical="bottom"/>
    </xf>
    <xf borderId="3" fillId="8" fontId="2" numFmtId="0" xfId="0" applyAlignment="1" applyBorder="1" applyFont="1">
      <alignment horizontal="center" readingOrder="0" vertical="bottom"/>
    </xf>
    <xf borderId="0" fillId="8" fontId="2" numFmtId="0" xfId="0" applyAlignment="1" applyFont="1">
      <alignment vertical="bottom"/>
    </xf>
    <xf borderId="0" fillId="0" fontId="7" numFmtId="9" xfId="0" applyAlignment="1" applyFont="1" applyNumberForma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10" fontId="1" numFmtId="0" xfId="0" applyAlignment="1" applyFill="1" applyFont="1">
      <alignment vertical="bottom"/>
    </xf>
    <xf borderId="0" fillId="10" fontId="8" numFmtId="0" xfId="0" applyAlignment="1" applyFont="1">
      <alignment vertical="bottom"/>
    </xf>
    <xf borderId="0" fillId="10" fontId="1" numFmtId="0" xfId="0" applyAlignment="1" applyFont="1">
      <alignment horizontal="right" vertical="bottom"/>
    </xf>
    <xf borderId="0" fillId="10" fontId="4" numFmtId="0" xfId="0" applyAlignment="1" applyFont="1">
      <alignment vertical="bottom"/>
    </xf>
    <xf borderId="0" fillId="11" fontId="9" numFmtId="0" xfId="0" applyAlignment="1" applyFill="1" applyFont="1">
      <alignment horizontal="center" vertical="bottom"/>
    </xf>
    <xf borderId="0" fillId="9" fontId="4" numFmtId="0" xfId="0" applyAlignment="1" applyFont="1">
      <alignment horizontal="left" vertical="bottom"/>
    </xf>
    <xf borderId="0" fillId="9" fontId="4" numFmtId="0" xfId="0" applyAlignment="1" applyFont="1">
      <alignment horizontal="center" vertical="bottom"/>
    </xf>
    <xf borderId="0" fillId="12" fontId="4" numFmtId="0" xfId="0" applyAlignment="1" applyFill="1" applyFont="1">
      <alignment horizontal="center" vertical="bottom"/>
    </xf>
    <xf borderId="2" fillId="0" fontId="3" numFmtId="0" xfId="0" applyAlignment="1" applyBorder="1" applyFont="1">
      <alignment vertical="bottom"/>
    </xf>
    <xf borderId="0" fillId="0" fontId="3" numFmtId="0" xfId="0" applyAlignment="1" applyFont="1">
      <alignment horizontal="right"/>
    </xf>
    <xf borderId="3" fillId="8" fontId="2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3" fillId="2" fontId="2" numFmtId="0" xfId="0" applyAlignment="1" applyBorder="1" applyFont="1">
      <alignment vertical="bottom"/>
    </xf>
    <xf borderId="0" fillId="0" fontId="7" numFmtId="164" xfId="0" applyAlignment="1" applyFont="1" applyNumberFormat="1">
      <alignment horizontal="right" vertical="bottom"/>
    </xf>
    <xf borderId="0" fillId="3" fontId="1" numFmtId="0" xfId="0" applyFont="1"/>
    <xf borderId="0" fillId="12" fontId="4" numFmtId="0" xfId="0" applyFont="1"/>
    <xf borderId="4" fillId="12" fontId="10" numFmtId="0" xfId="0" applyAlignment="1" applyBorder="1" applyFont="1">
      <alignment horizontal="right" vertical="bottom"/>
    </xf>
    <xf borderId="0" fillId="8" fontId="8" numFmtId="0" xfId="0" applyFont="1"/>
    <xf borderId="0" fillId="12" fontId="3" numFmtId="0" xfId="0" applyAlignment="1" applyFont="1">
      <alignment horizontal="right" vertical="bottom"/>
    </xf>
    <xf borderId="0" fillId="0" fontId="4" numFmtId="10" xfId="0" applyFont="1" applyNumberFormat="1"/>
    <xf borderId="0" fillId="9" fontId="10" numFmtId="0" xfId="0" applyAlignment="1" applyFont="1">
      <alignment horizontal="left" vertical="bottom"/>
    </xf>
    <xf borderId="0" fillId="12" fontId="3" numFmtId="164" xfId="0" applyAlignment="1" applyFont="1" applyNumberFormat="1">
      <alignment horizontal="right" vertical="bottom"/>
    </xf>
    <xf borderId="2" fillId="0" fontId="11" numFmtId="0" xfId="0" applyAlignment="1" applyBorder="1" applyFont="1">
      <alignment vertical="bottom"/>
    </xf>
    <xf borderId="0" fillId="12" fontId="4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horizontal="right" vertical="bottom"/>
    </xf>
    <xf borderId="0" fillId="13" fontId="4" numFmtId="0" xfId="0" applyAlignment="1" applyFill="1" applyFont="1">
      <alignment horizontal="left" vertical="bottom"/>
    </xf>
    <xf borderId="0" fillId="12" fontId="10" numFmtId="0" xfId="0" applyAlignment="1" applyFont="1">
      <alignment horizontal="right" readingOrder="0" vertical="bottom"/>
    </xf>
    <xf borderId="0" fillId="12" fontId="4" numFmtId="0" xfId="0" applyAlignment="1" applyFont="1">
      <alignment horizontal="right" vertical="bottom"/>
    </xf>
    <xf borderId="0" fillId="13" fontId="4" numFmtId="0" xfId="0" applyAlignment="1" applyFont="1">
      <alignment horizontal="center" vertical="bottom"/>
    </xf>
    <xf borderId="0" fillId="0" fontId="3" numFmtId="16" xfId="0" applyFont="1" applyNumberFormat="1"/>
    <xf borderId="0" fillId="0" fontId="3" numFmtId="0" xfId="0" applyAlignment="1" applyFont="1">
      <alignment horizontal="right" vertical="bottom"/>
    </xf>
    <xf borderId="5" fillId="3" fontId="2" numFmtId="0" xfId="0" applyAlignment="1" applyBorder="1" applyFont="1">
      <alignment vertical="bottom"/>
    </xf>
    <xf borderId="0" fillId="0" fontId="11" numFmtId="0" xfId="0" applyAlignment="1" applyFont="1">
      <alignment horizontal="right" vertical="bottom"/>
    </xf>
    <xf borderId="0" fillId="0" fontId="4" numFmtId="164" xfId="0" applyFont="1" applyNumberFormat="1"/>
    <xf borderId="0" fillId="10" fontId="1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2" fillId="0" fontId="12" numFmtId="9" xfId="0" applyAlignment="1" applyBorder="1" applyFont="1" applyNumberFormat="1">
      <alignment horizontal="right" vertical="bottom"/>
    </xf>
    <xf borderId="0" fillId="0" fontId="12" numFmtId="0" xfId="0" applyAlignment="1" applyFont="1">
      <alignment readingOrder="0" vertical="bottom"/>
    </xf>
    <xf borderId="0" fillId="14" fontId="12" numFmtId="0" xfId="0" applyAlignment="1" applyFill="1" applyFont="1">
      <alignment horizontal="right" vertical="bottom"/>
    </xf>
    <xf borderId="0" fillId="15" fontId="12" numFmtId="0" xfId="0" applyAlignment="1" applyFill="1" applyFont="1">
      <alignment horizontal="right" vertical="bottom"/>
    </xf>
    <xf borderId="0" fillId="16" fontId="12" numFmtId="0" xfId="0" applyAlignment="1" applyFill="1" applyFont="1">
      <alignment horizontal="right" vertical="bottom"/>
    </xf>
    <xf borderId="0" fillId="17" fontId="12" numFmtId="0" xfId="0" applyAlignment="1" applyFill="1" applyFont="1">
      <alignment horizontal="right" vertical="bottom"/>
    </xf>
    <xf borderId="0" fillId="13" fontId="12" numFmtId="0" xfId="0" applyAlignment="1" applyFont="1">
      <alignment horizontal="right" vertical="bottom"/>
    </xf>
    <xf borderId="0" fillId="18" fontId="12" numFmtId="0" xfId="0" applyAlignment="1" applyFill="1" applyFont="1">
      <alignment horizontal="right" vertical="bottom"/>
    </xf>
    <xf borderId="0" fillId="19" fontId="12" numFmtId="0" xfId="0" applyAlignment="1" applyFill="1" applyFont="1">
      <alignment horizontal="right" vertical="bottom"/>
    </xf>
    <xf borderId="0" fillId="20" fontId="12" numFmtId="0" xfId="0" applyAlignment="1" applyFill="1" applyFont="1">
      <alignment horizontal="right" vertical="bottom"/>
    </xf>
    <xf borderId="0" fillId="21" fontId="12" numFmtId="0" xfId="0" applyAlignment="1" applyFill="1" applyFont="1">
      <alignment horizontal="right" vertical="bottom"/>
    </xf>
    <xf borderId="0" fillId="2" fontId="13" numFmtId="0" xfId="0" applyAlignment="1" applyFont="1">
      <alignment vertical="bottom"/>
    </xf>
    <xf borderId="2" fillId="0" fontId="12" numFmtId="0" xfId="0" applyAlignment="1" applyBorder="1" applyFont="1">
      <alignment vertical="bottom"/>
    </xf>
    <xf borderId="5" fillId="2" fontId="1" numFmtId="0" xfId="0" applyAlignment="1" applyBorder="1" applyFont="1">
      <alignment vertical="bottom"/>
    </xf>
    <xf borderId="0" fillId="0" fontId="14" numFmtId="0" xfId="0" applyAlignment="1" applyFont="1">
      <alignment horizontal="right" vertical="bottom"/>
    </xf>
    <xf borderId="0" fillId="22" fontId="13" numFmtId="0" xfId="0" applyAlignment="1" applyFill="1" applyFont="1">
      <alignment vertical="bottom"/>
    </xf>
    <xf borderId="0" fillId="0" fontId="15" numFmtId="0" xfId="0" applyAlignment="1" applyFont="1">
      <alignment horizontal="right" vertical="bottom"/>
    </xf>
    <xf borderId="1" fillId="0" fontId="12" numFmtId="0" xfId="0" applyAlignment="1" applyBorder="1" applyFont="1">
      <alignment readingOrder="0" shrinkToFit="0" vertical="bottom" wrapText="0"/>
    </xf>
    <xf borderId="1" fillId="0" fontId="12" numFmtId="0" xfId="0" applyAlignment="1" applyBorder="1" applyFont="1">
      <alignment vertical="bottom"/>
    </xf>
    <xf borderId="0" fillId="8" fontId="13" numFmtId="0" xfId="0" applyAlignment="1" applyFont="1">
      <alignment vertical="bottom"/>
    </xf>
    <xf borderId="0" fillId="0" fontId="12" numFmtId="0" xfId="0" applyAlignment="1" applyFont="1">
      <alignment horizontal="right" readingOrder="0" vertical="bottom"/>
    </xf>
    <xf borderId="0" fillId="0" fontId="12" numFmtId="165" xfId="0" applyAlignment="1" applyFont="1" applyNumberFormat="1">
      <alignment horizontal="right" readingOrder="0" vertical="bottom"/>
    </xf>
    <xf borderId="0" fillId="0" fontId="12" numFmtId="166" xfId="0" applyAlignment="1" applyFont="1" applyNumberFormat="1">
      <alignment horizontal="right" readingOrder="0" vertical="bottom"/>
    </xf>
    <xf borderId="0" fillId="0" fontId="12" numFmtId="9" xfId="0" applyAlignment="1" applyFont="1" applyNumberFormat="1">
      <alignment horizontal="right" vertical="bottom"/>
    </xf>
    <xf borderId="0" fillId="0" fontId="12" numFmtId="0" xfId="0" applyAlignment="1" applyFont="1">
      <alignment horizontal="right" vertical="bottom"/>
    </xf>
    <xf borderId="0" fillId="3" fontId="2" numFmtId="0" xfId="0" applyAlignment="1" applyFont="1">
      <alignment readingOrder="0"/>
    </xf>
    <xf borderId="6" fillId="4" fontId="2" numFmtId="0" xfId="0" applyAlignment="1" applyBorder="1" applyFont="1">
      <alignment horizontal="center" readingOrder="0" vertical="center"/>
    </xf>
    <xf borderId="6" fillId="23" fontId="6" numFmtId="0" xfId="0" applyAlignment="1" applyBorder="1" applyFill="1" applyFont="1">
      <alignment horizontal="center" readingOrder="0" vertical="center"/>
    </xf>
    <xf borderId="7" fillId="18" fontId="7" numFmtId="0" xfId="0" applyAlignment="1" applyBorder="1" applyFont="1">
      <alignment readingOrder="0"/>
    </xf>
    <xf borderId="6" fillId="24" fontId="3" numFmtId="0" xfId="0" applyAlignment="1" applyBorder="1" applyFill="1" applyFont="1">
      <alignment horizontal="center" readingOrder="0" vertical="center"/>
    </xf>
    <xf borderId="6" fillId="14" fontId="3" numFmtId="0" xfId="0" applyAlignment="1" applyBorder="1" applyFont="1">
      <alignment horizontal="center" vertical="center"/>
    </xf>
    <xf borderId="0" fillId="0" fontId="16" numFmtId="0" xfId="0" applyAlignment="1" applyFont="1">
      <alignment readingOrder="0"/>
    </xf>
    <xf borderId="8" fillId="0" fontId="17" numFmtId="0" xfId="0" applyBorder="1" applyFont="1"/>
    <xf borderId="0" fillId="8" fontId="18" numFmtId="0" xfId="0" applyAlignment="1" applyFont="1">
      <alignment readingOrder="0"/>
    </xf>
    <xf borderId="9" fillId="18" fontId="7" numFmtId="0" xfId="0" applyAlignment="1" applyBorder="1" applyFont="1">
      <alignment readingOrder="0"/>
    </xf>
    <xf borderId="0" fillId="7" fontId="19" numFmtId="0" xfId="0" applyAlignment="1" applyFont="1">
      <alignment readingOrder="0"/>
    </xf>
    <xf borderId="0" fillId="25" fontId="16" numFmtId="0" xfId="0" applyAlignment="1" applyFill="1" applyFont="1">
      <alignment readingOrder="0"/>
    </xf>
    <xf borderId="0" fillId="25" fontId="20" numFmtId="0" xfId="0" applyAlignment="1" applyFont="1">
      <alignment readingOrder="0"/>
    </xf>
    <xf borderId="0" fillId="26" fontId="19" numFmtId="0" xfId="0" applyAlignment="1" applyFill="1" applyFont="1">
      <alignment readingOrder="0"/>
    </xf>
    <xf borderId="0" fillId="6" fontId="19" numFmtId="0" xfId="0" applyAlignment="1" applyFont="1">
      <alignment readingOrder="0"/>
    </xf>
    <xf borderId="10" fillId="0" fontId="17" numFmtId="0" xfId="0" applyBorder="1" applyFont="1"/>
    <xf borderId="0" fillId="27" fontId="19" numFmtId="0" xfId="0" applyAlignment="1" applyFill="1" applyFont="1">
      <alignment readingOrder="0"/>
    </xf>
    <xf borderId="11" fillId="18" fontId="7" numFmtId="0" xfId="0" applyAlignment="1" applyBorder="1" applyFont="1">
      <alignment readingOrder="0"/>
    </xf>
    <xf borderId="0" fillId="28" fontId="19" numFmtId="0" xfId="0" applyAlignment="1" applyFill="1" applyFont="1">
      <alignment readingOrder="0"/>
    </xf>
    <xf borderId="0" fillId="5" fontId="19" numFmtId="0" xfId="0" applyAlignment="1" applyFont="1">
      <alignment readingOrder="0"/>
    </xf>
    <xf borderId="0" fillId="4" fontId="19" numFmtId="0" xfId="0" applyAlignment="1" applyFont="1">
      <alignment readingOrder="0"/>
    </xf>
    <xf borderId="6" fillId="5" fontId="2" numFmtId="0" xfId="0" applyAlignment="1" applyBorder="1" applyFont="1">
      <alignment horizontal="center" readingOrder="0" vertical="center"/>
    </xf>
    <xf borderId="0" fillId="29" fontId="19" numFmtId="0" xfId="0" applyAlignment="1" applyFill="1" applyFont="1">
      <alignment readingOrder="0"/>
    </xf>
    <xf borderId="6" fillId="30" fontId="6" numFmtId="0" xfId="0" applyAlignment="1" applyBorder="1" applyFill="1" applyFont="1">
      <alignment horizontal="center" readingOrder="0" vertical="center"/>
    </xf>
    <xf borderId="7" fillId="19" fontId="21" numFmtId="0" xfId="0" applyAlignment="1" applyBorder="1" applyFont="1">
      <alignment readingOrder="0"/>
    </xf>
    <xf borderId="6" fillId="31" fontId="3" numFmtId="0" xfId="0" applyAlignment="1" applyBorder="1" applyFill="1" applyFont="1">
      <alignment horizontal="center" readingOrder="0" vertical="center"/>
    </xf>
    <xf borderId="6" fillId="15" fontId="3" numFmtId="0" xfId="0" applyAlignment="1" applyBorder="1" applyFont="1">
      <alignment horizontal="center" vertical="center"/>
    </xf>
    <xf borderId="0" fillId="32" fontId="19" numFmtId="0" xfId="0" applyAlignment="1" applyFill="1" applyFont="1">
      <alignment readingOrder="0"/>
    </xf>
    <xf borderId="9" fillId="19" fontId="21" numFmtId="0" xfId="0" applyAlignment="1" applyBorder="1" applyFont="1">
      <alignment readingOrder="0"/>
    </xf>
    <xf borderId="0" fillId="25" fontId="17" numFmtId="0" xfId="0" applyAlignment="1" applyFont="1">
      <alignment readingOrder="0"/>
    </xf>
    <xf borderId="11" fillId="19" fontId="21" numFmtId="0" xfId="0" applyAlignment="1" applyBorder="1" applyFont="1">
      <alignment readingOrder="0"/>
    </xf>
    <xf borderId="7" fillId="19" fontId="7" numFmtId="0" xfId="0" applyAlignment="1" applyBorder="1" applyFont="1">
      <alignment readingOrder="0"/>
    </xf>
    <xf borderId="0" fillId="8" fontId="18" numFmtId="165" xfId="0" applyAlignment="1" applyFont="1" applyNumberFormat="1">
      <alignment readingOrder="0"/>
    </xf>
    <xf borderId="9" fillId="19" fontId="7" numFmtId="0" xfId="0" applyAlignment="1" applyBorder="1" applyFont="1">
      <alignment readingOrder="0"/>
    </xf>
    <xf borderId="0" fillId="8" fontId="8" numFmtId="165" xfId="0" applyAlignment="1" applyFont="1" applyNumberFormat="1">
      <alignment readingOrder="0"/>
    </xf>
    <xf borderId="0" fillId="0" fontId="10" numFmtId="165" xfId="0" applyAlignment="1" applyFont="1" applyNumberFormat="1">
      <alignment readingOrder="0"/>
    </xf>
    <xf borderId="11" fillId="19" fontId="7" numFmtId="0" xfId="0" applyAlignment="1" applyBorder="1" applyFont="1">
      <alignment readingOrder="0"/>
    </xf>
    <xf borderId="0" fillId="7" fontId="22" numFmtId="0" xfId="0" applyAlignment="1" applyFont="1">
      <alignment horizontal="center" readingOrder="0"/>
    </xf>
    <xf borderId="0" fillId="9" fontId="20" numFmtId="0" xfId="0" applyFont="1"/>
    <xf borderId="12" fillId="17" fontId="17" numFmtId="0" xfId="0" applyAlignment="1" applyBorder="1" applyFont="1">
      <alignment readingOrder="0"/>
    </xf>
    <xf borderId="0" fillId="9" fontId="17" numFmtId="0" xfId="0" applyFont="1"/>
    <xf borderId="6" fillId="6" fontId="2" numFmtId="0" xfId="0" applyAlignment="1" applyBorder="1" applyFont="1">
      <alignment horizontal="center" readingOrder="0" vertical="center"/>
    </xf>
    <xf borderId="0" fillId="26" fontId="22" numFmtId="0" xfId="0" applyAlignment="1" applyFont="1">
      <alignment horizontal="center" readingOrder="0"/>
    </xf>
    <xf borderId="6" fillId="33" fontId="6" numFmtId="0" xfId="0" applyAlignment="1" applyBorder="1" applyFill="1" applyFont="1">
      <alignment horizontal="center" readingOrder="0" vertical="center"/>
    </xf>
    <xf borderId="13" fillId="34" fontId="17" numFmtId="0" xfId="0" applyAlignment="1" applyBorder="1" applyFill="1" applyFont="1">
      <alignment readingOrder="0"/>
    </xf>
    <xf borderId="7" fillId="20" fontId="21" numFmtId="0" xfId="0" applyAlignment="1" applyBorder="1" applyFont="1">
      <alignment readingOrder="0"/>
    </xf>
    <xf borderId="0" fillId="6" fontId="22" numFmtId="0" xfId="0" applyAlignment="1" applyFont="1">
      <alignment horizontal="center" readingOrder="0"/>
    </xf>
    <xf borderId="14" fillId="35" fontId="17" numFmtId="0" xfId="0" applyAlignment="1" applyBorder="1" applyFill="1" applyFont="1">
      <alignment readingOrder="0"/>
    </xf>
    <xf borderId="15" fillId="35" fontId="17" numFmtId="0" xfId="0" applyBorder="1" applyFont="1"/>
    <xf borderId="0" fillId="27" fontId="22" numFmtId="0" xfId="0" applyAlignment="1" applyFont="1">
      <alignment horizontal="center" readingOrder="0"/>
    </xf>
    <xf borderId="16" fillId="16" fontId="17" numFmtId="0" xfId="0" applyAlignment="1" applyBorder="1" applyFont="1">
      <alignment readingOrder="0"/>
    </xf>
    <xf borderId="17" fillId="16" fontId="17" numFmtId="0" xfId="0" applyBorder="1" applyFont="1"/>
    <xf borderId="18" fillId="16" fontId="17" numFmtId="0" xfId="0" applyBorder="1" applyFont="1"/>
    <xf borderId="19" fillId="16" fontId="17" numFmtId="0" xfId="0" applyBorder="1" applyFont="1"/>
    <xf borderId="0" fillId="28" fontId="22" numFmtId="0" xfId="0" applyAlignment="1" applyFont="1">
      <alignment horizontal="center" readingOrder="0"/>
    </xf>
    <xf borderId="20" fillId="36" fontId="17" numFmtId="0" xfId="0" applyAlignment="1" applyBorder="1" applyFill="1" applyFont="1">
      <alignment readingOrder="0"/>
    </xf>
    <xf borderId="21" fillId="36" fontId="17" numFmtId="0" xfId="0" applyBorder="1" applyFont="1"/>
    <xf borderId="22" fillId="36" fontId="17" numFmtId="0" xfId="0" applyBorder="1" applyFont="1"/>
    <xf borderId="23" fillId="36" fontId="17" numFmtId="0" xfId="0" applyBorder="1" applyFont="1"/>
    <xf borderId="0" fillId="5" fontId="22" numFmtId="0" xfId="0" applyAlignment="1" applyFont="1">
      <alignment horizontal="center" readingOrder="0"/>
    </xf>
    <xf borderId="24" fillId="15" fontId="17" numFmtId="0" xfId="0" applyAlignment="1" applyBorder="1" applyFont="1">
      <alignment readingOrder="0"/>
    </xf>
    <xf borderId="25" fillId="15" fontId="17" numFmtId="0" xfId="0" applyBorder="1" applyFont="1"/>
    <xf borderId="0" fillId="4" fontId="22" numFmtId="0" xfId="0" applyAlignment="1" applyFont="1">
      <alignment horizontal="center" readingOrder="0"/>
    </xf>
    <xf borderId="26" fillId="14" fontId="17" numFmtId="0" xfId="0" applyAlignment="1" applyBorder="1" applyFont="1">
      <alignment readingOrder="0"/>
    </xf>
    <xf borderId="27" fillId="14" fontId="17" numFmtId="0" xfId="0" applyBorder="1" applyFont="1"/>
    <xf borderId="0" fillId="29" fontId="22" numFmtId="0" xfId="0" applyAlignment="1" applyFont="1">
      <alignment horizontal="center" readingOrder="0"/>
    </xf>
    <xf borderId="28" fillId="37" fontId="17" numFmtId="0" xfId="0" applyAlignment="1" applyBorder="1" applyFill="1" applyFont="1">
      <alignment readingOrder="0"/>
    </xf>
    <xf borderId="29" fillId="37" fontId="17" numFmtId="0" xfId="0" applyBorder="1" applyFont="1"/>
    <xf borderId="30" fillId="37" fontId="17" numFmtId="0" xfId="0" applyBorder="1" applyFont="1"/>
    <xf borderId="0" fillId="32" fontId="22" numFmtId="0" xfId="0" applyAlignment="1" applyFont="1">
      <alignment horizontal="center" readingOrder="0"/>
    </xf>
    <xf borderId="31" fillId="38" fontId="17" numFmtId="0" xfId="0" applyAlignment="1" applyBorder="1" applyFill="1" applyFont="1">
      <alignment readingOrder="0"/>
    </xf>
    <xf borderId="32" fillId="38" fontId="23" numFmtId="0" xfId="0" applyBorder="1" applyFont="1"/>
    <xf borderId="32" fillId="38" fontId="17" numFmtId="0" xfId="0" applyAlignment="1" applyBorder="1" applyFont="1">
      <alignment readingOrder="0"/>
    </xf>
    <xf borderId="32" fillId="38" fontId="17" numFmtId="0" xfId="0" applyBorder="1" applyFont="1"/>
    <xf borderId="33" fillId="38" fontId="17" numFmtId="0" xfId="0" applyBorder="1" applyFont="1"/>
    <xf borderId="34" fillId="17" fontId="17" numFmtId="0" xfId="0" applyAlignment="1" applyBorder="1" applyFont="1">
      <alignment readingOrder="0"/>
    </xf>
    <xf borderId="35" fillId="17" fontId="17" numFmtId="0" xfId="0" applyBorder="1" applyFont="1"/>
    <xf borderId="36" fillId="17" fontId="17" numFmtId="0" xfId="0" applyBorder="1" applyFont="1"/>
    <xf borderId="37" fillId="17" fontId="17" numFmtId="0" xfId="0" applyBorder="1" applyFont="1"/>
    <xf borderId="6" fillId="39" fontId="3" numFmtId="0" xfId="0" applyAlignment="1" applyBorder="1" applyFill="1" applyFont="1">
      <alignment horizontal="center" readingOrder="0" vertical="center"/>
    </xf>
    <xf borderId="38" fillId="34" fontId="17" numFmtId="0" xfId="0" applyAlignment="1" applyBorder="1" applyFont="1">
      <alignment readingOrder="0"/>
    </xf>
    <xf borderId="39" fillId="34" fontId="17" numFmtId="0" xfId="0" applyBorder="1" applyFont="1"/>
    <xf borderId="6" fillId="35" fontId="7" numFmtId="0" xfId="0" applyAlignment="1" applyBorder="1" applyFont="1">
      <alignment horizontal="center" vertical="center"/>
    </xf>
    <xf borderId="9" fillId="20" fontId="21" numFmtId="0" xfId="0" applyAlignment="1" applyBorder="1" applyFont="1">
      <alignment readingOrder="0"/>
    </xf>
    <xf borderId="11" fillId="20" fontId="21" numFmtId="0" xfId="0" applyAlignment="1" applyBorder="1" applyFont="1">
      <alignment readingOrder="0"/>
    </xf>
    <xf borderId="40" fillId="33" fontId="6" numFmtId="0" xfId="0" applyAlignment="1" applyBorder="1" applyFont="1">
      <alignment horizontal="center" readingOrder="0" vertical="center"/>
    </xf>
    <xf borderId="41" fillId="20" fontId="21" numFmtId="0" xfId="0" applyAlignment="1" applyBorder="1" applyFont="1">
      <alignment readingOrder="0"/>
    </xf>
    <xf borderId="6" fillId="7" fontId="2" numFmtId="0" xfId="0" applyAlignment="1" applyBorder="1" applyFont="1">
      <alignment horizontal="center" readingOrder="0" vertical="center"/>
    </xf>
    <xf borderId="6" fillId="40" fontId="6" numFmtId="0" xfId="0" applyAlignment="1" applyBorder="1" applyFill="1" applyFont="1">
      <alignment horizontal="center" readingOrder="0" vertical="center"/>
    </xf>
    <xf borderId="6" fillId="21" fontId="21" numFmtId="0" xfId="0" applyAlignment="1" applyBorder="1" applyFont="1">
      <alignment readingOrder="0"/>
    </xf>
    <xf borderId="6" fillId="41" fontId="3" numFmtId="0" xfId="0" applyAlignment="1" applyBorder="1" applyFill="1" applyFont="1">
      <alignment horizontal="center" readingOrder="0" vertical="center"/>
    </xf>
    <xf borderId="6" fillId="17" fontId="3" numFmtId="0" xfId="0" applyAlignment="1" applyBorder="1" applyFont="1">
      <alignment horizontal="center" vertical="center"/>
    </xf>
    <xf borderId="8" fillId="21" fontId="21" numFmtId="0" xfId="0" applyAlignment="1" applyBorder="1" applyFont="1">
      <alignment readingOrder="0"/>
    </xf>
    <xf borderId="10" fillId="21" fontId="2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7.57"/>
    <col customWidth="1" min="7" max="7" width="17.71"/>
  </cols>
  <sheetData>
    <row r="1">
      <c r="A1" s="1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11" t="s">
        <v>6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8"/>
      <c r="B5" s="7"/>
      <c r="C5" s="21" t="s">
        <v>11</v>
      </c>
      <c r="D5" s="22" t="s">
        <v>12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26" t="s">
        <v>16</v>
      </c>
      <c r="D6" s="22" t="s">
        <v>17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26" t="s">
        <v>19</v>
      </c>
      <c r="D7" s="22" t="s">
        <v>20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26" t="s">
        <v>21</v>
      </c>
      <c r="D8" s="22" t="s">
        <v>22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26" t="s">
        <v>25</v>
      </c>
      <c r="D9" s="22" t="s">
        <v>26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26" t="s">
        <v>30</v>
      </c>
      <c r="D10" s="22" t="s">
        <v>31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26" t="s">
        <v>35</v>
      </c>
      <c r="D11" s="22" t="s">
        <v>36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11" t="s">
        <v>40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35" t="s">
        <v>19</v>
      </c>
      <c r="D16" s="36" t="s">
        <v>20</v>
      </c>
      <c r="E16" s="37">
        <f> SUM(F19:F40)</f>
        <v>150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39" t="s">
        <v>3</v>
      </c>
      <c r="E18" s="39" t="s">
        <v>50</v>
      </c>
      <c r="F18" s="39" t="s">
        <v>51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40" t="s">
        <v>10</v>
      </c>
      <c r="E19" s="41" t="s">
        <v>53</v>
      </c>
      <c r="F19" s="42">
        <v>5.0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40" t="s">
        <v>18</v>
      </c>
      <c r="E20" s="41" t="s">
        <v>53</v>
      </c>
      <c r="F20" s="42">
        <v>5.0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40" t="s">
        <v>23</v>
      </c>
      <c r="E21" s="41" t="s">
        <v>53</v>
      </c>
      <c r="F21" s="42">
        <v>5.0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40" t="s">
        <v>29</v>
      </c>
      <c r="E22" s="41" t="s">
        <v>53</v>
      </c>
      <c r="F22" s="42">
        <v>5.0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40" t="s">
        <v>37</v>
      </c>
      <c r="E23" s="41" t="s">
        <v>61</v>
      </c>
      <c r="F23" s="42">
        <v>10.0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40" t="s">
        <v>39</v>
      </c>
      <c r="E24" s="41" t="s">
        <v>61</v>
      </c>
      <c r="F24" s="42">
        <v>10.0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40" t="s">
        <v>41</v>
      </c>
      <c r="E25" s="41" t="s">
        <v>53</v>
      </c>
      <c r="F25" s="42">
        <v>5.0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40" t="s">
        <v>43</v>
      </c>
      <c r="E26" s="41" t="s">
        <v>61</v>
      </c>
      <c r="F26" s="42">
        <v>10.0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40" t="s">
        <v>45</v>
      </c>
      <c r="E27" s="41" t="s">
        <v>61</v>
      </c>
      <c r="F27" s="42">
        <v>10.0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40" t="s">
        <v>47</v>
      </c>
      <c r="E28" s="41" t="s">
        <v>61</v>
      </c>
      <c r="F28" s="42">
        <v>10.0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40" t="s">
        <v>49</v>
      </c>
      <c r="E29" s="41" t="s">
        <v>61</v>
      </c>
      <c r="F29" s="42">
        <v>10.0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40" t="s">
        <v>54</v>
      </c>
      <c r="E30" s="41" t="s">
        <v>53</v>
      </c>
      <c r="F30" s="42">
        <v>5.0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40" t="s">
        <v>57</v>
      </c>
      <c r="E31" s="41" t="s">
        <v>78</v>
      </c>
      <c r="F31" s="42">
        <v>15.0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40" t="s">
        <v>58</v>
      </c>
      <c r="E32" s="41" t="s">
        <v>78</v>
      </c>
      <c r="F32" s="42">
        <v>15.0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55" t="s">
        <v>59</v>
      </c>
      <c r="E33" s="41" t="s">
        <v>78</v>
      </c>
      <c r="F33" s="42">
        <v>15.0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40" t="s">
        <v>65</v>
      </c>
      <c r="E34" s="41" t="s">
        <v>78</v>
      </c>
      <c r="F34" s="42">
        <v>15.0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40"/>
      <c r="E35" s="41"/>
      <c r="F35" s="42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40"/>
      <c r="E36" s="41"/>
      <c r="F36" s="42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40"/>
      <c r="E37" s="41"/>
      <c r="F37" s="42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40"/>
      <c r="E38" s="41"/>
      <c r="F38" s="42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40"/>
      <c r="E39" s="41"/>
      <c r="F39" s="42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40"/>
      <c r="E40" s="41"/>
      <c r="F40" s="42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35" t="s">
        <v>21</v>
      </c>
      <c r="D43" s="36" t="s">
        <v>22</v>
      </c>
      <c r="E43" s="37">
        <f> SUM(F46:F52)</f>
        <v>15</v>
      </c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39" t="s">
        <v>80</v>
      </c>
      <c r="E45" s="39" t="s">
        <v>50</v>
      </c>
      <c r="F45" s="39" t="s">
        <v>51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60" t="s">
        <v>81</v>
      </c>
      <c r="E46" s="41" t="s">
        <v>78</v>
      </c>
      <c r="F46" s="42">
        <v>3.0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60" t="s">
        <v>82</v>
      </c>
      <c r="E47" s="41" t="s">
        <v>78</v>
      </c>
      <c r="F47" s="42">
        <v>3.0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60" t="s">
        <v>84</v>
      </c>
      <c r="E48" s="41" t="s">
        <v>78</v>
      </c>
      <c r="F48" s="42">
        <v>3.0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60" t="s">
        <v>85</v>
      </c>
      <c r="E49" s="41" t="s">
        <v>78</v>
      </c>
      <c r="F49" s="42">
        <v>3.0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60" t="s">
        <v>86</v>
      </c>
      <c r="E50" s="41" t="s">
        <v>53</v>
      </c>
      <c r="F50" s="42">
        <v>1.0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60" t="s">
        <v>87</v>
      </c>
      <c r="E51" s="41" t="s">
        <v>53</v>
      </c>
      <c r="F51" s="42">
        <v>1.0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60" t="s">
        <v>88</v>
      </c>
      <c r="E52" s="41" t="s">
        <v>53</v>
      </c>
      <c r="F52" s="42">
        <v>1.0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35" t="s">
        <v>25</v>
      </c>
      <c r="D55" s="36" t="s">
        <v>26</v>
      </c>
      <c r="E55" s="37">
        <f> 0.6 + SUM(G58:G70)</f>
        <v>1.06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39" t="s">
        <v>90</v>
      </c>
      <c r="E57" s="39" t="s">
        <v>51</v>
      </c>
      <c r="F57" s="39" t="s">
        <v>91</v>
      </c>
      <c r="G57" s="39" t="s">
        <v>92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63" t="s">
        <v>93</v>
      </c>
      <c r="E58" s="41">
        <v>2.0</v>
      </c>
      <c r="F58" s="41">
        <v>3.0</v>
      </c>
      <c r="G58" s="42">
        <f t="shared" ref="G58:G70" si="1"> E58*F58/100</f>
        <v>0.06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63" t="s">
        <v>94</v>
      </c>
      <c r="E59" s="41">
        <v>1.0</v>
      </c>
      <c r="F59" s="41">
        <v>3.0</v>
      </c>
      <c r="G59" s="42">
        <f t="shared" si="1"/>
        <v>0.03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63" t="s">
        <v>95</v>
      </c>
      <c r="E60" s="41">
        <v>1.0</v>
      </c>
      <c r="F60" s="41">
        <v>3.0</v>
      </c>
      <c r="G60" s="42">
        <f t="shared" si="1"/>
        <v>0.03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63" t="s">
        <v>96</v>
      </c>
      <c r="E61" s="41">
        <v>1.0</v>
      </c>
      <c r="F61" s="41">
        <v>1.0</v>
      </c>
      <c r="G61" s="42">
        <f t="shared" si="1"/>
        <v>0.01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63" t="s">
        <v>97</v>
      </c>
      <c r="E62" s="41">
        <v>1.0</v>
      </c>
      <c r="F62" s="41">
        <v>4.0</v>
      </c>
      <c r="G62" s="42">
        <f t="shared" si="1"/>
        <v>0.04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63" t="s">
        <v>98</v>
      </c>
      <c r="E63" s="41">
        <v>0.5</v>
      </c>
      <c r="F63" s="41">
        <v>5.0</v>
      </c>
      <c r="G63" s="42">
        <f t="shared" si="1"/>
        <v>0.025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63" t="s">
        <v>99</v>
      </c>
      <c r="E64" s="41">
        <v>0.5</v>
      </c>
      <c r="F64" s="41">
        <v>5.0</v>
      </c>
      <c r="G64" s="42">
        <f t="shared" si="1"/>
        <v>0.025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63" t="s">
        <v>101</v>
      </c>
      <c r="E65" s="41">
        <v>2.0</v>
      </c>
      <c r="F65" s="41">
        <v>5.0</v>
      </c>
      <c r="G65" s="42">
        <f t="shared" si="1"/>
        <v>0.1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63" t="s">
        <v>102</v>
      </c>
      <c r="E66" s="41">
        <v>1.0</v>
      </c>
      <c r="F66" s="41">
        <v>5.0</v>
      </c>
      <c r="G66" s="42">
        <f t="shared" si="1"/>
        <v>0.05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63" t="s">
        <v>103</v>
      </c>
      <c r="E67" s="41">
        <v>1.0</v>
      </c>
      <c r="F67" s="41">
        <v>3.0</v>
      </c>
      <c r="G67" s="42">
        <f t="shared" si="1"/>
        <v>0.03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63" t="s">
        <v>104</v>
      </c>
      <c r="E68" s="41">
        <v>1.0</v>
      </c>
      <c r="F68" s="41">
        <v>2.0</v>
      </c>
      <c r="G68" s="42">
        <f t="shared" si="1"/>
        <v>0.02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63" t="s">
        <v>105</v>
      </c>
      <c r="E69" s="41">
        <v>1.0</v>
      </c>
      <c r="F69" s="41">
        <v>3.0</v>
      </c>
      <c r="G69" s="42">
        <f t="shared" si="1"/>
        <v>0.03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63" t="s">
        <v>106</v>
      </c>
      <c r="E70" s="41">
        <v>1.0</v>
      </c>
      <c r="F70" s="41">
        <v>1.0</v>
      </c>
      <c r="G70" s="42">
        <f t="shared" si="1"/>
        <v>0.01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35" t="s">
        <v>30</v>
      </c>
      <c r="D73" s="36" t="s">
        <v>31</v>
      </c>
      <c r="E73" s="37">
        <f> 1.4 + (-0.03 * sum(G76:G83))</f>
        <v>0.89</v>
      </c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39" t="s">
        <v>107</v>
      </c>
      <c r="E75" s="39" t="s">
        <v>51</v>
      </c>
      <c r="F75" s="39" t="s">
        <v>108</v>
      </c>
      <c r="G75" s="39" t="s">
        <v>109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63" t="s">
        <v>110</v>
      </c>
      <c r="E76" s="41">
        <v>1.5</v>
      </c>
      <c r="F76" s="41">
        <v>3.0</v>
      </c>
      <c r="G76" s="42">
        <f t="shared" ref="G76:G83" si="2"> E76 * F76</f>
        <v>4.5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63" t="s">
        <v>111</v>
      </c>
      <c r="E77" s="41">
        <v>-1.0</v>
      </c>
      <c r="F77" s="41">
        <v>2.0</v>
      </c>
      <c r="G77" s="42">
        <f t="shared" si="2"/>
        <v>-2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63" t="s">
        <v>112</v>
      </c>
      <c r="E78" s="41">
        <v>0.5</v>
      </c>
      <c r="F78" s="41">
        <v>3.0</v>
      </c>
      <c r="G78" s="42">
        <f t="shared" si="2"/>
        <v>1.5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63" t="s">
        <v>113</v>
      </c>
      <c r="E79" s="41">
        <v>0.5</v>
      </c>
      <c r="F79" s="41">
        <v>2.0</v>
      </c>
      <c r="G79" s="42">
        <f t="shared" si="2"/>
        <v>1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63" t="s">
        <v>114</v>
      </c>
      <c r="E80" s="41">
        <v>1.0</v>
      </c>
      <c r="F80" s="41">
        <v>3.0</v>
      </c>
      <c r="G80" s="42">
        <f t="shared" si="2"/>
        <v>3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63" t="s">
        <v>115</v>
      </c>
      <c r="E81" s="41">
        <v>1.0</v>
      </c>
      <c r="F81" s="41">
        <v>4.0</v>
      </c>
      <c r="G81" s="42">
        <f t="shared" si="2"/>
        <v>4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63" t="s">
        <v>116</v>
      </c>
      <c r="E82" s="41">
        <v>-1.0</v>
      </c>
      <c r="F82" s="41">
        <v>1.0</v>
      </c>
      <c r="G82" s="42">
        <f t="shared" si="2"/>
        <v>-1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63" t="s">
        <v>117</v>
      </c>
      <c r="E83" s="41">
        <v>2.0</v>
      </c>
      <c r="F83" s="41">
        <v>3.0</v>
      </c>
      <c r="G83" s="42">
        <f t="shared" si="2"/>
        <v>6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35" t="s">
        <v>16</v>
      </c>
      <c r="D86" s="36" t="s">
        <v>17</v>
      </c>
      <c r="E86" s="37">
        <f> (E16+E43)*E55*E73</f>
        <v>155.661</v>
      </c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35" t="s">
        <v>35</v>
      </c>
      <c r="D88" s="36" t="s">
        <v>36</v>
      </c>
      <c r="E88" s="37">
        <v>20.0</v>
      </c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69" t="s">
        <v>11</v>
      </c>
      <c r="D90" s="36" t="s">
        <v>12</v>
      </c>
      <c r="E90" s="37">
        <f>E86*E88</f>
        <v>3113.22</v>
      </c>
      <c r="F90" s="35" t="s">
        <v>118</v>
      </c>
      <c r="G90" s="38"/>
      <c r="H90" s="37">
        <f>E90/24</f>
        <v>129.7175</v>
      </c>
      <c r="I90" s="35" t="s">
        <v>119</v>
      </c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6.0"/>
    <col customWidth="1" min="4" max="16" width="17.0"/>
    <col customWidth="1" min="18" max="18" width="18.71"/>
  </cols>
  <sheetData>
    <row r="1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9"/>
      <c r="B3" s="17" t="s">
        <v>5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5"/>
      <c r="B5" s="5"/>
      <c r="C5" s="9"/>
      <c r="D5" s="24">
        <v>0.05</v>
      </c>
      <c r="E5" s="27">
        <v>0.2</v>
      </c>
      <c r="F5" s="28">
        <v>0.65</v>
      </c>
      <c r="G5" s="29">
        <v>0.1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5"/>
      <c r="B6" s="5"/>
      <c r="C6" s="30" t="s">
        <v>27</v>
      </c>
      <c r="D6" s="31" t="s">
        <v>28</v>
      </c>
      <c r="E6" s="31" t="s">
        <v>32</v>
      </c>
      <c r="F6" s="31" t="s">
        <v>33</v>
      </c>
      <c r="G6" s="31" t="s">
        <v>34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5"/>
      <c r="B7" s="5"/>
      <c r="C7" s="32" t="s">
        <v>38</v>
      </c>
      <c r="D7" s="33">
        <v>0.2</v>
      </c>
      <c r="E7" s="34">
        <v>0.15</v>
      </c>
      <c r="F7" s="34">
        <v>0.15</v>
      </c>
      <c r="G7" s="34">
        <v>0.6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5"/>
      <c r="B8" s="5"/>
      <c r="C8" s="32" t="s">
        <v>42</v>
      </c>
      <c r="D8" s="34">
        <v>0.0</v>
      </c>
      <c r="E8" s="34">
        <v>0.2</v>
      </c>
      <c r="F8" s="34">
        <v>0.35</v>
      </c>
      <c r="G8" s="34">
        <v>0.15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5"/>
      <c r="B9" s="5"/>
      <c r="C9" s="32" t="s">
        <v>44</v>
      </c>
      <c r="D9" s="34">
        <v>0.0</v>
      </c>
      <c r="E9" s="34">
        <v>0.15</v>
      </c>
      <c r="F9" s="34">
        <v>0.15</v>
      </c>
      <c r="G9" s="34">
        <v>0.05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5"/>
      <c r="B10" s="5"/>
      <c r="C10" s="32" t="s">
        <v>46</v>
      </c>
      <c r="D10" s="34">
        <v>0.05</v>
      </c>
      <c r="E10" s="34">
        <v>0.2</v>
      </c>
      <c r="F10" s="34">
        <v>0.05</v>
      </c>
      <c r="G10" s="34">
        <v>0.1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5"/>
      <c r="B11" s="5"/>
      <c r="C11" s="32" t="s">
        <v>48</v>
      </c>
      <c r="D11" s="34">
        <v>0.65</v>
      </c>
      <c r="E11" s="34">
        <v>0.05</v>
      </c>
      <c r="F11" s="34">
        <v>0.0</v>
      </c>
      <c r="G11" s="34">
        <v>0.0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5"/>
      <c r="B12" s="5"/>
      <c r="C12" s="32" t="s">
        <v>52</v>
      </c>
      <c r="D12" s="34">
        <v>0.1</v>
      </c>
      <c r="E12" s="34">
        <v>0.2</v>
      </c>
      <c r="F12" s="34">
        <v>0.15</v>
      </c>
      <c r="G12" s="34">
        <v>0.1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5"/>
      <c r="B13" s="5"/>
      <c r="C13" s="32" t="s">
        <v>56</v>
      </c>
      <c r="D13" s="34">
        <v>0.0</v>
      </c>
      <c r="E13" s="34">
        <v>0.05</v>
      </c>
      <c r="F13" s="34">
        <v>0.15</v>
      </c>
      <c r="G13" s="34">
        <v>0.0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5"/>
      <c r="B14" s="5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5"/>
      <c r="B15" s="5"/>
      <c r="C15" s="6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44"/>
      <c r="B16" s="44"/>
      <c r="C16" s="16" t="s">
        <v>27</v>
      </c>
      <c r="D16" s="45" t="s">
        <v>60</v>
      </c>
      <c r="E16" s="45" t="s">
        <v>62</v>
      </c>
      <c r="F16" s="45" t="s">
        <v>63</v>
      </c>
      <c r="G16" s="45" t="s">
        <v>64</v>
      </c>
      <c r="H16" s="45" t="s">
        <v>66</v>
      </c>
      <c r="I16" s="45" t="s">
        <v>67</v>
      </c>
      <c r="J16" s="45" t="s">
        <v>68</v>
      </c>
      <c r="K16" s="45" t="s">
        <v>69</v>
      </c>
      <c r="L16" s="45" t="s">
        <v>70</v>
      </c>
      <c r="M16" s="45" t="s">
        <v>71</v>
      </c>
      <c r="N16" s="45" t="s">
        <v>72</v>
      </c>
      <c r="O16" s="45" t="s">
        <v>73</v>
      </c>
      <c r="P16" s="45" t="s">
        <v>74</v>
      </c>
      <c r="Q16" s="46"/>
      <c r="R16" s="47" t="s">
        <v>75</v>
      </c>
      <c r="S16" s="48">
        <f>SUM(P17:P23)</f>
        <v>80406.54761</v>
      </c>
      <c r="T16" s="46"/>
      <c r="U16" s="46"/>
      <c r="V16" s="46"/>
      <c r="W16" s="46"/>
      <c r="X16" s="46"/>
      <c r="Y16" s="46"/>
      <c r="Z16" s="46"/>
      <c r="AA16" s="46"/>
      <c r="AB16" s="46"/>
    </row>
    <row r="17">
      <c r="A17" s="5"/>
      <c r="B17" s="5"/>
      <c r="C17" s="32" t="s">
        <v>38</v>
      </c>
      <c r="D17" s="50">
        <v>20.0</v>
      </c>
      <c r="E17" s="51">
        <v>1.0</v>
      </c>
      <c r="F17" s="53">
        <f>100*((D5*D7)+(E5*E7)+(F5*F7)+(G5*G7))</f>
        <v>19.75</v>
      </c>
      <c r="G17" s="53">
        <f>(D25*(F17/100))</f>
        <v>614.86095</v>
      </c>
      <c r="H17" s="53">
        <f t="shared" ref="H17:H23" si="1">(G17/E17)</f>
        <v>614.86095</v>
      </c>
      <c r="I17" s="56">
        <f t="shared" ref="I17:I23" si="2">D17*G17</f>
        <v>12297.219</v>
      </c>
      <c r="J17" s="56">
        <f t="shared" ref="J17:J23" si="3">I17/E17</f>
        <v>12297.219</v>
      </c>
      <c r="K17" s="56">
        <f t="shared" ref="K17:K23" si="4">J17*0.4</f>
        <v>4918.8876</v>
      </c>
      <c r="L17" s="56">
        <v>200.0</v>
      </c>
      <c r="M17" s="56">
        <f t="shared" ref="M17:M23" si="5">J17+K17+L17</f>
        <v>17416.1066</v>
      </c>
      <c r="N17" s="56">
        <f t="shared" ref="N17:N23" si="6">M17*0.15</f>
        <v>2612.41599</v>
      </c>
      <c r="O17" s="56">
        <f t="shared" ref="O17:O23" si="7">M17+N17</f>
        <v>20028.52259</v>
      </c>
      <c r="P17" s="56">
        <f t="shared" ref="P17:P23" si="8">O17*E17</f>
        <v>20028.52259</v>
      </c>
      <c r="Q17" s="9"/>
      <c r="R17" s="57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5"/>
      <c r="B18" s="5"/>
      <c r="C18" s="32" t="s">
        <v>42</v>
      </c>
      <c r="D18" s="50">
        <v>18.0</v>
      </c>
      <c r="E18" s="58">
        <v>3.0</v>
      </c>
      <c r="F18" s="53">
        <f>100*((D5*D8)+(E5*E8)+(F5*F8)+(G5*G8))</f>
        <v>28.25</v>
      </c>
      <c r="G18" s="53">
        <f>(D25*(F18/100))</f>
        <v>879.48465</v>
      </c>
      <c r="H18" s="53">
        <f t="shared" si="1"/>
        <v>293.16155</v>
      </c>
      <c r="I18" s="56">
        <f t="shared" si="2"/>
        <v>15830.7237</v>
      </c>
      <c r="J18" s="56">
        <f t="shared" si="3"/>
        <v>5276.9079</v>
      </c>
      <c r="K18" s="56">
        <f t="shared" si="4"/>
        <v>2110.76316</v>
      </c>
      <c r="L18" s="56">
        <v>200.0</v>
      </c>
      <c r="M18" s="56">
        <f t="shared" si="5"/>
        <v>7587.67106</v>
      </c>
      <c r="N18" s="56">
        <f t="shared" si="6"/>
        <v>1138.150659</v>
      </c>
      <c r="O18" s="56">
        <f t="shared" si="7"/>
        <v>8725.821719</v>
      </c>
      <c r="P18" s="56">
        <f t="shared" si="8"/>
        <v>26177.46516</v>
      </c>
      <c r="Q18" s="9"/>
      <c r="R18" s="47" t="s">
        <v>79</v>
      </c>
      <c r="S18" s="59">
        <f>(S16*0.5)</f>
        <v>40203.27381</v>
      </c>
      <c r="T18" s="9"/>
      <c r="U18" s="9"/>
      <c r="V18" s="9"/>
      <c r="W18" s="9"/>
      <c r="X18" s="9"/>
      <c r="Y18" s="9"/>
      <c r="Z18" s="9"/>
      <c r="AA18" s="9"/>
      <c r="AB18" s="9"/>
    </row>
    <row r="19">
      <c r="A19" s="5"/>
      <c r="B19" s="5"/>
      <c r="C19" s="32" t="s">
        <v>44</v>
      </c>
      <c r="D19" s="50">
        <v>8.5</v>
      </c>
      <c r="E19" s="58">
        <v>2.0</v>
      </c>
      <c r="F19" s="53">
        <f>100*((D5*D9)+(E5*E9)+(F5*F9)+(G5*G9))</f>
        <v>13.25</v>
      </c>
      <c r="G19" s="53">
        <f>(D25*(F19/100))</f>
        <v>412.50165</v>
      </c>
      <c r="H19" s="53">
        <f t="shared" si="1"/>
        <v>206.250825</v>
      </c>
      <c r="I19" s="56">
        <f t="shared" si="2"/>
        <v>3506.264025</v>
      </c>
      <c r="J19" s="56">
        <f t="shared" si="3"/>
        <v>1753.132013</v>
      </c>
      <c r="K19" s="56">
        <f t="shared" si="4"/>
        <v>701.252805</v>
      </c>
      <c r="L19" s="56">
        <v>200.0</v>
      </c>
      <c r="M19" s="56">
        <f t="shared" si="5"/>
        <v>2654.384818</v>
      </c>
      <c r="N19" s="56">
        <f t="shared" si="6"/>
        <v>398.1577226</v>
      </c>
      <c r="O19" s="56">
        <f t="shared" si="7"/>
        <v>3052.54254</v>
      </c>
      <c r="P19" s="56">
        <f t="shared" si="8"/>
        <v>6105.08508</v>
      </c>
      <c r="Q19" s="9"/>
      <c r="R19" s="47" t="s">
        <v>83</v>
      </c>
      <c r="S19" s="59">
        <f>S16*0.1</f>
        <v>8040.654761</v>
      </c>
      <c r="T19" s="9"/>
      <c r="U19" s="9"/>
      <c r="V19" s="9"/>
      <c r="W19" s="9"/>
      <c r="X19" s="9"/>
      <c r="Y19" s="9"/>
      <c r="Z19" s="9"/>
      <c r="AA19" s="9"/>
      <c r="AB19" s="9"/>
    </row>
    <row r="20">
      <c r="A20" s="5"/>
      <c r="B20" s="5"/>
      <c r="C20" s="32" t="s">
        <v>46</v>
      </c>
      <c r="D20" s="50">
        <v>9.0</v>
      </c>
      <c r="E20" s="61">
        <v>2.0</v>
      </c>
      <c r="F20" s="53">
        <f>100*((D5*D10)+(E5*E10)+(F5*F10)+(G5*G10))</f>
        <v>8.5</v>
      </c>
      <c r="G20" s="53">
        <f>(D25*(F20/100))</f>
        <v>264.6237</v>
      </c>
      <c r="H20" s="53">
        <f t="shared" si="1"/>
        <v>132.31185</v>
      </c>
      <c r="I20" s="56">
        <f t="shared" si="2"/>
        <v>2381.6133</v>
      </c>
      <c r="J20" s="56">
        <f t="shared" si="3"/>
        <v>1190.80665</v>
      </c>
      <c r="K20" s="56">
        <f t="shared" si="4"/>
        <v>476.32266</v>
      </c>
      <c r="L20" s="56">
        <v>200.0</v>
      </c>
      <c r="M20" s="56">
        <f t="shared" si="5"/>
        <v>1867.12931</v>
      </c>
      <c r="N20" s="56">
        <f t="shared" si="6"/>
        <v>280.0693965</v>
      </c>
      <c r="O20" s="56">
        <f t="shared" si="7"/>
        <v>2147.198707</v>
      </c>
      <c r="P20" s="56">
        <f t="shared" si="8"/>
        <v>4294.397413</v>
      </c>
      <c r="Q20" s="9"/>
      <c r="R20" s="57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5"/>
      <c r="B21" s="5"/>
      <c r="C21" s="32" t="s">
        <v>48</v>
      </c>
      <c r="D21" s="50">
        <v>15.0</v>
      </c>
      <c r="E21" s="58">
        <v>2.0</v>
      </c>
      <c r="F21" s="53">
        <f>100*((D5*D11)+(E5*E11)+(F5*F11)+(G5*G11))</f>
        <v>4.25</v>
      </c>
      <c r="G21" s="53">
        <f>(D25*(F21/100))</f>
        <v>132.31185</v>
      </c>
      <c r="H21" s="53">
        <f t="shared" si="1"/>
        <v>66.155925</v>
      </c>
      <c r="I21" s="56">
        <f t="shared" si="2"/>
        <v>1984.67775</v>
      </c>
      <c r="J21" s="56">
        <f t="shared" si="3"/>
        <v>992.338875</v>
      </c>
      <c r="K21" s="56">
        <f t="shared" si="4"/>
        <v>396.93555</v>
      </c>
      <c r="L21" s="56">
        <v>200.0</v>
      </c>
      <c r="M21" s="56">
        <f t="shared" si="5"/>
        <v>1589.274425</v>
      </c>
      <c r="N21" s="56">
        <f t="shared" si="6"/>
        <v>238.3911638</v>
      </c>
      <c r="O21" s="56">
        <f t="shared" si="7"/>
        <v>1827.665589</v>
      </c>
      <c r="P21" s="56">
        <f t="shared" si="8"/>
        <v>3655.331178</v>
      </c>
      <c r="Q21" s="9"/>
      <c r="R21" s="47" t="s">
        <v>89</v>
      </c>
      <c r="S21" s="59">
        <f>S16+S18+S19</f>
        <v>128650.4762</v>
      </c>
      <c r="T21" s="9"/>
      <c r="U21" s="9"/>
      <c r="V21" s="9"/>
      <c r="W21" s="9"/>
      <c r="X21" s="9"/>
      <c r="Y21" s="9"/>
      <c r="Z21" s="9"/>
      <c r="AA21" s="9"/>
      <c r="AB21" s="9"/>
    </row>
    <row r="22">
      <c r="A22" s="5"/>
      <c r="B22" s="5"/>
      <c r="C22" s="32" t="s">
        <v>52</v>
      </c>
      <c r="D22" s="50">
        <v>18.0</v>
      </c>
      <c r="E22" s="62">
        <v>1.0</v>
      </c>
      <c r="F22" s="53">
        <f>100*((D5*D12)+(E5*E12)+(F5*F12)+(G5*G12))</f>
        <v>15.25</v>
      </c>
      <c r="G22" s="53">
        <f>(D25*(F22/100))</f>
        <v>474.76605</v>
      </c>
      <c r="H22" s="53">
        <f t="shared" si="1"/>
        <v>474.76605</v>
      </c>
      <c r="I22" s="56">
        <f t="shared" si="2"/>
        <v>8545.7889</v>
      </c>
      <c r="J22" s="56">
        <f t="shared" si="3"/>
        <v>8545.7889</v>
      </c>
      <c r="K22" s="56">
        <f t="shared" si="4"/>
        <v>3418.31556</v>
      </c>
      <c r="L22" s="56">
        <v>200.0</v>
      </c>
      <c r="M22" s="56">
        <f t="shared" si="5"/>
        <v>12164.10446</v>
      </c>
      <c r="N22" s="56">
        <f t="shared" si="6"/>
        <v>1824.615669</v>
      </c>
      <c r="O22" s="56">
        <f t="shared" si="7"/>
        <v>13988.72013</v>
      </c>
      <c r="P22" s="56">
        <f t="shared" si="8"/>
        <v>13988.72013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5"/>
      <c r="B23" s="5"/>
      <c r="C23" s="32" t="s">
        <v>56</v>
      </c>
      <c r="D23" s="50">
        <v>11.0</v>
      </c>
      <c r="E23" s="62">
        <v>1.0</v>
      </c>
      <c r="F23" s="53">
        <f>100*((D5*D13)+(E5*E13)+(F5*F13)+(G5*G13))</f>
        <v>10.75</v>
      </c>
      <c r="G23" s="53">
        <f>(D25*(F23/100))</f>
        <v>334.67115</v>
      </c>
      <c r="H23" s="53">
        <f t="shared" si="1"/>
        <v>334.67115</v>
      </c>
      <c r="I23" s="56">
        <f t="shared" si="2"/>
        <v>3681.38265</v>
      </c>
      <c r="J23" s="56">
        <f t="shared" si="3"/>
        <v>3681.38265</v>
      </c>
      <c r="K23" s="56">
        <f t="shared" si="4"/>
        <v>1472.55306</v>
      </c>
      <c r="L23" s="56">
        <v>200.0</v>
      </c>
      <c r="M23" s="56">
        <f t="shared" si="5"/>
        <v>5353.93571</v>
      </c>
      <c r="N23" s="56">
        <f t="shared" si="6"/>
        <v>803.0903565</v>
      </c>
      <c r="O23" s="56">
        <f t="shared" si="7"/>
        <v>6157.026067</v>
      </c>
      <c r="P23" s="56">
        <f t="shared" si="8"/>
        <v>6157.026067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5"/>
      <c r="B24" s="5"/>
      <c r="C24" s="43"/>
      <c r="D24" s="9"/>
      <c r="E24" s="9"/>
      <c r="F24" s="65"/>
      <c r="G24" s="65"/>
      <c r="H24" s="9"/>
      <c r="I24" s="9"/>
      <c r="J24" s="9"/>
      <c r="K24" s="9"/>
      <c r="L24" s="9"/>
      <c r="M24" s="6"/>
      <c r="N24" s="6"/>
      <c r="O24" s="6"/>
      <c r="P24" s="6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5"/>
      <c r="B25" s="5"/>
      <c r="C25" s="66" t="s">
        <v>100</v>
      </c>
      <c r="D25" s="67">
        <f>ProjTemps!E90</f>
        <v>3113.22</v>
      </c>
      <c r="E25" s="9"/>
      <c r="F25" s="9"/>
      <c r="G25" s="9"/>
      <c r="H25" s="9"/>
      <c r="I25" s="9"/>
      <c r="J25" s="9"/>
      <c r="K25" s="9"/>
      <c r="L25" s="9"/>
      <c r="M25" s="6"/>
      <c r="N25" s="6"/>
      <c r="O25" s="16"/>
      <c r="P25" s="68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5"/>
      <c r="B26" s="5"/>
      <c r="C26" s="9"/>
      <c r="D26" s="9"/>
      <c r="E26" s="9"/>
      <c r="F26" s="9"/>
      <c r="G26" s="9"/>
      <c r="H26" s="9"/>
      <c r="I26" s="9"/>
      <c r="J26" s="9"/>
      <c r="K26" s="9"/>
      <c r="L26" s="9"/>
      <c r="M26" s="6"/>
      <c r="N26" s="6"/>
      <c r="O26" s="6"/>
      <c r="P26" s="6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5"/>
      <c r="B27" s="5"/>
      <c r="C27" s="9"/>
      <c r="D27" s="9"/>
      <c r="E27" s="9"/>
      <c r="F27" s="9"/>
      <c r="G27" s="9"/>
      <c r="H27" s="9"/>
      <c r="I27" s="9"/>
      <c r="J27" s="9"/>
      <c r="K27" s="9"/>
      <c r="L27" s="9"/>
      <c r="M27" s="6"/>
      <c r="N27" s="6"/>
      <c r="O27" s="16"/>
      <c r="P27" s="68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5"/>
      <c r="B28" s="5"/>
      <c r="C28" s="9"/>
      <c r="D28" s="9"/>
      <c r="E28" s="9"/>
      <c r="F28" s="9"/>
      <c r="G28" s="9"/>
      <c r="H28" s="9"/>
      <c r="I28" s="9"/>
      <c r="J28" s="9"/>
      <c r="K28" s="9"/>
      <c r="L28" s="9"/>
      <c r="M28" s="6"/>
      <c r="N28" s="6"/>
      <c r="O28" s="16"/>
      <c r="P28" s="68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5"/>
      <c r="B29" s="5"/>
      <c r="C29" s="9"/>
      <c r="D29" s="9"/>
      <c r="E29" s="9"/>
      <c r="F29" s="9"/>
      <c r="G29" s="9"/>
      <c r="H29" s="9"/>
      <c r="I29" s="9"/>
      <c r="J29" s="9"/>
      <c r="K29" s="9"/>
      <c r="L29" s="9"/>
      <c r="M29" s="6"/>
      <c r="N29" s="6"/>
      <c r="O29" s="6"/>
      <c r="P29" s="6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5"/>
      <c r="B30" s="5"/>
      <c r="C30" s="9"/>
      <c r="D30" s="9"/>
      <c r="E30" s="9"/>
      <c r="F30" s="9"/>
      <c r="G30" s="9"/>
      <c r="H30" s="9"/>
      <c r="I30" s="9"/>
      <c r="J30" s="9"/>
      <c r="K30" s="9"/>
      <c r="L30" s="9"/>
      <c r="M30" s="6"/>
      <c r="N30" s="6"/>
      <c r="O30" s="16"/>
      <c r="P30" s="68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5"/>
      <c r="B31" s="5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5"/>
      <c r="B32" s="5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5"/>
      <c r="B33" s="5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5"/>
      <c r="B34" s="5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5"/>
      <c r="B35" s="5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5"/>
      <c r="B36" s="5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5"/>
      <c r="B37" s="5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5"/>
      <c r="B38" s="5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5"/>
      <c r="B39" s="5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5"/>
      <c r="B40" s="5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5"/>
      <c r="B41" s="5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5"/>
      <c r="B42" s="5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5"/>
      <c r="B43" s="5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5"/>
      <c r="B44" s="5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5"/>
      <c r="B45" s="5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5"/>
      <c r="B46" s="5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5"/>
      <c r="B47" s="5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5"/>
      <c r="B48" s="5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5"/>
      <c r="B49" s="5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5"/>
      <c r="B50" s="5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5"/>
      <c r="B51" s="5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5"/>
      <c r="B52" s="5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5"/>
      <c r="B53" s="5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5"/>
      <c r="B54" s="5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5"/>
      <c r="B55" s="5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5"/>
      <c r="B56" s="5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5"/>
      <c r="B57" s="5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5"/>
      <c r="B58" s="5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5"/>
      <c r="B59" s="5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5"/>
      <c r="B60" s="5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5"/>
      <c r="B61" s="5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5"/>
      <c r="B62" s="5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5"/>
      <c r="B63" s="5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5"/>
      <c r="B64" s="5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5"/>
      <c r="B65" s="5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5"/>
      <c r="B66" s="5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5"/>
      <c r="B67" s="5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5"/>
      <c r="B68" s="5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5"/>
      <c r="B69" s="5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5"/>
      <c r="B70" s="5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5"/>
      <c r="B71" s="5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5"/>
      <c r="B72" s="5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5"/>
      <c r="B73" s="5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5"/>
      <c r="B74" s="5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5"/>
      <c r="B75" s="5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5"/>
      <c r="B76" s="5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5"/>
      <c r="B77" s="5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5"/>
      <c r="B78" s="5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5"/>
      <c r="B79" s="5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5"/>
      <c r="B80" s="5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5"/>
      <c r="B81" s="5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5"/>
      <c r="B82" s="5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5"/>
      <c r="B83" s="5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5"/>
      <c r="B84" s="5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5"/>
      <c r="B85" s="5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5"/>
      <c r="B86" s="5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5"/>
      <c r="B87" s="5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5"/>
      <c r="B88" s="5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5"/>
      <c r="B89" s="5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5"/>
      <c r="B90" s="5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5"/>
      <c r="B91" s="5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5"/>
      <c r="B92" s="5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5"/>
      <c r="B93" s="5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5"/>
      <c r="B94" s="5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5"/>
      <c r="B95" s="5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5"/>
      <c r="B96" s="5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5"/>
      <c r="B97" s="5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5"/>
      <c r="B98" s="5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5"/>
      <c r="B99" s="5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5"/>
      <c r="B100" s="5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5"/>
      <c r="B101" s="5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5"/>
      <c r="B102" s="5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5"/>
      <c r="B103" s="5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5"/>
      <c r="B104" s="5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5"/>
      <c r="B105" s="5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5"/>
      <c r="B106" s="5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5"/>
      <c r="B107" s="5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5"/>
      <c r="B108" s="5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5"/>
      <c r="B109" s="5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5"/>
      <c r="B110" s="5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5"/>
      <c r="B111" s="5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5"/>
      <c r="B112" s="5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5"/>
      <c r="B113" s="5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5"/>
      <c r="B114" s="5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5"/>
      <c r="B115" s="5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5"/>
      <c r="B116" s="5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5"/>
      <c r="B117" s="5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5"/>
      <c r="B118" s="5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5"/>
      <c r="B119" s="5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5"/>
      <c r="B120" s="5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5"/>
      <c r="B121" s="5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5"/>
      <c r="B122" s="5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5"/>
      <c r="B123" s="5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5"/>
      <c r="B124" s="5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5"/>
      <c r="B125" s="5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5"/>
      <c r="B126" s="5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5"/>
      <c r="B127" s="5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5"/>
      <c r="B128" s="5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5"/>
      <c r="B129" s="5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5"/>
      <c r="B130" s="5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5"/>
      <c r="B131" s="5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5"/>
      <c r="B132" s="5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5"/>
      <c r="B133" s="5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5"/>
      <c r="B134" s="5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5"/>
      <c r="B135" s="5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5"/>
      <c r="B136" s="5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5"/>
      <c r="B137" s="5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5"/>
      <c r="B138" s="5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5"/>
      <c r="B139" s="5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5"/>
      <c r="B140" s="5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5"/>
      <c r="B141" s="5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5"/>
      <c r="B142" s="5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5"/>
      <c r="B143" s="5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5"/>
      <c r="B144" s="5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5"/>
      <c r="B145" s="5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5"/>
      <c r="B146" s="5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5"/>
      <c r="B147" s="5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5"/>
      <c r="B148" s="5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5"/>
      <c r="B149" s="5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5"/>
      <c r="B150" s="5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5"/>
      <c r="B151" s="5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5"/>
      <c r="B152" s="5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5"/>
      <c r="B153" s="5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5"/>
      <c r="B154" s="5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5"/>
      <c r="B155" s="5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5"/>
      <c r="B156" s="5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5"/>
      <c r="B157" s="5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5"/>
      <c r="B158" s="5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5"/>
      <c r="B159" s="5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5"/>
      <c r="B160" s="5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5"/>
      <c r="B161" s="5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5"/>
      <c r="B162" s="5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5"/>
      <c r="B163" s="5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5"/>
      <c r="B164" s="5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5"/>
      <c r="B165" s="5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5"/>
      <c r="B166" s="5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5"/>
      <c r="B167" s="5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5"/>
      <c r="B168" s="5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5"/>
      <c r="B169" s="5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5"/>
      <c r="B170" s="5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5"/>
      <c r="B171" s="5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5"/>
      <c r="B172" s="5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5"/>
      <c r="B173" s="5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5"/>
      <c r="B174" s="5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5"/>
      <c r="B175" s="5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5"/>
      <c r="B176" s="5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5"/>
      <c r="B177" s="5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5"/>
      <c r="B178" s="5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5"/>
      <c r="B179" s="5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5"/>
      <c r="B180" s="5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5"/>
      <c r="B181" s="5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5"/>
      <c r="B182" s="5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5"/>
      <c r="B183" s="5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5"/>
      <c r="B184" s="5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5"/>
      <c r="B185" s="5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5"/>
      <c r="B186" s="5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5"/>
      <c r="B187" s="5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5"/>
      <c r="B188" s="5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5"/>
      <c r="B189" s="5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5"/>
      <c r="B190" s="5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5"/>
      <c r="B191" s="5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5"/>
      <c r="B192" s="5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5"/>
      <c r="B193" s="5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5"/>
      <c r="B194" s="5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5"/>
      <c r="B195" s="5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5"/>
      <c r="B196" s="5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5"/>
      <c r="B197" s="5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5"/>
      <c r="B198" s="5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5"/>
      <c r="B199" s="5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5"/>
      <c r="B200" s="5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5"/>
      <c r="B201" s="5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5"/>
      <c r="B202" s="5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5"/>
      <c r="B203" s="5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5"/>
      <c r="B204" s="5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5"/>
      <c r="B205" s="5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5"/>
      <c r="B206" s="5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5"/>
      <c r="B207" s="5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5"/>
      <c r="B208" s="5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5"/>
      <c r="B209" s="5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5"/>
      <c r="B210" s="5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5"/>
      <c r="B211" s="5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5"/>
      <c r="B212" s="5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5"/>
      <c r="B213" s="5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5"/>
      <c r="B214" s="5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5"/>
      <c r="B215" s="5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5"/>
      <c r="B216" s="5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5"/>
      <c r="B217" s="5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5"/>
      <c r="B218" s="5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5"/>
      <c r="B219" s="5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5"/>
      <c r="B220" s="5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5"/>
      <c r="B221" s="5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5"/>
      <c r="B222" s="5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5"/>
      <c r="B223" s="5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5"/>
      <c r="B224" s="5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5"/>
      <c r="B225" s="5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5"/>
      <c r="B226" s="5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5"/>
      <c r="B227" s="5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5"/>
      <c r="B228" s="5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5"/>
      <c r="B229" s="5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5"/>
      <c r="B230" s="5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5"/>
      <c r="B231" s="5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5"/>
      <c r="B232" s="5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5"/>
      <c r="B233" s="5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5"/>
      <c r="B234" s="5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5"/>
      <c r="B235" s="5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5"/>
      <c r="B236" s="5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5"/>
      <c r="B237" s="5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5"/>
      <c r="B238" s="5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5"/>
      <c r="B239" s="5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5"/>
      <c r="B240" s="5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5"/>
      <c r="B241" s="5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5"/>
      <c r="B242" s="5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5"/>
      <c r="B243" s="5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5"/>
      <c r="B244" s="5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5"/>
      <c r="B245" s="5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5"/>
      <c r="B246" s="5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5"/>
      <c r="B247" s="5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5"/>
      <c r="B248" s="5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5"/>
      <c r="B249" s="5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5"/>
      <c r="B250" s="5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5"/>
      <c r="B251" s="5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5"/>
      <c r="B252" s="5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5"/>
      <c r="B253" s="5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5"/>
      <c r="B254" s="5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5"/>
      <c r="B255" s="5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5"/>
      <c r="B256" s="5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5"/>
      <c r="B257" s="5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5"/>
      <c r="B258" s="5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5"/>
      <c r="B259" s="5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5"/>
      <c r="B260" s="5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5"/>
      <c r="B261" s="5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5"/>
      <c r="B262" s="5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5"/>
      <c r="B263" s="5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5"/>
      <c r="B264" s="5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5"/>
      <c r="B265" s="5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5"/>
      <c r="B266" s="5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5"/>
      <c r="B267" s="5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5"/>
      <c r="B268" s="5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5"/>
      <c r="B269" s="5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5"/>
      <c r="B270" s="5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5"/>
      <c r="B271" s="5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5"/>
      <c r="B272" s="5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5"/>
      <c r="B273" s="5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5"/>
      <c r="B274" s="5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5"/>
      <c r="B275" s="5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5"/>
      <c r="B276" s="5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5"/>
      <c r="B277" s="5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5"/>
      <c r="B278" s="5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5"/>
      <c r="B279" s="5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5"/>
      <c r="B280" s="5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5"/>
      <c r="B281" s="5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5"/>
      <c r="B282" s="5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5"/>
      <c r="B283" s="5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5"/>
      <c r="B284" s="5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5"/>
      <c r="B285" s="5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5"/>
      <c r="B286" s="5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5"/>
      <c r="B287" s="5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5"/>
      <c r="B288" s="5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5"/>
      <c r="B289" s="5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5"/>
      <c r="B290" s="5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5"/>
      <c r="B291" s="5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5"/>
      <c r="B292" s="5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5"/>
      <c r="B293" s="5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5"/>
      <c r="B294" s="5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5"/>
      <c r="B295" s="5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5"/>
      <c r="B296" s="5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5"/>
      <c r="B297" s="5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5"/>
      <c r="B298" s="5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5"/>
      <c r="B299" s="5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5"/>
      <c r="B300" s="5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5"/>
      <c r="B301" s="5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5"/>
      <c r="B302" s="5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5"/>
      <c r="B303" s="5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5"/>
      <c r="B304" s="5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5"/>
      <c r="B305" s="5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5"/>
      <c r="B306" s="5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5"/>
      <c r="B307" s="5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5"/>
      <c r="B308" s="5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5"/>
      <c r="B309" s="5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5"/>
      <c r="B310" s="5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5"/>
      <c r="B311" s="5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5"/>
      <c r="B312" s="5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5"/>
      <c r="B313" s="5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5"/>
      <c r="B314" s="5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5"/>
      <c r="B315" s="5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5"/>
      <c r="B316" s="5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5"/>
      <c r="B317" s="5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5"/>
      <c r="B318" s="5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5"/>
      <c r="B319" s="5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5"/>
      <c r="B320" s="5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5"/>
      <c r="B321" s="5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5"/>
      <c r="B322" s="5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5"/>
      <c r="B323" s="5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5"/>
      <c r="B324" s="5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5"/>
      <c r="B325" s="5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5"/>
      <c r="B326" s="5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5"/>
      <c r="B327" s="5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5"/>
      <c r="B328" s="5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5"/>
      <c r="B329" s="5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5"/>
      <c r="B330" s="5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5"/>
      <c r="B331" s="5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5"/>
      <c r="B332" s="5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5"/>
      <c r="B333" s="5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5"/>
      <c r="B334" s="5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5"/>
      <c r="B335" s="5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5"/>
      <c r="B336" s="5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5"/>
      <c r="B337" s="5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5"/>
      <c r="B338" s="5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5"/>
      <c r="B339" s="5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5"/>
      <c r="B340" s="5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5"/>
      <c r="B341" s="5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5"/>
      <c r="B342" s="5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5"/>
      <c r="B343" s="5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5"/>
      <c r="B344" s="5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5"/>
      <c r="B345" s="5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5"/>
      <c r="B346" s="5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5"/>
      <c r="B347" s="5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5"/>
      <c r="B348" s="5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5"/>
      <c r="B349" s="5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5"/>
      <c r="B350" s="5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5"/>
      <c r="B351" s="5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5"/>
      <c r="B352" s="5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5"/>
      <c r="B353" s="5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5"/>
      <c r="B354" s="5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5"/>
      <c r="B355" s="5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5"/>
      <c r="B356" s="5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5"/>
      <c r="B357" s="5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5"/>
      <c r="B358" s="5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5"/>
      <c r="B359" s="5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5"/>
      <c r="B360" s="5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5"/>
      <c r="B361" s="5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5"/>
      <c r="B362" s="5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5"/>
      <c r="B363" s="5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5"/>
      <c r="B364" s="5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5"/>
      <c r="B365" s="5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5"/>
      <c r="B366" s="5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5"/>
      <c r="B367" s="5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5"/>
      <c r="B368" s="5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5"/>
      <c r="B369" s="5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5"/>
      <c r="B370" s="5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5"/>
      <c r="B371" s="5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5"/>
      <c r="B372" s="5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5"/>
      <c r="B373" s="5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5"/>
      <c r="B374" s="5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5"/>
      <c r="B375" s="5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5"/>
      <c r="B376" s="5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5"/>
      <c r="B377" s="5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5"/>
      <c r="B378" s="5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5"/>
      <c r="B379" s="5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5"/>
      <c r="B380" s="5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5"/>
      <c r="B381" s="5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5"/>
      <c r="B382" s="5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5"/>
      <c r="B383" s="5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5"/>
      <c r="B384" s="5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5"/>
      <c r="B385" s="5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5"/>
      <c r="B386" s="5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5"/>
      <c r="B387" s="5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5"/>
      <c r="B388" s="5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5"/>
      <c r="B389" s="5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5"/>
      <c r="B390" s="5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5"/>
      <c r="B391" s="5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5"/>
      <c r="B392" s="5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5"/>
      <c r="B393" s="5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5"/>
      <c r="B394" s="5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5"/>
      <c r="B395" s="5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5"/>
      <c r="B396" s="5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5"/>
      <c r="B397" s="5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5"/>
      <c r="B398" s="5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5"/>
      <c r="B399" s="5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5"/>
      <c r="B400" s="5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5"/>
      <c r="B401" s="5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5"/>
      <c r="B402" s="5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5"/>
      <c r="B403" s="5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5"/>
      <c r="B404" s="5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5"/>
      <c r="B405" s="5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5"/>
      <c r="B406" s="5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5"/>
      <c r="B407" s="5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5"/>
      <c r="B408" s="5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5"/>
      <c r="B409" s="5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5"/>
      <c r="B410" s="5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5"/>
      <c r="B411" s="5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5"/>
      <c r="B412" s="5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5"/>
      <c r="B413" s="5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5"/>
      <c r="B414" s="5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5"/>
      <c r="B415" s="5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5"/>
      <c r="B416" s="5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5"/>
      <c r="B417" s="5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5"/>
      <c r="B418" s="5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5"/>
      <c r="B419" s="5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5"/>
      <c r="B420" s="5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5"/>
      <c r="B421" s="5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5"/>
      <c r="B422" s="5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5"/>
      <c r="B423" s="5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5"/>
      <c r="B424" s="5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5"/>
      <c r="B425" s="5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5"/>
      <c r="B426" s="5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5"/>
      <c r="B427" s="5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5"/>
      <c r="B428" s="5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5"/>
      <c r="B429" s="5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5"/>
      <c r="B430" s="5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5"/>
      <c r="B431" s="5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5"/>
      <c r="B432" s="5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5"/>
      <c r="B433" s="5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5"/>
      <c r="B434" s="5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5"/>
      <c r="B435" s="5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5"/>
      <c r="B436" s="5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5"/>
      <c r="B437" s="5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5"/>
      <c r="B438" s="5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5"/>
      <c r="B439" s="5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5"/>
      <c r="B440" s="5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5"/>
      <c r="B441" s="5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5"/>
      <c r="B442" s="5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5"/>
      <c r="B443" s="5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5"/>
      <c r="B444" s="5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5"/>
      <c r="B445" s="5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5"/>
      <c r="B446" s="5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5"/>
      <c r="B447" s="5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5"/>
      <c r="B448" s="5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5"/>
      <c r="B449" s="5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5"/>
      <c r="B450" s="5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5"/>
      <c r="B451" s="5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5"/>
      <c r="B452" s="5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5"/>
      <c r="B453" s="5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5"/>
      <c r="B454" s="5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5"/>
      <c r="B455" s="5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5"/>
      <c r="B456" s="5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5"/>
      <c r="B457" s="5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5"/>
      <c r="B458" s="5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5"/>
      <c r="B459" s="5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5"/>
      <c r="B460" s="5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5"/>
      <c r="B461" s="5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5"/>
      <c r="B462" s="5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5"/>
      <c r="B463" s="5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5"/>
      <c r="B464" s="5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5"/>
      <c r="B465" s="5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5"/>
      <c r="B466" s="5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5"/>
      <c r="B467" s="5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5"/>
      <c r="B468" s="5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5"/>
      <c r="B469" s="5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5"/>
      <c r="B470" s="5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5"/>
      <c r="B471" s="5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5"/>
      <c r="B472" s="5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5"/>
      <c r="B473" s="5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5"/>
      <c r="B474" s="5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5"/>
      <c r="B475" s="5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5"/>
      <c r="B476" s="5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5"/>
      <c r="B477" s="5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5"/>
      <c r="B478" s="5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5"/>
      <c r="B479" s="5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5"/>
      <c r="B480" s="5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5"/>
      <c r="B481" s="5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5"/>
      <c r="B482" s="5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5"/>
      <c r="B483" s="5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5"/>
      <c r="B484" s="5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5"/>
      <c r="B485" s="5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5"/>
      <c r="B486" s="5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5"/>
      <c r="B487" s="5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5"/>
      <c r="B488" s="5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5"/>
      <c r="B489" s="5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5"/>
      <c r="B490" s="5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5"/>
      <c r="B491" s="5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5"/>
      <c r="B492" s="5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5"/>
      <c r="B493" s="5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5"/>
      <c r="B494" s="5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5"/>
      <c r="B495" s="5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5"/>
      <c r="B496" s="5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5"/>
      <c r="B497" s="5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5"/>
      <c r="B498" s="5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5"/>
      <c r="B499" s="5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5"/>
      <c r="B500" s="5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5"/>
      <c r="B501" s="5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5"/>
      <c r="B502" s="5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5"/>
      <c r="B503" s="5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5"/>
      <c r="B504" s="5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5"/>
      <c r="B505" s="5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5"/>
      <c r="B506" s="5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5"/>
      <c r="B507" s="5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5"/>
      <c r="B508" s="5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5"/>
      <c r="B509" s="5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5"/>
      <c r="B510" s="5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5"/>
      <c r="B511" s="5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5"/>
      <c r="B512" s="5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5"/>
      <c r="B513" s="5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5"/>
      <c r="B514" s="5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5"/>
      <c r="B515" s="5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5"/>
      <c r="B516" s="5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5"/>
      <c r="B517" s="5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5"/>
      <c r="B518" s="5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5"/>
      <c r="B519" s="5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5"/>
      <c r="B520" s="5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5"/>
      <c r="B521" s="5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5"/>
      <c r="B522" s="5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5"/>
      <c r="B523" s="5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5"/>
      <c r="B524" s="5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5"/>
      <c r="B525" s="5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5"/>
      <c r="B526" s="5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5"/>
      <c r="B527" s="5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5"/>
      <c r="B528" s="5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5"/>
      <c r="B529" s="5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5"/>
      <c r="B530" s="5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5"/>
      <c r="B531" s="5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5"/>
      <c r="B532" s="5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5"/>
      <c r="B533" s="5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5"/>
      <c r="B534" s="5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5"/>
      <c r="B535" s="5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5"/>
      <c r="B536" s="5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5"/>
      <c r="B537" s="5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5"/>
      <c r="B538" s="5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5"/>
      <c r="B539" s="5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5"/>
      <c r="B540" s="5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5"/>
      <c r="B541" s="5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5"/>
      <c r="B542" s="5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5"/>
      <c r="B543" s="5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5"/>
      <c r="B544" s="5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5"/>
      <c r="B545" s="5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5"/>
      <c r="B546" s="5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5"/>
      <c r="B547" s="5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5"/>
      <c r="B548" s="5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5"/>
      <c r="B549" s="5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5"/>
      <c r="B550" s="5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5"/>
      <c r="B551" s="5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5"/>
      <c r="B552" s="5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5"/>
      <c r="B553" s="5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5"/>
      <c r="B554" s="5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5"/>
      <c r="B555" s="5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5"/>
      <c r="B556" s="5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5"/>
      <c r="B557" s="5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5"/>
      <c r="B558" s="5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5"/>
      <c r="B559" s="5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5"/>
      <c r="B560" s="5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5"/>
      <c r="B561" s="5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5"/>
      <c r="B562" s="5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5"/>
      <c r="B563" s="5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5"/>
      <c r="B564" s="5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5"/>
      <c r="B565" s="5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5"/>
      <c r="B566" s="5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5"/>
      <c r="B567" s="5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5"/>
      <c r="B568" s="5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5"/>
      <c r="B569" s="5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5"/>
      <c r="B570" s="5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5"/>
      <c r="B571" s="5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5"/>
      <c r="B572" s="5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5"/>
      <c r="B573" s="5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5"/>
      <c r="B574" s="5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5"/>
      <c r="B575" s="5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5"/>
      <c r="B576" s="5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5"/>
      <c r="B577" s="5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5"/>
      <c r="B578" s="5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5"/>
      <c r="B579" s="5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5"/>
      <c r="B580" s="5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5"/>
      <c r="B581" s="5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5"/>
      <c r="B582" s="5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5"/>
      <c r="B583" s="5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5"/>
      <c r="B584" s="5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5"/>
      <c r="B585" s="5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5"/>
      <c r="B586" s="5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5"/>
      <c r="B587" s="5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5"/>
      <c r="B588" s="5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5"/>
      <c r="B589" s="5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5"/>
      <c r="B590" s="5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5"/>
      <c r="B591" s="5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5"/>
      <c r="B592" s="5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5"/>
      <c r="B593" s="5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5"/>
      <c r="B594" s="5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5"/>
      <c r="B595" s="5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5"/>
      <c r="B596" s="5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5"/>
      <c r="B597" s="5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5"/>
      <c r="B598" s="5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5"/>
      <c r="B599" s="5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5"/>
      <c r="B600" s="5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5"/>
      <c r="B601" s="5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5"/>
      <c r="B602" s="5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5"/>
      <c r="B603" s="5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5"/>
      <c r="B604" s="5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5"/>
      <c r="B605" s="5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5"/>
      <c r="B606" s="5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5"/>
      <c r="B607" s="5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5"/>
      <c r="B608" s="5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5"/>
      <c r="B609" s="5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5"/>
      <c r="B610" s="5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5"/>
      <c r="B611" s="5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5"/>
      <c r="B612" s="5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5"/>
      <c r="B613" s="5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5"/>
      <c r="B614" s="5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5"/>
      <c r="B615" s="5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5"/>
      <c r="B616" s="5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5"/>
      <c r="B617" s="5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5"/>
      <c r="B618" s="5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5"/>
      <c r="B619" s="5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5"/>
      <c r="B620" s="5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5"/>
      <c r="B621" s="5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5"/>
      <c r="B622" s="5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5"/>
      <c r="B623" s="5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5"/>
      <c r="B624" s="5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5"/>
      <c r="B625" s="5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5"/>
      <c r="B626" s="5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5"/>
      <c r="B627" s="5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5"/>
      <c r="B628" s="5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5"/>
      <c r="B629" s="5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5"/>
      <c r="B630" s="5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5"/>
      <c r="B631" s="5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5"/>
      <c r="B632" s="5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5"/>
      <c r="B633" s="5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5"/>
      <c r="B634" s="5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5"/>
      <c r="B635" s="5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5"/>
      <c r="B636" s="5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5"/>
      <c r="B637" s="5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5"/>
      <c r="B638" s="5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5"/>
      <c r="B639" s="5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5"/>
      <c r="B640" s="5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5"/>
      <c r="B641" s="5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5"/>
      <c r="B642" s="5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5"/>
      <c r="B643" s="5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5"/>
      <c r="B644" s="5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5"/>
      <c r="B645" s="5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5"/>
      <c r="B646" s="5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5"/>
      <c r="B647" s="5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5"/>
      <c r="B648" s="5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5"/>
      <c r="B649" s="5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5"/>
      <c r="B650" s="5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5"/>
      <c r="B651" s="5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5"/>
      <c r="B652" s="5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5"/>
      <c r="B653" s="5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5"/>
      <c r="B654" s="5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5"/>
      <c r="B655" s="5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5"/>
      <c r="B656" s="5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5"/>
      <c r="B657" s="5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5"/>
      <c r="B658" s="5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5"/>
      <c r="B659" s="5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5"/>
      <c r="B660" s="5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5"/>
      <c r="B661" s="5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5"/>
      <c r="B662" s="5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5"/>
      <c r="B663" s="5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5"/>
      <c r="B664" s="5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5"/>
      <c r="B665" s="5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5"/>
      <c r="B666" s="5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5"/>
      <c r="B667" s="5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5"/>
      <c r="B668" s="5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5"/>
      <c r="B669" s="5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5"/>
      <c r="B670" s="5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5"/>
      <c r="B671" s="5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5"/>
      <c r="B672" s="5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5"/>
      <c r="B673" s="5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5"/>
      <c r="B674" s="5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5"/>
      <c r="B675" s="5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5"/>
      <c r="B676" s="5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5"/>
      <c r="B677" s="5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5"/>
      <c r="B678" s="5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5"/>
      <c r="B679" s="5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5"/>
      <c r="B680" s="5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5"/>
      <c r="B681" s="5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5"/>
      <c r="B682" s="5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5"/>
      <c r="B683" s="5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5"/>
      <c r="B684" s="5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5"/>
      <c r="B685" s="5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5"/>
      <c r="B686" s="5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5"/>
      <c r="B687" s="5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5"/>
      <c r="B688" s="5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5"/>
      <c r="B689" s="5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5"/>
      <c r="B690" s="5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5"/>
      <c r="B691" s="5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5"/>
      <c r="B692" s="5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5"/>
      <c r="B693" s="5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5"/>
      <c r="B694" s="5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5"/>
      <c r="B695" s="5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5"/>
      <c r="B696" s="5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5"/>
      <c r="B697" s="5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5"/>
      <c r="B698" s="5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5"/>
      <c r="B699" s="5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5"/>
      <c r="B700" s="5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5"/>
      <c r="B701" s="5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5"/>
      <c r="B702" s="5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5"/>
      <c r="B703" s="5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5"/>
      <c r="B704" s="5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5"/>
      <c r="B705" s="5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5"/>
      <c r="B706" s="5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5"/>
      <c r="B707" s="5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5"/>
      <c r="B708" s="5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5"/>
      <c r="B709" s="5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5"/>
      <c r="B710" s="5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5"/>
      <c r="B711" s="5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5"/>
      <c r="B712" s="5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5"/>
      <c r="B713" s="5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5"/>
      <c r="B714" s="5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5"/>
      <c r="B715" s="5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5"/>
      <c r="B716" s="5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5"/>
      <c r="B717" s="5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5"/>
      <c r="B718" s="5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5"/>
      <c r="B719" s="5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5"/>
      <c r="B720" s="5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5"/>
      <c r="B721" s="5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5"/>
      <c r="B722" s="5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5"/>
      <c r="B723" s="5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5"/>
      <c r="B724" s="5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5"/>
      <c r="B725" s="5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5"/>
      <c r="B726" s="5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5"/>
      <c r="B727" s="5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5"/>
      <c r="B728" s="5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5"/>
      <c r="B729" s="5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5"/>
      <c r="B730" s="5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5"/>
      <c r="B731" s="5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5"/>
      <c r="B732" s="5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5"/>
      <c r="B733" s="5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5"/>
      <c r="B734" s="5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5"/>
      <c r="B735" s="5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5"/>
      <c r="B736" s="5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5"/>
      <c r="B737" s="5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5"/>
      <c r="B738" s="5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5"/>
      <c r="B739" s="5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5"/>
      <c r="B740" s="5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5"/>
      <c r="B741" s="5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5"/>
      <c r="B742" s="5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5"/>
      <c r="B743" s="5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5"/>
      <c r="B744" s="5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5"/>
      <c r="B745" s="5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5"/>
      <c r="B746" s="5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5"/>
      <c r="B747" s="5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5"/>
      <c r="B748" s="5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5"/>
      <c r="B749" s="5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5"/>
      <c r="B750" s="5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5"/>
      <c r="B751" s="5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5"/>
      <c r="B752" s="5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5"/>
      <c r="B753" s="5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5"/>
      <c r="B754" s="5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5"/>
      <c r="B755" s="5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5"/>
      <c r="B756" s="5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5"/>
      <c r="B757" s="5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5"/>
      <c r="B758" s="5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5"/>
      <c r="B759" s="5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5"/>
      <c r="B760" s="5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5"/>
      <c r="B761" s="5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5"/>
      <c r="B762" s="5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5"/>
      <c r="B763" s="5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5"/>
      <c r="B764" s="5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5"/>
      <c r="B765" s="5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5"/>
      <c r="B766" s="5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5"/>
      <c r="B767" s="5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5"/>
      <c r="B768" s="5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5"/>
      <c r="B769" s="5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5"/>
      <c r="B770" s="5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5"/>
      <c r="B771" s="5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5"/>
      <c r="B772" s="5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5"/>
      <c r="B773" s="5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5"/>
      <c r="B774" s="5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5"/>
      <c r="B775" s="5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5"/>
      <c r="B776" s="5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5"/>
      <c r="B777" s="5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5"/>
      <c r="B778" s="5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5"/>
      <c r="B779" s="5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5"/>
      <c r="B780" s="5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5"/>
      <c r="B781" s="5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5"/>
      <c r="B782" s="5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5"/>
      <c r="B783" s="5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5"/>
      <c r="B784" s="5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5"/>
      <c r="B785" s="5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5"/>
      <c r="B786" s="5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5"/>
      <c r="B787" s="5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5"/>
      <c r="B788" s="5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5"/>
      <c r="B789" s="5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5"/>
      <c r="B790" s="5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5"/>
      <c r="B791" s="5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5"/>
      <c r="B792" s="5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5"/>
      <c r="B793" s="5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5"/>
      <c r="B794" s="5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5"/>
      <c r="B795" s="5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5"/>
      <c r="B796" s="5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5"/>
      <c r="B797" s="5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5"/>
      <c r="B798" s="5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5"/>
      <c r="B799" s="5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5"/>
      <c r="B800" s="5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5"/>
      <c r="B801" s="5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5"/>
      <c r="B802" s="5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5"/>
      <c r="B803" s="5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5"/>
      <c r="B804" s="5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5"/>
      <c r="B805" s="5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5"/>
      <c r="B806" s="5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5"/>
      <c r="B807" s="5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5"/>
      <c r="B808" s="5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5"/>
      <c r="B809" s="5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5"/>
      <c r="B810" s="5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5"/>
      <c r="B811" s="5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5"/>
      <c r="B812" s="5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5"/>
      <c r="B813" s="5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5"/>
      <c r="B814" s="5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5"/>
      <c r="B815" s="5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5"/>
      <c r="B816" s="5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5"/>
      <c r="B817" s="5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5"/>
      <c r="B818" s="5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5"/>
      <c r="B819" s="5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5"/>
      <c r="B820" s="5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5"/>
      <c r="B821" s="5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5"/>
      <c r="B822" s="5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5"/>
      <c r="B823" s="5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5"/>
      <c r="B824" s="5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5"/>
      <c r="B825" s="5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5"/>
      <c r="B826" s="5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5"/>
      <c r="B827" s="5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5"/>
      <c r="B828" s="5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5"/>
      <c r="B829" s="5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5"/>
      <c r="B830" s="5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5"/>
      <c r="B831" s="5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5"/>
      <c r="B832" s="5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5"/>
      <c r="B833" s="5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5"/>
      <c r="B834" s="5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5"/>
      <c r="B835" s="5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5"/>
      <c r="B836" s="5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5"/>
      <c r="B837" s="5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5"/>
      <c r="B838" s="5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5"/>
      <c r="B839" s="5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5"/>
      <c r="B840" s="5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5"/>
      <c r="B841" s="5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5"/>
      <c r="B842" s="5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5"/>
      <c r="B843" s="5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5"/>
      <c r="B844" s="5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5"/>
      <c r="B845" s="5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5"/>
      <c r="B846" s="5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5"/>
      <c r="B847" s="5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5"/>
      <c r="B848" s="5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5"/>
      <c r="B849" s="5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5"/>
      <c r="B850" s="5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5"/>
      <c r="B851" s="5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5"/>
      <c r="B852" s="5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5"/>
      <c r="B853" s="5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5"/>
      <c r="B854" s="5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5"/>
      <c r="B855" s="5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5"/>
      <c r="B856" s="5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5"/>
      <c r="B857" s="5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5"/>
      <c r="B858" s="5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5"/>
      <c r="B859" s="5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5"/>
      <c r="B860" s="5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5"/>
      <c r="B861" s="5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5"/>
      <c r="B862" s="5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5"/>
      <c r="B863" s="5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5"/>
      <c r="B864" s="5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5"/>
      <c r="B865" s="5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5"/>
      <c r="B866" s="5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5"/>
      <c r="B867" s="5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5"/>
      <c r="B868" s="5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5"/>
      <c r="B869" s="5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5"/>
      <c r="B870" s="5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5"/>
      <c r="B871" s="5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5"/>
      <c r="B872" s="5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5"/>
      <c r="B873" s="5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5"/>
      <c r="B874" s="5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5"/>
      <c r="B875" s="5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5"/>
      <c r="B876" s="5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5"/>
      <c r="B877" s="5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5"/>
      <c r="B878" s="5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5"/>
      <c r="B879" s="5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5"/>
      <c r="B880" s="5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5"/>
      <c r="B881" s="5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5"/>
      <c r="B882" s="5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5"/>
      <c r="B883" s="5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5"/>
      <c r="B884" s="5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5"/>
      <c r="B885" s="5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5"/>
      <c r="B886" s="5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5"/>
      <c r="B887" s="5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5"/>
      <c r="B888" s="5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5"/>
      <c r="B889" s="5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5"/>
      <c r="B890" s="5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5"/>
      <c r="B891" s="5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5"/>
      <c r="B892" s="5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5"/>
      <c r="B893" s="5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5"/>
      <c r="B894" s="5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5"/>
      <c r="B895" s="5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5"/>
      <c r="B896" s="5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5"/>
      <c r="B897" s="5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5"/>
      <c r="B898" s="5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5"/>
      <c r="B899" s="5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5"/>
      <c r="B900" s="5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5"/>
      <c r="B901" s="5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5"/>
      <c r="B902" s="5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5"/>
      <c r="B903" s="5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5"/>
      <c r="B904" s="5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5"/>
      <c r="B905" s="5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5"/>
      <c r="B906" s="5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5"/>
      <c r="B907" s="5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5"/>
      <c r="B908" s="5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5"/>
      <c r="B909" s="5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5"/>
      <c r="B910" s="5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5"/>
      <c r="B911" s="5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5"/>
      <c r="B912" s="5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5"/>
      <c r="B913" s="5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5"/>
      <c r="B914" s="5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5"/>
      <c r="B915" s="5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5"/>
      <c r="B916" s="5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5"/>
      <c r="B917" s="5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5"/>
      <c r="B918" s="5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5"/>
      <c r="B919" s="5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5"/>
      <c r="B920" s="5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5"/>
      <c r="B921" s="5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5"/>
      <c r="B922" s="5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5"/>
      <c r="B923" s="5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5"/>
      <c r="B924" s="5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5"/>
      <c r="B925" s="5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5"/>
      <c r="B926" s="5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5"/>
      <c r="B927" s="5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5"/>
      <c r="B928" s="5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5"/>
      <c r="B929" s="5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5"/>
      <c r="B930" s="5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5"/>
      <c r="B931" s="5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5"/>
      <c r="B932" s="5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5"/>
      <c r="B933" s="5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5"/>
      <c r="B934" s="5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5"/>
      <c r="B935" s="5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5"/>
      <c r="B936" s="5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5"/>
      <c r="B937" s="5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5"/>
      <c r="B938" s="5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5"/>
      <c r="B939" s="5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5"/>
      <c r="B940" s="5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5"/>
      <c r="B941" s="5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5"/>
      <c r="B942" s="5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5"/>
      <c r="B943" s="5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5"/>
      <c r="B944" s="5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5"/>
      <c r="B945" s="5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5"/>
      <c r="B946" s="5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5"/>
      <c r="B947" s="5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5"/>
      <c r="B948" s="5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5"/>
      <c r="B949" s="5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5"/>
      <c r="B950" s="5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5"/>
      <c r="B951" s="5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5"/>
      <c r="B952" s="5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5"/>
      <c r="B953" s="5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5"/>
      <c r="B954" s="5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5"/>
      <c r="B955" s="5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5"/>
      <c r="B956" s="5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5"/>
      <c r="B957" s="5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5"/>
      <c r="B958" s="5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5"/>
      <c r="B959" s="5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5"/>
      <c r="B960" s="5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5"/>
      <c r="B961" s="5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5"/>
      <c r="B962" s="5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5"/>
      <c r="B963" s="5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5"/>
      <c r="B964" s="5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5"/>
      <c r="B965" s="5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5"/>
      <c r="B966" s="5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5"/>
      <c r="B967" s="5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5"/>
      <c r="B968" s="5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5"/>
      <c r="B969" s="5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5"/>
      <c r="B970" s="5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5"/>
      <c r="B971" s="5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5"/>
      <c r="B972" s="5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5"/>
      <c r="B973" s="5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5"/>
      <c r="B974" s="5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5"/>
      <c r="B975" s="5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5"/>
      <c r="B976" s="5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5"/>
      <c r="B977" s="5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5"/>
      <c r="B978" s="5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5"/>
      <c r="B979" s="5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5"/>
      <c r="B980" s="5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5"/>
      <c r="B981" s="5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A982" s="5"/>
      <c r="B982" s="5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A983" s="5"/>
      <c r="B983" s="5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A984" s="5"/>
      <c r="B984" s="5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A985" s="5"/>
      <c r="B985" s="5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A986" s="5"/>
      <c r="B986" s="5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A987" s="5"/>
      <c r="B987" s="5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A988" s="5"/>
      <c r="B988" s="5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A989" s="5"/>
      <c r="B989" s="5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A990" s="5"/>
      <c r="B990" s="5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A991" s="5"/>
      <c r="B991" s="5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A992" s="5"/>
      <c r="B992" s="5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A993" s="5"/>
      <c r="B993" s="5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A994" s="5"/>
      <c r="B994" s="5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A995" s="5"/>
      <c r="B995" s="5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A996" s="5"/>
      <c r="B996" s="5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>
      <c r="A997" s="5"/>
      <c r="B997" s="5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>
      <c r="A998" s="5"/>
      <c r="B998" s="5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>
      <c r="A999" s="5"/>
      <c r="B999" s="5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>
      <c r="A1000" s="5"/>
      <c r="B1000" s="5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r="1001">
      <c r="A1001" s="5"/>
      <c r="B1001" s="5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  <row r="1002">
      <c r="A1002" s="5"/>
      <c r="B1002" s="5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</row>
    <row r="1003">
      <c r="A1003" s="5"/>
      <c r="B1003" s="5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</row>
    <row r="1004">
      <c r="A1004" s="5"/>
      <c r="B1004" s="5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</row>
  </sheetData>
  <conditionalFormatting sqref="D7:G13">
    <cfRule type="colorScale" priority="1">
      <colorScale>
        <cfvo type="percent" val="0"/>
        <cfvo type="percent" val="50"/>
        <cfvo type="percent" val="100"/>
        <color rgb="FFFFFFFF"/>
        <color rgb="FFCCCCCC"/>
        <color rgb="FF999999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1.86"/>
    <col customWidth="1" min="8" max="8" width="19.14"/>
  </cols>
  <sheetData>
    <row r="1">
      <c r="A1" s="2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5"/>
      <c r="B2" s="5"/>
      <c r="C2" s="5"/>
      <c r="D2" s="5"/>
      <c r="E2" s="5"/>
      <c r="F2" s="5"/>
      <c r="G2" s="5"/>
      <c r="H2" s="6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5"/>
      <c r="B3" s="8" t="s">
        <v>3</v>
      </c>
      <c r="C3" s="10" t="s">
        <v>4</v>
      </c>
      <c r="D3" s="12" t="s">
        <v>7</v>
      </c>
      <c r="E3" s="13" t="s">
        <v>8</v>
      </c>
      <c r="F3" s="15" t="s">
        <v>9</v>
      </c>
      <c r="G3" s="5"/>
      <c r="H3" s="16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5"/>
      <c r="B4" s="20" t="s">
        <v>10</v>
      </c>
      <c r="C4" s="23" t="s">
        <v>13</v>
      </c>
      <c r="D4" s="23" t="s">
        <v>14</v>
      </c>
      <c r="E4" s="23" t="s">
        <v>15</v>
      </c>
      <c r="F4" s="23" t="s">
        <v>15</v>
      </c>
      <c r="G4" s="25"/>
      <c r="H4" s="16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5"/>
      <c r="B5" s="20" t="s">
        <v>18</v>
      </c>
      <c r="C5" s="23" t="s">
        <v>13</v>
      </c>
      <c r="D5" s="23" t="s">
        <v>14</v>
      </c>
      <c r="E5" s="23" t="s">
        <v>15</v>
      </c>
      <c r="F5" s="23" t="s">
        <v>15</v>
      </c>
      <c r="G5" s="5"/>
      <c r="H5" s="16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5"/>
      <c r="B6" s="20" t="s">
        <v>23</v>
      </c>
      <c r="C6" s="23" t="s">
        <v>13</v>
      </c>
      <c r="D6" s="23" t="s">
        <v>24</v>
      </c>
      <c r="E6" s="23" t="s">
        <v>15</v>
      </c>
      <c r="F6" s="23" t="s">
        <v>15</v>
      </c>
      <c r="G6" s="25"/>
      <c r="H6" s="16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5"/>
      <c r="B7" s="20" t="s">
        <v>29</v>
      </c>
      <c r="C7" s="23" t="s">
        <v>13</v>
      </c>
      <c r="D7" s="23" t="s">
        <v>24</v>
      </c>
      <c r="E7" s="23" t="s">
        <v>15</v>
      </c>
      <c r="F7" s="23" t="s">
        <v>15</v>
      </c>
      <c r="G7" s="25"/>
      <c r="H7" s="16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5"/>
      <c r="B8" s="20" t="s">
        <v>37</v>
      </c>
      <c r="C8" s="23" t="s">
        <v>13</v>
      </c>
      <c r="D8" s="23" t="s">
        <v>24</v>
      </c>
      <c r="E8" s="23" t="s">
        <v>14</v>
      </c>
      <c r="F8" s="23" t="s">
        <v>15</v>
      </c>
      <c r="G8" s="2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5"/>
      <c r="B9" s="20" t="s">
        <v>39</v>
      </c>
      <c r="C9" s="23" t="s">
        <v>13</v>
      </c>
      <c r="D9" s="23" t="s">
        <v>24</v>
      </c>
      <c r="E9" s="23" t="s">
        <v>15</v>
      </c>
      <c r="F9" s="23" t="s">
        <v>15</v>
      </c>
      <c r="G9" s="2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5"/>
      <c r="B10" s="20" t="s">
        <v>41</v>
      </c>
      <c r="C10" s="23" t="s">
        <v>13</v>
      </c>
      <c r="D10" s="23" t="s">
        <v>24</v>
      </c>
      <c r="E10" s="23" t="s">
        <v>14</v>
      </c>
      <c r="F10" s="23" t="s">
        <v>15</v>
      </c>
      <c r="G10" s="2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5"/>
      <c r="B11" s="20" t="s">
        <v>43</v>
      </c>
      <c r="C11" s="23" t="s">
        <v>13</v>
      </c>
      <c r="D11" s="23" t="s">
        <v>24</v>
      </c>
      <c r="E11" s="23" t="s">
        <v>15</v>
      </c>
      <c r="F11" s="23" t="s">
        <v>15</v>
      </c>
      <c r="G11" s="2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5"/>
      <c r="B12" s="20" t="s">
        <v>45</v>
      </c>
      <c r="C12" s="23" t="s">
        <v>13</v>
      </c>
      <c r="D12" s="23" t="s">
        <v>24</v>
      </c>
      <c r="E12" s="23" t="s">
        <v>15</v>
      </c>
      <c r="F12" s="23" t="s">
        <v>15</v>
      </c>
      <c r="G12" s="2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5"/>
      <c r="B13" s="20" t="s">
        <v>47</v>
      </c>
      <c r="C13" s="23" t="s">
        <v>13</v>
      </c>
      <c r="D13" s="23" t="s">
        <v>24</v>
      </c>
      <c r="E13" s="23" t="s">
        <v>14</v>
      </c>
      <c r="F13" s="23" t="s">
        <v>15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5"/>
      <c r="B14" s="20" t="s">
        <v>49</v>
      </c>
      <c r="C14" s="23" t="s">
        <v>13</v>
      </c>
      <c r="D14" s="23" t="s">
        <v>14</v>
      </c>
      <c r="E14" s="23" t="s">
        <v>15</v>
      </c>
      <c r="F14" s="23" t="s">
        <v>15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5"/>
      <c r="B15" s="20" t="s">
        <v>54</v>
      </c>
      <c r="C15" s="23" t="s">
        <v>13</v>
      </c>
      <c r="D15" s="23" t="s">
        <v>55</v>
      </c>
      <c r="E15" s="23" t="s">
        <v>15</v>
      </c>
      <c r="F15" s="23" t="s">
        <v>15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5"/>
      <c r="B16" s="20" t="s">
        <v>57</v>
      </c>
      <c r="C16" s="23" t="s">
        <v>13</v>
      </c>
      <c r="D16" s="23" t="s">
        <v>55</v>
      </c>
      <c r="E16" s="23" t="s">
        <v>15</v>
      </c>
      <c r="F16" s="23" t="s">
        <v>15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5"/>
      <c r="B17" s="20" t="s">
        <v>58</v>
      </c>
      <c r="C17" s="23" t="s">
        <v>13</v>
      </c>
      <c r="D17" s="23" t="s">
        <v>55</v>
      </c>
      <c r="E17" s="23" t="s">
        <v>15</v>
      </c>
      <c r="F17" s="23" t="s">
        <v>15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5"/>
      <c r="B18" s="20" t="s">
        <v>59</v>
      </c>
      <c r="C18" s="23" t="s">
        <v>13</v>
      </c>
      <c r="D18" s="23" t="s">
        <v>55</v>
      </c>
      <c r="E18" s="23" t="s">
        <v>15</v>
      </c>
      <c r="F18" s="23" t="s">
        <v>15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5"/>
      <c r="B19" s="20" t="s">
        <v>65</v>
      </c>
      <c r="C19" s="23" t="s">
        <v>13</v>
      </c>
      <c r="D19" s="23" t="s">
        <v>14</v>
      </c>
      <c r="E19" s="23" t="s">
        <v>15</v>
      </c>
      <c r="F19" s="23" t="s">
        <v>15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"/>
      <c r="B22" s="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5"/>
      <c r="B23" s="49" t="s">
        <v>76</v>
      </c>
      <c r="C23" s="10" t="s">
        <v>4</v>
      </c>
      <c r="D23" s="12" t="s">
        <v>7</v>
      </c>
      <c r="E23" s="13" t="s">
        <v>8</v>
      </c>
      <c r="F23" s="15" t="s">
        <v>9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5"/>
      <c r="B24" s="52" t="s">
        <v>77</v>
      </c>
      <c r="C24" s="54">
        <f t="shared" ref="C24:F24" si="1">COUNTIF(C4:C19,"Identificat")/COUNTA(C4:C19)</f>
        <v>1</v>
      </c>
      <c r="D24" s="54">
        <f t="shared" si="1"/>
        <v>0</v>
      </c>
      <c r="E24" s="54">
        <f t="shared" si="1"/>
        <v>0</v>
      </c>
      <c r="F24" s="54">
        <f t="shared" si="1"/>
        <v>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52" t="s">
        <v>24</v>
      </c>
      <c r="C25" s="54">
        <f t="shared" ref="C25:F25" si="2">COUNTIF(C4:C19,"Esbossat")/COUNTA(C4:C19)</f>
        <v>0</v>
      </c>
      <c r="D25" s="54">
        <f t="shared" si="2"/>
        <v>0.5</v>
      </c>
      <c r="E25" s="54">
        <f t="shared" si="2"/>
        <v>0</v>
      </c>
      <c r="F25" s="54">
        <f t="shared" si="2"/>
        <v>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52" t="s">
        <v>55</v>
      </c>
      <c r="C26" s="54">
        <f t="shared" ref="C26:F26" si="3">COUNTIF(C4:C19,"Refinat")/COUNTA(C4:C19)</f>
        <v>0</v>
      </c>
      <c r="D26" s="54">
        <f t="shared" si="3"/>
        <v>0.25</v>
      </c>
      <c r="E26" s="54">
        <f t="shared" si="3"/>
        <v>0</v>
      </c>
      <c r="F26" s="54">
        <f t="shared" si="3"/>
        <v>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52" t="s">
        <v>14</v>
      </c>
      <c r="C27" s="54">
        <f t="shared" ref="C27:F27" si="4">COUNTIF(C4:C19,"Analitzat")/COUNTA(C4:C19)</f>
        <v>0</v>
      </c>
      <c r="D27" s="54">
        <f t="shared" si="4"/>
        <v>0.25</v>
      </c>
      <c r="E27" s="54">
        <f t="shared" si="4"/>
        <v>0.1875</v>
      </c>
      <c r="F27" s="54">
        <f t="shared" si="4"/>
        <v>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52" t="s">
        <v>15</v>
      </c>
      <c r="C28" s="54">
        <f t="shared" ref="C28:F28" si="5">COUNTIF(C4:C19,"Complet")/COUNTA(C4:C19)</f>
        <v>0</v>
      </c>
      <c r="D28" s="54">
        <f t="shared" si="5"/>
        <v>0</v>
      </c>
      <c r="E28" s="54">
        <f t="shared" si="5"/>
        <v>0.8125</v>
      </c>
      <c r="F28" s="54">
        <f t="shared" si="5"/>
        <v>1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5"/>
      <c r="D39" s="5"/>
      <c r="E39" s="6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5"/>
      <c r="D40" s="25"/>
      <c r="E40" s="25"/>
      <c r="F40" s="25"/>
      <c r="G40" s="2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5"/>
      <c r="D42" s="25"/>
      <c r="E42" s="25"/>
      <c r="F42" s="25"/>
      <c r="G42" s="2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</sheetData>
  <conditionalFormatting sqref="C24:C28">
    <cfRule type="colorScale" priority="1">
      <colorScale>
        <cfvo type="min"/>
        <cfvo type="max"/>
        <color rgb="FFFFF2CC"/>
        <color rgb="FFF1C232"/>
      </colorScale>
    </cfRule>
  </conditionalFormatting>
  <conditionalFormatting sqref="D24:D28">
    <cfRule type="colorScale" priority="2">
      <colorScale>
        <cfvo type="min"/>
        <cfvo type="max"/>
        <color rgb="FFD9EAD3"/>
        <color rgb="FF6AA84F"/>
      </colorScale>
    </cfRule>
  </conditionalFormatting>
  <conditionalFormatting sqref="E24:E28">
    <cfRule type="colorScale" priority="3">
      <colorScale>
        <cfvo type="percent" val="0"/>
        <cfvo type="percent" val="100"/>
        <color rgb="FFCFE2F3"/>
        <color rgb="FF3C78D8"/>
      </colorScale>
    </cfRule>
  </conditionalFormatting>
  <conditionalFormatting sqref="F24:F28">
    <cfRule type="colorScale" priority="4">
      <colorScale>
        <cfvo type="min"/>
        <cfvo type="max"/>
        <color rgb="FFEAD1DC"/>
        <color rgb="FFA64D79"/>
      </colorScale>
    </cfRule>
  </conditionalFormatting>
  <dataValidations>
    <dataValidation type="list" allowBlank="1" showInputMessage="1" showErrorMessage="1" prompt="Click and enter a value from the list of items" sqref="C4:F19">
      <formula1>"Identificat,Esbossat,Refinat,Analitzat,Complet"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29"/>
    <col customWidth="1" min="4" max="8" width="19.71"/>
  </cols>
  <sheetData>
    <row r="1">
      <c r="A1" s="2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9"/>
      <c r="B3" s="17" t="s">
        <v>120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>
      <c r="A4" s="6"/>
      <c r="B4" s="6"/>
      <c r="C4" s="70"/>
      <c r="D4" s="71">
        <v>0.05</v>
      </c>
      <c r="E4" s="71">
        <v>0.2</v>
      </c>
      <c r="F4" s="71">
        <v>0.65</v>
      </c>
      <c r="G4" s="71">
        <v>0.1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>
      <c r="A5" s="6"/>
      <c r="B5" s="6"/>
      <c r="C5" s="30" t="s">
        <v>27</v>
      </c>
      <c r="D5" s="10" t="s">
        <v>28</v>
      </c>
      <c r="E5" s="12" t="s">
        <v>32</v>
      </c>
      <c r="F5" s="13" t="s">
        <v>33</v>
      </c>
      <c r="G5" s="15" t="s">
        <v>121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>
      <c r="A6" s="6"/>
      <c r="B6" s="6"/>
      <c r="C6" s="32" t="s">
        <v>38</v>
      </c>
      <c r="D6" s="33">
        <v>0.2</v>
      </c>
      <c r="E6" s="34">
        <v>0.15</v>
      </c>
      <c r="F6" s="34">
        <v>0.15</v>
      </c>
      <c r="G6" s="34">
        <v>0.6</v>
      </c>
      <c r="H6" s="72" t="s">
        <v>122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>
      <c r="A7" s="6"/>
      <c r="B7" s="6"/>
      <c r="C7" s="32" t="s">
        <v>42</v>
      </c>
      <c r="D7" s="34">
        <v>0.0</v>
      </c>
      <c r="E7" s="34">
        <v>0.2</v>
      </c>
      <c r="F7" s="34">
        <v>0.35</v>
      </c>
      <c r="G7" s="34">
        <v>0.15</v>
      </c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>
      <c r="A8" s="6"/>
      <c r="B8" s="6"/>
      <c r="C8" s="32" t="s">
        <v>44</v>
      </c>
      <c r="D8" s="34">
        <v>0.0</v>
      </c>
      <c r="E8" s="34">
        <v>0.15</v>
      </c>
      <c r="F8" s="34">
        <v>0.15</v>
      </c>
      <c r="G8" s="34">
        <v>0.05</v>
      </c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>
      <c r="A9" s="6"/>
      <c r="B9" s="6"/>
      <c r="C9" s="32" t="s">
        <v>46</v>
      </c>
      <c r="D9" s="34">
        <v>0.05</v>
      </c>
      <c r="E9" s="34">
        <v>0.2</v>
      </c>
      <c r="F9" s="34">
        <v>0.05</v>
      </c>
      <c r="G9" s="34">
        <v>0.1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>
      <c r="A10" s="6"/>
      <c r="B10" s="6"/>
      <c r="C10" s="32" t="s">
        <v>48</v>
      </c>
      <c r="D10" s="34">
        <v>0.65</v>
      </c>
      <c r="E10" s="34">
        <v>0.05</v>
      </c>
      <c r="F10" s="34">
        <v>0.0</v>
      </c>
      <c r="G10" s="34">
        <v>0.0</v>
      </c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>
      <c r="A11" s="6"/>
      <c r="B11" s="6"/>
      <c r="C11" s="32" t="s">
        <v>52</v>
      </c>
      <c r="D11" s="34">
        <v>0.1</v>
      </c>
      <c r="E11" s="34">
        <v>0.2</v>
      </c>
      <c r="F11" s="34">
        <v>0.15</v>
      </c>
      <c r="G11" s="34">
        <v>0.1</v>
      </c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>
      <c r="A12" s="6"/>
      <c r="B12" s="6"/>
      <c r="C12" s="32" t="s">
        <v>56</v>
      </c>
      <c r="D12" s="34">
        <v>0.0</v>
      </c>
      <c r="E12" s="34">
        <v>0.05</v>
      </c>
      <c r="F12" s="34">
        <v>0.15</v>
      </c>
      <c r="G12" s="34">
        <v>0.0</v>
      </c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>
      <c r="A13" s="6"/>
      <c r="B13" s="6"/>
      <c r="C13" s="30" t="s">
        <v>27</v>
      </c>
      <c r="D13" s="10" t="s">
        <v>28</v>
      </c>
      <c r="E13" s="12" t="s">
        <v>32</v>
      </c>
      <c r="F13" s="13" t="s">
        <v>33</v>
      </c>
      <c r="G13" s="15" t="s">
        <v>121</v>
      </c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>
      <c r="A14" s="6"/>
      <c r="B14" s="6"/>
      <c r="C14" s="32" t="s">
        <v>38</v>
      </c>
      <c r="D14" s="73">
        <f t="shared" ref="D14:G14" si="1">D21*D6</f>
        <v>31.1322</v>
      </c>
      <c r="E14" s="74">
        <f t="shared" si="1"/>
        <v>93.3966</v>
      </c>
      <c r="F14" s="75">
        <f t="shared" si="1"/>
        <v>303.53895</v>
      </c>
      <c r="G14" s="76">
        <f t="shared" si="1"/>
        <v>186.7932</v>
      </c>
      <c r="H14" s="77">
        <f t="shared" ref="H14:H20" si="3">SUM(D14:G14)</f>
        <v>614.86095</v>
      </c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>
      <c r="A15" s="6"/>
      <c r="B15" s="6"/>
      <c r="C15" s="32" t="s">
        <v>42</v>
      </c>
      <c r="D15" s="73">
        <f t="shared" ref="D15:G15" si="2">D21*D7</f>
        <v>0</v>
      </c>
      <c r="E15" s="74">
        <f t="shared" si="2"/>
        <v>124.5288</v>
      </c>
      <c r="F15" s="75">
        <f t="shared" si="2"/>
        <v>708.25755</v>
      </c>
      <c r="G15" s="76">
        <f t="shared" si="2"/>
        <v>46.6983</v>
      </c>
      <c r="H15" s="77">
        <f t="shared" si="3"/>
        <v>879.48465</v>
      </c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>
      <c r="A16" s="6"/>
      <c r="B16" s="6"/>
      <c r="C16" s="32" t="s">
        <v>44</v>
      </c>
      <c r="D16" s="73">
        <f t="shared" ref="D16:G16" si="4">D21*D8</f>
        <v>0</v>
      </c>
      <c r="E16" s="74">
        <f t="shared" si="4"/>
        <v>93.3966</v>
      </c>
      <c r="F16" s="75">
        <f t="shared" si="4"/>
        <v>303.53895</v>
      </c>
      <c r="G16" s="76">
        <f t="shared" si="4"/>
        <v>15.5661</v>
      </c>
      <c r="H16" s="77">
        <f t="shared" si="3"/>
        <v>412.50165</v>
      </c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>
      <c r="A17" s="6"/>
      <c r="B17" s="6"/>
      <c r="C17" s="32" t="s">
        <v>46</v>
      </c>
      <c r="D17" s="73">
        <f t="shared" ref="D17:G17" si="5">D21*D9</f>
        <v>7.78305</v>
      </c>
      <c r="E17" s="74">
        <f t="shared" si="5"/>
        <v>124.5288</v>
      </c>
      <c r="F17" s="75">
        <f t="shared" si="5"/>
        <v>101.17965</v>
      </c>
      <c r="G17" s="76">
        <f t="shared" si="5"/>
        <v>31.1322</v>
      </c>
      <c r="H17" s="77">
        <f t="shared" si="3"/>
        <v>264.6237</v>
      </c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</row>
    <row r="18">
      <c r="A18" s="6"/>
      <c r="B18" s="6"/>
      <c r="C18" s="32" t="s">
        <v>48</v>
      </c>
      <c r="D18" s="73">
        <f t="shared" ref="D18:G18" si="6">D21*D10</f>
        <v>101.17965</v>
      </c>
      <c r="E18" s="74">
        <f t="shared" si="6"/>
        <v>31.1322</v>
      </c>
      <c r="F18" s="75">
        <f t="shared" si="6"/>
        <v>0</v>
      </c>
      <c r="G18" s="76">
        <f t="shared" si="6"/>
        <v>0</v>
      </c>
      <c r="H18" s="77">
        <f t="shared" si="3"/>
        <v>132.31185</v>
      </c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</row>
    <row r="19">
      <c r="A19" s="6"/>
      <c r="B19" s="6"/>
      <c r="C19" s="32" t="s">
        <v>52</v>
      </c>
      <c r="D19" s="73">
        <f t="shared" ref="D19:G19" si="7">D21*D11</f>
        <v>15.5661</v>
      </c>
      <c r="E19" s="74">
        <f t="shared" si="7"/>
        <v>124.5288</v>
      </c>
      <c r="F19" s="75">
        <f t="shared" si="7"/>
        <v>303.53895</v>
      </c>
      <c r="G19" s="76">
        <f t="shared" si="7"/>
        <v>31.1322</v>
      </c>
      <c r="H19" s="77">
        <f t="shared" si="3"/>
        <v>474.76605</v>
      </c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</row>
    <row r="20">
      <c r="A20" s="6"/>
      <c r="B20" s="6"/>
      <c r="C20" s="32" t="s">
        <v>56</v>
      </c>
      <c r="D20" s="73">
        <f t="shared" ref="D20:G20" si="8">D21*D12</f>
        <v>0</v>
      </c>
      <c r="E20" s="74">
        <f t="shared" si="8"/>
        <v>31.1322</v>
      </c>
      <c r="F20" s="75">
        <f t="shared" si="8"/>
        <v>303.53895</v>
      </c>
      <c r="G20" s="76">
        <f t="shared" si="8"/>
        <v>0</v>
      </c>
      <c r="H20" s="77">
        <f t="shared" si="3"/>
        <v>334.67115</v>
      </c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</row>
    <row r="21">
      <c r="A21" s="6"/>
      <c r="B21" s="6"/>
      <c r="C21" s="70"/>
      <c r="D21" s="78">
        <f> D4 * D23</f>
        <v>155.661</v>
      </c>
      <c r="E21" s="79">
        <f>D23*E4</f>
        <v>622.644</v>
      </c>
      <c r="F21" s="80">
        <f>D23*F4</f>
        <v>2023.593</v>
      </c>
      <c r="G21" s="81">
        <f>D23*G4</f>
        <v>311.322</v>
      </c>
      <c r="H21" s="82">
        <f> SUM(H14:H20)</f>
        <v>3113.22</v>
      </c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</row>
    <row r="22">
      <c r="A22" s="6"/>
      <c r="B22" s="6"/>
      <c r="C22" s="83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</row>
    <row r="23">
      <c r="A23" s="6"/>
      <c r="B23" s="6"/>
      <c r="C23" s="84" t="s">
        <v>100</v>
      </c>
      <c r="D23" s="85">
        <f> ProjTemps!E90</f>
        <v>3113.22</v>
      </c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</row>
    <row r="24">
      <c r="A24" s="6"/>
      <c r="B24" s="6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</row>
    <row r="25">
      <c r="A25" s="9"/>
      <c r="B25" s="17" t="s">
        <v>123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>
      <c r="A26" s="6"/>
      <c r="B26" s="6"/>
      <c r="C26" s="70"/>
      <c r="D26" s="83"/>
      <c r="E26" s="83"/>
      <c r="F26" s="83"/>
      <c r="G26" s="83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</row>
    <row r="27">
      <c r="A27" s="6"/>
      <c r="B27" s="6"/>
      <c r="C27" s="30" t="s">
        <v>27</v>
      </c>
      <c r="D27" s="10" t="s">
        <v>28</v>
      </c>
      <c r="E27" s="12" t="s">
        <v>32</v>
      </c>
      <c r="F27" s="13" t="s">
        <v>33</v>
      </c>
      <c r="G27" s="15" t="s">
        <v>121</v>
      </c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</row>
    <row r="28">
      <c r="A28" s="6"/>
      <c r="B28" s="6"/>
      <c r="C28" s="32" t="s">
        <v>38</v>
      </c>
      <c r="D28" s="73">
        <f>D14 /ProjCost!E17 
</f>
        <v>31.1322</v>
      </c>
      <c r="E28" s="74">
        <f>E14 /ProjCost!E17 
</f>
        <v>93.3966</v>
      </c>
      <c r="F28" s="75">
        <f>F14 /ProjCost!E17 
</f>
        <v>303.53895</v>
      </c>
      <c r="G28" s="76">
        <f>G14 /ProjCost!E17 
</f>
        <v>186.7932</v>
      </c>
      <c r="H28" s="77">
        <f t="shared" ref="H28:H34" si="9">SUM(D28:G28)</f>
        <v>614.86095</v>
      </c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</row>
    <row r="29">
      <c r="A29" s="6"/>
      <c r="B29" s="6"/>
      <c r="C29" s="32" t="s">
        <v>42</v>
      </c>
      <c r="D29" s="73">
        <f> D15/ProjCost!E18</f>
        <v>0</v>
      </c>
      <c r="E29" s="74">
        <f> E15 / ProjCost!E18</f>
        <v>41.5096</v>
      </c>
      <c r="F29" s="75">
        <f> F15 / ProjCost!E18</f>
        <v>236.08585</v>
      </c>
      <c r="G29" s="76">
        <f> G15 / ProjCost!E18</f>
        <v>15.5661</v>
      </c>
      <c r="H29" s="77">
        <f t="shared" si="9"/>
        <v>293.16155</v>
      </c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</row>
    <row r="30">
      <c r="A30" s="6"/>
      <c r="B30" s="6"/>
      <c r="C30" s="32" t="s">
        <v>44</v>
      </c>
      <c r="D30" s="73">
        <f>D16 /ProjCost!E19 
</f>
        <v>0</v>
      </c>
      <c r="E30" s="74">
        <f>E16 /ProjCost!E19 
</f>
        <v>46.6983</v>
      </c>
      <c r="F30" s="75">
        <f>F16 /ProjCost!E19 
</f>
        <v>151.769475</v>
      </c>
      <c r="G30" s="76">
        <f>G16 /ProjCost!E19 
</f>
        <v>7.78305</v>
      </c>
      <c r="H30" s="77">
        <f t="shared" si="9"/>
        <v>206.250825</v>
      </c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</row>
    <row r="31">
      <c r="A31" s="6"/>
      <c r="B31" s="6"/>
      <c r="C31" s="32" t="s">
        <v>46</v>
      </c>
      <c r="D31" s="73">
        <f> D17/ProjCost!E20</f>
        <v>3.891525</v>
      </c>
      <c r="E31" s="74">
        <f> E17 / ProjCost!E20</f>
        <v>62.2644</v>
      </c>
      <c r="F31" s="75">
        <f> F17 / ProjCost!E20</f>
        <v>50.589825</v>
      </c>
      <c r="G31" s="76">
        <f> G17 / ProjCost!E20</f>
        <v>15.5661</v>
      </c>
      <c r="H31" s="77">
        <f t="shared" si="9"/>
        <v>132.31185</v>
      </c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</row>
    <row r="32">
      <c r="A32" s="6"/>
      <c r="B32" s="6"/>
      <c r="C32" s="32" t="s">
        <v>48</v>
      </c>
      <c r="D32" s="73">
        <f>D18 /ProjCost!E21 
</f>
        <v>50.589825</v>
      </c>
      <c r="E32" s="74">
        <f>E18 /ProjCost!E21 
</f>
        <v>15.5661</v>
      </c>
      <c r="F32" s="75">
        <f>F18 /ProjCost!E21 
</f>
        <v>0</v>
      </c>
      <c r="G32" s="76">
        <f>G18 /ProjCost!E21 
</f>
        <v>0</v>
      </c>
      <c r="H32" s="77">
        <f t="shared" si="9"/>
        <v>66.155925</v>
      </c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</row>
    <row r="33">
      <c r="A33" s="6"/>
      <c r="B33" s="6"/>
      <c r="C33" s="32" t="s">
        <v>52</v>
      </c>
      <c r="D33" s="73">
        <f> D19/ProjCost!E22</f>
        <v>15.5661</v>
      </c>
      <c r="E33" s="74">
        <f> E19 / ProjCost!E22</f>
        <v>124.5288</v>
      </c>
      <c r="F33" s="75">
        <f> F19 / ProjCost!E22</f>
        <v>303.53895</v>
      </c>
      <c r="G33" s="76">
        <f> G19 / ProjCost!E22</f>
        <v>31.1322</v>
      </c>
      <c r="H33" s="77">
        <f t="shared" si="9"/>
        <v>474.76605</v>
      </c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</row>
    <row r="34">
      <c r="A34" s="6"/>
      <c r="B34" s="6"/>
      <c r="C34" s="32" t="s">
        <v>56</v>
      </c>
      <c r="D34" s="73">
        <f>D20 /ProjCost!E23 
</f>
        <v>0</v>
      </c>
      <c r="E34" s="74">
        <f>E20 /ProjCost!E23 
</f>
        <v>31.1322</v>
      </c>
      <c r="F34" s="75">
        <f>F20 /ProjCost!E23 
</f>
        <v>303.53895</v>
      </c>
      <c r="G34" s="76">
        <f>G20 /ProjCost!E23 
</f>
        <v>0</v>
      </c>
      <c r="H34" s="77">
        <f t="shared" si="9"/>
        <v>334.67115</v>
      </c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</row>
    <row r="35">
      <c r="A35" s="6"/>
      <c r="B35" s="6"/>
      <c r="C35" s="70"/>
      <c r="D35" s="78">
        <f t="shared" ref="D35:G35" si="10">SUM(D28:D34)</f>
        <v>101.17965</v>
      </c>
      <c r="E35" s="79">
        <f t="shared" si="10"/>
        <v>415.096</v>
      </c>
      <c r="F35" s="80">
        <f t="shared" si="10"/>
        <v>1349.062</v>
      </c>
      <c r="G35" s="81">
        <f t="shared" si="10"/>
        <v>256.84065</v>
      </c>
      <c r="H35" s="86">
        <f> SUM(H28:H34)</f>
        <v>2122.1783</v>
      </c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</row>
    <row r="36">
      <c r="A36" s="6"/>
      <c r="B36" s="6"/>
      <c r="C36" s="83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</row>
    <row r="37">
      <c r="A37" s="6"/>
      <c r="B37" s="6"/>
      <c r="C37" s="84" t="s">
        <v>100</v>
      </c>
      <c r="D37" s="87">
        <f> ProjTemps!E90</f>
        <v>3113.22</v>
      </c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</row>
    <row r="38">
      <c r="A38" s="6"/>
      <c r="B38" s="6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</row>
    <row r="39">
      <c r="A39" s="9"/>
      <c r="B39" s="17" t="s">
        <v>124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>
      <c r="A40" s="6"/>
      <c r="B40" s="6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</row>
    <row r="41">
      <c r="A41" s="6"/>
      <c r="B41" s="6"/>
      <c r="C41" s="88" t="s">
        <v>125</v>
      </c>
      <c r="D41" s="89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</row>
    <row r="42">
      <c r="A42" s="6"/>
      <c r="B42" s="6"/>
      <c r="C42" s="70"/>
      <c r="D42" s="83"/>
      <c r="E42" s="83"/>
      <c r="F42" s="83"/>
      <c r="G42" s="83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</row>
    <row r="43">
      <c r="A43" s="6"/>
      <c r="B43" s="6"/>
      <c r="C43" s="89"/>
      <c r="D43" s="10" t="s">
        <v>28</v>
      </c>
      <c r="E43" s="12" t="s">
        <v>32</v>
      </c>
      <c r="F43" s="13" t="s">
        <v>33</v>
      </c>
      <c r="G43" s="15" t="s">
        <v>121</v>
      </c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</row>
    <row r="44">
      <c r="A44" s="6"/>
      <c r="B44" s="6"/>
      <c r="C44" s="90" t="s">
        <v>126</v>
      </c>
      <c r="D44" s="91">
        <f> ROUNDUP( D35 / 8 )</f>
        <v>13</v>
      </c>
      <c r="E44" s="91">
        <f> roundup( E35 / 8)</f>
        <v>52</v>
      </c>
      <c r="F44" s="91">
        <f> ROUNDUP( F35 / 8 )</f>
        <v>169</v>
      </c>
      <c r="G44" s="91">
        <f> roundup( G35 / 8)</f>
        <v>33</v>
      </c>
      <c r="H44" s="70">
        <f> sum(D44:G44)</f>
        <v>267</v>
      </c>
      <c r="I44" s="72" t="s">
        <v>127</v>
      </c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</row>
    <row r="45">
      <c r="A45" s="6"/>
      <c r="B45" s="6"/>
      <c r="C45" s="90" t="s">
        <v>128</v>
      </c>
      <c r="D45" s="92">
        <v>43766.0</v>
      </c>
      <c r="E45" s="93">
        <v>43873.0</v>
      </c>
      <c r="F45" s="92">
        <v>44112.0</v>
      </c>
      <c r="G45" s="92">
        <v>44160.0</v>
      </c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</row>
    <row r="46">
      <c r="A46" s="6"/>
      <c r="B46" s="6"/>
      <c r="C46" s="90" t="s">
        <v>129</v>
      </c>
      <c r="D46" s="94">
        <v>0.05</v>
      </c>
      <c r="E46" s="94">
        <v>0.2</v>
      </c>
      <c r="F46" s="94">
        <v>0.65</v>
      </c>
      <c r="G46" s="94">
        <v>0.1</v>
      </c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</row>
    <row r="47">
      <c r="A47" s="6"/>
      <c r="B47" s="6"/>
      <c r="C47" s="90" t="s">
        <v>130</v>
      </c>
      <c r="D47" s="95">
        <f t="shared" ref="D47:G47" si="11">D21</f>
        <v>155.661</v>
      </c>
      <c r="E47" s="95">
        <f t="shared" si="11"/>
        <v>622.644</v>
      </c>
      <c r="F47" s="95">
        <f t="shared" si="11"/>
        <v>2023.593</v>
      </c>
      <c r="G47" s="95">
        <f t="shared" si="11"/>
        <v>311.322</v>
      </c>
      <c r="H47" s="95">
        <f>SUM(D47:G47)</f>
        <v>3113.22</v>
      </c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</row>
    <row r="48">
      <c r="A48" s="6"/>
      <c r="B48" s="6"/>
      <c r="C48" s="90" t="s">
        <v>131</v>
      </c>
      <c r="D48" s="94">
        <v>0.1</v>
      </c>
      <c r="E48" s="94">
        <v>0.3</v>
      </c>
      <c r="F48" s="94">
        <v>0.5</v>
      </c>
      <c r="G48" s="94">
        <v>0.1</v>
      </c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</row>
    <row r="49">
      <c r="A49" s="6"/>
      <c r="B49" s="6"/>
      <c r="C49" s="90" t="s">
        <v>132</v>
      </c>
      <c r="D49" s="95">
        <f>D48*D37</f>
        <v>311.322</v>
      </c>
      <c r="E49" s="95">
        <f>D37*E48</f>
        <v>933.966</v>
      </c>
      <c r="F49" s="95">
        <f>D37*F48</f>
        <v>1556.61</v>
      </c>
      <c r="G49" s="95">
        <f>G48*D37</f>
        <v>311.322</v>
      </c>
      <c r="H49" s="95">
        <f>SUM(D49:G49)</f>
        <v>3113.22</v>
      </c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</row>
    <row r="50">
      <c r="A50" s="6"/>
      <c r="B50" s="6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</row>
    <row r="51">
      <c r="A51" s="6"/>
      <c r="B51" s="6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</row>
    <row r="52">
      <c r="A52" s="6"/>
      <c r="B52" s="6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</row>
    <row r="53">
      <c r="A53" s="6"/>
      <c r="B53" s="6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</row>
    <row r="54">
      <c r="A54" s="6"/>
      <c r="B54" s="6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</row>
    <row r="55">
      <c r="A55" s="6"/>
      <c r="B55" s="6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</row>
    <row r="56">
      <c r="A56" s="6"/>
      <c r="B56" s="6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</row>
    <row r="57">
      <c r="A57" s="6"/>
      <c r="B57" s="6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</row>
    <row r="58">
      <c r="A58" s="6"/>
      <c r="B58" s="6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</row>
    <row r="59">
      <c r="A59" s="6"/>
      <c r="B59" s="6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</row>
    <row r="60">
      <c r="A60" s="6"/>
      <c r="B60" s="6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</row>
    <row r="61">
      <c r="A61" s="6"/>
      <c r="B61" s="6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</row>
    <row r="62">
      <c r="A62" s="6"/>
      <c r="B62" s="6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</row>
    <row r="63">
      <c r="A63" s="6"/>
      <c r="B63" s="6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</row>
    <row r="64">
      <c r="A64" s="6"/>
      <c r="B64" s="6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</row>
    <row r="65">
      <c r="A65" s="6"/>
      <c r="B65" s="6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</row>
    <row r="66">
      <c r="A66" s="6"/>
      <c r="B66" s="6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</row>
    <row r="67">
      <c r="A67" s="6"/>
      <c r="B67" s="6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</row>
    <row r="68">
      <c r="A68" s="6"/>
      <c r="B68" s="6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</row>
    <row r="69">
      <c r="A69" s="6"/>
      <c r="B69" s="6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</row>
    <row r="70">
      <c r="A70" s="6"/>
      <c r="B70" s="6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</row>
    <row r="71">
      <c r="A71" s="6"/>
      <c r="B71" s="6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</row>
    <row r="72">
      <c r="A72" s="6"/>
      <c r="B72" s="6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</row>
    <row r="73">
      <c r="A73" s="6"/>
      <c r="B73" s="6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</row>
    <row r="74">
      <c r="A74" s="6"/>
      <c r="B74" s="6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</row>
    <row r="75">
      <c r="A75" s="6"/>
      <c r="B75" s="6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</row>
    <row r="76">
      <c r="A76" s="6"/>
      <c r="B76" s="6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</row>
    <row r="77">
      <c r="A77" s="6"/>
      <c r="B77" s="6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</row>
    <row r="78">
      <c r="A78" s="6"/>
      <c r="B78" s="6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</row>
    <row r="79">
      <c r="A79" s="6"/>
      <c r="B79" s="6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</row>
    <row r="80">
      <c r="A80" s="6"/>
      <c r="B80" s="6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</row>
    <row r="81">
      <c r="A81" s="6"/>
      <c r="B81" s="6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</row>
    <row r="82">
      <c r="A82" s="6"/>
      <c r="B82" s="6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</row>
    <row r="83">
      <c r="A83" s="6"/>
      <c r="B83" s="6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</row>
    <row r="84">
      <c r="A84" s="6"/>
      <c r="B84" s="6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</row>
    <row r="85">
      <c r="A85" s="6"/>
      <c r="B85" s="6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</row>
    <row r="86">
      <c r="A86" s="6"/>
      <c r="B86" s="6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</row>
    <row r="87">
      <c r="A87" s="6"/>
      <c r="B87" s="6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</row>
    <row r="88">
      <c r="A88" s="6"/>
      <c r="B88" s="6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</row>
    <row r="89">
      <c r="A89" s="6"/>
      <c r="B89" s="6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</row>
    <row r="90">
      <c r="A90" s="6"/>
      <c r="B90" s="6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</row>
    <row r="91">
      <c r="A91" s="6"/>
      <c r="B91" s="6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</row>
    <row r="92">
      <c r="A92" s="6"/>
      <c r="B92" s="6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</row>
    <row r="93">
      <c r="A93" s="6"/>
      <c r="B93" s="6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</row>
    <row r="94">
      <c r="A94" s="6"/>
      <c r="B94" s="6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</row>
    <row r="95">
      <c r="A95" s="6"/>
      <c r="B95" s="6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</row>
    <row r="96">
      <c r="A96" s="6"/>
      <c r="B96" s="6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</row>
    <row r="97">
      <c r="A97" s="6"/>
      <c r="B97" s="6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</row>
    <row r="98">
      <c r="A98" s="6"/>
      <c r="B98" s="6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</row>
    <row r="99">
      <c r="A99" s="6"/>
      <c r="B99" s="6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</row>
    <row r="100">
      <c r="A100" s="6"/>
      <c r="B100" s="6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</row>
    <row r="101">
      <c r="A101" s="6"/>
      <c r="B101" s="6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</row>
    <row r="102">
      <c r="A102" s="6"/>
      <c r="B102" s="6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</row>
    <row r="103">
      <c r="A103" s="6"/>
      <c r="B103" s="6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</row>
    <row r="104">
      <c r="A104" s="6"/>
      <c r="B104" s="6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</row>
    <row r="105">
      <c r="A105" s="6"/>
      <c r="B105" s="6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</row>
    <row r="106">
      <c r="A106" s="6"/>
      <c r="B106" s="6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</row>
    <row r="107">
      <c r="A107" s="6"/>
      <c r="B107" s="6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</row>
    <row r="108">
      <c r="A108" s="6"/>
      <c r="B108" s="6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</row>
    <row r="109">
      <c r="A109" s="6"/>
      <c r="B109" s="6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</row>
    <row r="110">
      <c r="A110" s="6"/>
      <c r="B110" s="6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</row>
    <row r="111">
      <c r="A111" s="6"/>
      <c r="B111" s="6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</row>
    <row r="112">
      <c r="A112" s="6"/>
      <c r="B112" s="6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</row>
    <row r="113">
      <c r="A113" s="6"/>
      <c r="B113" s="6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</row>
    <row r="114">
      <c r="A114" s="6"/>
      <c r="B114" s="6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</row>
    <row r="115">
      <c r="A115" s="6"/>
      <c r="B115" s="6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</row>
    <row r="116">
      <c r="A116" s="6"/>
      <c r="B116" s="6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</row>
    <row r="117">
      <c r="A117" s="6"/>
      <c r="B117" s="6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</row>
    <row r="118">
      <c r="A118" s="6"/>
      <c r="B118" s="6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</row>
    <row r="119">
      <c r="A119" s="6"/>
      <c r="B119" s="6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</row>
    <row r="120">
      <c r="A120" s="6"/>
      <c r="B120" s="6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</row>
    <row r="121">
      <c r="A121" s="6"/>
      <c r="B121" s="6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</row>
    <row r="122">
      <c r="A122" s="6"/>
      <c r="B122" s="6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</row>
    <row r="123">
      <c r="A123" s="6"/>
      <c r="B123" s="6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</row>
    <row r="124">
      <c r="A124" s="6"/>
      <c r="B124" s="6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</row>
    <row r="125">
      <c r="A125" s="6"/>
      <c r="B125" s="6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</row>
    <row r="126">
      <c r="A126" s="6"/>
      <c r="B126" s="6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</row>
    <row r="127">
      <c r="A127" s="6"/>
      <c r="B127" s="6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</row>
    <row r="128">
      <c r="A128" s="6"/>
      <c r="B128" s="6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</row>
    <row r="129">
      <c r="A129" s="6"/>
      <c r="B129" s="6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</row>
    <row r="130">
      <c r="A130" s="6"/>
      <c r="B130" s="6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</row>
    <row r="131">
      <c r="A131" s="6"/>
      <c r="B131" s="6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</row>
    <row r="132">
      <c r="A132" s="6"/>
      <c r="B132" s="6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</row>
    <row r="133">
      <c r="A133" s="6"/>
      <c r="B133" s="6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</row>
    <row r="134">
      <c r="A134" s="6"/>
      <c r="B134" s="6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</row>
    <row r="135">
      <c r="A135" s="6"/>
      <c r="B135" s="6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</row>
    <row r="136">
      <c r="A136" s="6"/>
      <c r="B136" s="6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</row>
    <row r="137">
      <c r="A137" s="6"/>
      <c r="B137" s="6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</row>
    <row r="138">
      <c r="A138" s="6"/>
      <c r="B138" s="6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</row>
    <row r="139">
      <c r="A139" s="6"/>
      <c r="B139" s="6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</row>
    <row r="140">
      <c r="A140" s="6"/>
      <c r="B140" s="6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</row>
    <row r="141">
      <c r="A141" s="6"/>
      <c r="B141" s="6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</row>
    <row r="142">
      <c r="A142" s="6"/>
      <c r="B142" s="6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</row>
    <row r="143">
      <c r="A143" s="6"/>
      <c r="B143" s="6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</row>
    <row r="144">
      <c r="A144" s="6"/>
      <c r="B144" s="6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</row>
    <row r="145">
      <c r="A145" s="6"/>
      <c r="B145" s="6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</row>
    <row r="146">
      <c r="A146" s="6"/>
      <c r="B146" s="6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</row>
    <row r="147">
      <c r="A147" s="6"/>
      <c r="B147" s="6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</row>
    <row r="148">
      <c r="A148" s="6"/>
      <c r="B148" s="6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</row>
    <row r="149">
      <c r="A149" s="6"/>
      <c r="B149" s="6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</row>
    <row r="150">
      <c r="A150" s="6"/>
      <c r="B150" s="6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</row>
    <row r="151">
      <c r="A151" s="6"/>
      <c r="B151" s="6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</row>
    <row r="152">
      <c r="A152" s="6"/>
      <c r="B152" s="6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</row>
    <row r="153">
      <c r="A153" s="6"/>
      <c r="B153" s="6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</row>
    <row r="154">
      <c r="A154" s="6"/>
      <c r="B154" s="6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</row>
    <row r="155">
      <c r="A155" s="6"/>
      <c r="B155" s="6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</row>
    <row r="156">
      <c r="A156" s="6"/>
      <c r="B156" s="6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</row>
    <row r="157">
      <c r="A157" s="6"/>
      <c r="B157" s="6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</row>
    <row r="158">
      <c r="A158" s="6"/>
      <c r="B158" s="6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</row>
    <row r="159">
      <c r="A159" s="6"/>
      <c r="B159" s="6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</row>
    <row r="160">
      <c r="A160" s="6"/>
      <c r="B160" s="6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</row>
    <row r="161">
      <c r="A161" s="6"/>
      <c r="B161" s="6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</row>
    <row r="162">
      <c r="A162" s="6"/>
      <c r="B162" s="6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</row>
    <row r="163">
      <c r="A163" s="6"/>
      <c r="B163" s="6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</row>
    <row r="164">
      <c r="A164" s="6"/>
      <c r="B164" s="6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</row>
    <row r="165">
      <c r="A165" s="6"/>
      <c r="B165" s="6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</row>
    <row r="166">
      <c r="A166" s="6"/>
      <c r="B166" s="6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</row>
    <row r="167">
      <c r="A167" s="6"/>
      <c r="B167" s="6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</row>
    <row r="168">
      <c r="A168" s="6"/>
      <c r="B168" s="6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</row>
    <row r="169">
      <c r="A169" s="6"/>
      <c r="B169" s="6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</row>
    <row r="170">
      <c r="A170" s="6"/>
      <c r="B170" s="6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</row>
    <row r="171">
      <c r="A171" s="6"/>
      <c r="B171" s="6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</row>
    <row r="172">
      <c r="A172" s="6"/>
      <c r="B172" s="6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</row>
    <row r="173">
      <c r="A173" s="6"/>
      <c r="B173" s="6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</row>
    <row r="174">
      <c r="A174" s="6"/>
      <c r="B174" s="6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</row>
    <row r="175">
      <c r="A175" s="6"/>
      <c r="B175" s="6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</row>
    <row r="176">
      <c r="A176" s="6"/>
      <c r="B176" s="6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</row>
    <row r="177">
      <c r="A177" s="6"/>
      <c r="B177" s="6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</row>
    <row r="178">
      <c r="A178" s="6"/>
      <c r="B178" s="6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</row>
    <row r="179">
      <c r="A179" s="6"/>
      <c r="B179" s="6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</row>
    <row r="180">
      <c r="A180" s="6"/>
      <c r="B180" s="6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</row>
    <row r="181">
      <c r="A181" s="6"/>
      <c r="B181" s="6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</row>
    <row r="182">
      <c r="A182" s="6"/>
      <c r="B182" s="6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</row>
    <row r="183">
      <c r="A183" s="6"/>
      <c r="B183" s="6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</row>
    <row r="184">
      <c r="A184" s="6"/>
      <c r="B184" s="6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</row>
    <row r="185">
      <c r="A185" s="6"/>
      <c r="B185" s="6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</row>
    <row r="186">
      <c r="A186" s="6"/>
      <c r="B186" s="6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</row>
    <row r="187">
      <c r="A187" s="6"/>
      <c r="B187" s="6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</row>
    <row r="188">
      <c r="A188" s="6"/>
      <c r="B188" s="6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</row>
    <row r="189">
      <c r="A189" s="6"/>
      <c r="B189" s="6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</row>
    <row r="190">
      <c r="A190" s="6"/>
      <c r="B190" s="6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</row>
    <row r="191">
      <c r="A191" s="6"/>
      <c r="B191" s="6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</row>
    <row r="192">
      <c r="A192" s="6"/>
      <c r="B192" s="6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</row>
    <row r="193">
      <c r="A193" s="6"/>
      <c r="B193" s="6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</row>
    <row r="194">
      <c r="A194" s="6"/>
      <c r="B194" s="6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</row>
    <row r="195">
      <c r="A195" s="6"/>
      <c r="B195" s="6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</row>
    <row r="196">
      <c r="A196" s="6"/>
      <c r="B196" s="6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</row>
    <row r="197">
      <c r="A197" s="6"/>
      <c r="B197" s="6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</row>
    <row r="198">
      <c r="A198" s="6"/>
      <c r="B198" s="6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</row>
    <row r="199">
      <c r="A199" s="6"/>
      <c r="B199" s="6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</row>
    <row r="200">
      <c r="A200" s="6"/>
      <c r="B200" s="6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</row>
    <row r="201">
      <c r="A201" s="6"/>
      <c r="B201" s="6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</row>
    <row r="202">
      <c r="A202" s="6"/>
      <c r="B202" s="6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</row>
    <row r="203">
      <c r="A203" s="6"/>
      <c r="B203" s="6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</row>
    <row r="204">
      <c r="A204" s="6"/>
      <c r="B204" s="6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</row>
    <row r="205">
      <c r="A205" s="6"/>
      <c r="B205" s="6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</row>
    <row r="206">
      <c r="A206" s="6"/>
      <c r="B206" s="6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</row>
    <row r="207">
      <c r="A207" s="6"/>
      <c r="B207" s="6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</row>
    <row r="208">
      <c r="A208" s="6"/>
      <c r="B208" s="6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</row>
    <row r="209">
      <c r="A209" s="6"/>
      <c r="B209" s="6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</row>
    <row r="210">
      <c r="A210" s="6"/>
      <c r="B210" s="6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</row>
    <row r="211">
      <c r="A211" s="6"/>
      <c r="B211" s="6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</row>
    <row r="212">
      <c r="A212" s="6"/>
      <c r="B212" s="6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</row>
    <row r="213">
      <c r="A213" s="6"/>
      <c r="B213" s="6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</row>
    <row r="214">
      <c r="A214" s="6"/>
      <c r="B214" s="6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</row>
    <row r="215">
      <c r="A215" s="6"/>
      <c r="B215" s="6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</row>
    <row r="216">
      <c r="A216" s="6"/>
      <c r="B216" s="6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</row>
    <row r="217">
      <c r="A217" s="6"/>
      <c r="B217" s="6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</row>
    <row r="218">
      <c r="A218" s="6"/>
      <c r="B218" s="6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</row>
    <row r="219">
      <c r="A219" s="6"/>
      <c r="B219" s="6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</row>
    <row r="220">
      <c r="A220" s="6"/>
      <c r="B220" s="6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</row>
    <row r="221">
      <c r="A221" s="6"/>
      <c r="B221" s="6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</row>
    <row r="222">
      <c r="A222" s="6"/>
      <c r="B222" s="6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</row>
    <row r="223">
      <c r="A223" s="6"/>
      <c r="B223" s="6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</row>
    <row r="224">
      <c r="A224" s="6"/>
      <c r="B224" s="6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</row>
    <row r="225">
      <c r="A225" s="6"/>
      <c r="B225" s="6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</row>
    <row r="226">
      <c r="A226" s="6"/>
      <c r="B226" s="6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</row>
    <row r="227">
      <c r="A227" s="6"/>
      <c r="B227" s="6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</row>
    <row r="228">
      <c r="A228" s="6"/>
      <c r="B228" s="6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</row>
    <row r="229">
      <c r="A229" s="6"/>
      <c r="B229" s="6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</row>
    <row r="230">
      <c r="A230" s="6"/>
      <c r="B230" s="6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</row>
    <row r="231">
      <c r="A231" s="6"/>
      <c r="B231" s="6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</row>
    <row r="232">
      <c r="A232" s="6"/>
      <c r="B232" s="6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</row>
    <row r="233">
      <c r="A233" s="6"/>
      <c r="B233" s="6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</row>
    <row r="234">
      <c r="A234" s="6"/>
      <c r="B234" s="6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</row>
    <row r="235">
      <c r="A235" s="6"/>
      <c r="B235" s="6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</row>
    <row r="236">
      <c r="A236" s="6"/>
      <c r="B236" s="6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</row>
    <row r="237">
      <c r="A237" s="6"/>
      <c r="B237" s="6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</row>
    <row r="238">
      <c r="A238" s="6"/>
      <c r="B238" s="6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</row>
    <row r="239">
      <c r="A239" s="6"/>
      <c r="B239" s="6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</row>
    <row r="240">
      <c r="A240" s="6"/>
      <c r="B240" s="6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</row>
    <row r="241">
      <c r="A241" s="6"/>
      <c r="B241" s="6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</row>
    <row r="242">
      <c r="A242" s="6"/>
      <c r="B242" s="6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</row>
    <row r="243">
      <c r="A243" s="6"/>
      <c r="B243" s="6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</row>
    <row r="244">
      <c r="A244" s="6"/>
      <c r="B244" s="6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</row>
    <row r="245">
      <c r="A245" s="6"/>
      <c r="B245" s="6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</row>
    <row r="246">
      <c r="A246" s="6"/>
      <c r="B246" s="6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</row>
    <row r="247">
      <c r="A247" s="6"/>
      <c r="B247" s="6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</row>
    <row r="248">
      <c r="A248" s="6"/>
      <c r="B248" s="6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</row>
    <row r="249">
      <c r="A249" s="6"/>
      <c r="B249" s="6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</row>
    <row r="250">
      <c r="A250" s="6"/>
      <c r="B250" s="6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</row>
    <row r="251">
      <c r="A251" s="6"/>
      <c r="B251" s="6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</row>
    <row r="252">
      <c r="A252" s="6"/>
      <c r="B252" s="6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</row>
    <row r="253">
      <c r="A253" s="6"/>
      <c r="B253" s="6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</row>
    <row r="254">
      <c r="A254" s="6"/>
      <c r="B254" s="6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</row>
    <row r="255">
      <c r="A255" s="6"/>
      <c r="B255" s="6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</row>
    <row r="256">
      <c r="A256" s="6"/>
      <c r="B256" s="6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</row>
    <row r="257">
      <c r="A257" s="6"/>
      <c r="B257" s="6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</row>
    <row r="258">
      <c r="A258" s="6"/>
      <c r="B258" s="6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</row>
    <row r="259">
      <c r="A259" s="6"/>
      <c r="B259" s="6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</row>
    <row r="260">
      <c r="A260" s="6"/>
      <c r="B260" s="6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</row>
    <row r="261">
      <c r="A261" s="6"/>
      <c r="B261" s="6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</row>
    <row r="262">
      <c r="A262" s="6"/>
      <c r="B262" s="6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</row>
    <row r="263">
      <c r="A263" s="6"/>
      <c r="B263" s="6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</row>
    <row r="264">
      <c r="A264" s="6"/>
      <c r="B264" s="6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</row>
    <row r="265">
      <c r="A265" s="6"/>
      <c r="B265" s="6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</row>
    <row r="266">
      <c r="A266" s="6"/>
      <c r="B266" s="6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</row>
    <row r="267">
      <c r="A267" s="6"/>
      <c r="B267" s="6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</row>
    <row r="268">
      <c r="A268" s="6"/>
      <c r="B268" s="6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</row>
    <row r="269">
      <c r="A269" s="6"/>
      <c r="B269" s="6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</row>
    <row r="270">
      <c r="A270" s="6"/>
      <c r="B270" s="6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</row>
    <row r="271">
      <c r="A271" s="6"/>
      <c r="B271" s="6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</row>
    <row r="272">
      <c r="A272" s="6"/>
      <c r="B272" s="6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</row>
    <row r="273">
      <c r="A273" s="6"/>
      <c r="B273" s="6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</row>
    <row r="274">
      <c r="A274" s="6"/>
      <c r="B274" s="6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</row>
    <row r="275">
      <c r="A275" s="6"/>
      <c r="B275" s="6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</row>
    <row r="276">
      <c r="A276" s="6"/>
      <c r="B276" s="6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</row>
    <row r="277">
      <c r="A277" s="6"/>
      <c r="B277" s="6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</row>
    <row r="278">
      <c r="A278" s="6"/>
      <c r="B278" s="6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</row>
    <row r="279">
      <c r="A279" s="6"/>
      <c r="B279" s="6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</row>
    <row r="280">
      <c r="A280" s="6"/>
      <c r="B280" s="6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</row>
    <row r="281">
      <c r="A281" s="6"/>
      <c r="B281" s="6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</row>
    <row r="282">
      <c r="A282" s="6"/>
      <c r="B282" s="6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</row>
    <row r="283">
      <c r="A283" s="6"/>
      <c r="B283" s="6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</row>
    <row r="284">
      <c r="A284" s="6"/>
      <c r="B284" s="6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</row>
    <row r="285">
      <c r="A285" s="6"/>
      <c r="B285" s="6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</row>
    <row r="286">
      <c r="A286" s="6"/>
      <c r="B286" s="6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</row>
    <row r="287">
      <c r="A287" s="6"/>
      <c r="B287" s="6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</row>
    <row r="288">
      <c r="A288" s="6"/>
      <c r="B288" s="6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</row>
    <row r="289">
      <c r="A289" s="6"/>
      <c r="B289" s="6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</row>
    <row r="290">
      <c r="A290" s="6"/>
      <c r="B290" s="6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</row>
    <row r="291">
      <c r="A291" s="6"/>
      <c r="B291" s="6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</row>
    <row r="292">
      <c r="A292" s="6"/>
      <c r="B292" s="6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</row>
    <row r="293">
      <c r="A293" s="6"/>
      <c r="B293" s="6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</row>
    <row r="294">
      <c r="A294" s="6"/>
      <c r="B294" s="6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</row>
    <row r="295">
      <c r="A295" s="6"/>
      <c r="B295" s="6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</row>
    <row r="296">
      <c r="A296" s="6"/>
      <c r="B296" s="6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</row>
    <row r="297">
      <c r="A297" s="6"/>
      <c r="B297" s="6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</row>
    <row r="298">
      <c r="A298" s="6"/>
      <c r="B298" s="6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</row>
    <row r="299">
      <c r="A299" s="6"/>
      <c r="B299" s="6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</row>
    <row r="300">
      <c r="A300" s="6"/>
      <c r="B300" s="6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</row>
    <row r="301">
      <c r="A301" s="6"/>
      <c r="B301" s="6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</row>
    <row r="302">
      <c r="A302" s="6"/>
      <c r="B302" s="6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</row>
    <row r="303">
      <c r="A303" s="6"/>
      <c r="B303" s="6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</row>
    <row r="304">
      <c r="A304" s="6"/>
      <c r="B304" s="6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</row>
    <row r="305">
      <c r="A305" s="6"/>
      <c r="B305" s="6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</row>
    <row r="306">
      <c r="A306" s="6"/>
      <c r="B306" s="6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</row>
    <row r="307">
      <c r="A307" s="6"/>
      <c r="B307" s="6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</row>
    <row r="308">
      <c r="A308" s="6"/>
      <c r="B308" s="6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</row>
    <row r="309">
      <c r="A309" s="6"/>
      <c r="B309" s="6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</row>
    <row r="310">
      <c r="A310" s="6"/>
      <c r="B310" s="6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</row>
    <row r="311">
      <c r="A311" s="6"/>
      <c r="B311" s="6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</row>
    <row r="312">
      <c r="A312" s="6"/>
      <c r="B312" s="6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</row>
    <row r="313">
      <c r="A313" s="6"/>
      <c r="B313" s="6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</row>
    <row r="314">
      <c r="A314" s="6"/>
      <c r="B314" s="6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</row>
    <row r="315">
      <c r="A315" s="6"/>
      <c r="B315" s="6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</row>
    <row r="316">
      <c r="A316" s="6"/>
      <c r="B316" s="6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</row>
    <row r="317">
      <c r="A317" s="6"/>
      <c r="B317" s="6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</row>
    <row r="318">
      <c r="A318" s="6"/>
      <c r="B318" s="6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</row>
    <row r="319">
      <c r="A319" s="6"/>
      <c r="B319" s="6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</row>
    <row r="320">
      <c r="A320" s="6"/>
      <c r="B320" s="6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</row>
    <row r="321">
      <c r="A321" s="6"/>
      <c r="B321" s="6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</row>
    <row r="322">
      <c r="A322" s="6"/>
      <c r="B322" s="6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</row>
    <row r="323">
      <c r="A323" s="6"/>
      <c r="B323" s="6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</row>
    <row r="324">
      <c r="A324" s="6"/>
      <c r="B324" s="6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</row>
    <row r="325">
      <c r="A325" s="6"/>
      <c r="B325" s="6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</row>
    <row r="326">
      <c r="A326" s="6"/>
      <c r="B326" s="6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</row>
    <row r="327">
      <c r="A327" s="6"/>
      <c r="B327" s="6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</row>
    <row r="328">
      <c r="A328" s="6"/>
      <c r="B328" s="6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</row>
    <row r="329">
      <c r="A329" s="6"/>
      <c r="B329" s="6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</row>
    <row r="330">
      <c r="A330" s="6"/>
      <c r="B330" s="6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</row>
    <row r="331">
      <c r="A331" s="6"/>
      <c r="B331" s="6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</row>
    <row r="332">
      <c r="A332" s="6"/>
      <c r="B332" s="6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</row>
    <row r="333">
      <c r="A333" s="6"/>
      <c r="B333" s="6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</row>
    <row r="334">
      <c r="A334" s="6"/>
      <c r="B334" s="6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</row>
    <row r="335">
      <c r="A335" s="6"/>
      <c r="B335" s="6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</row>
    <row r="336">
      <c r="A336" s="6"/>
      <c r="B336" s="6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</row>
    <row r="337">
      <c r="A337" s="6"/>
      <c r="B337" s="6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</row>
    <row r="338">
      <c r="A338" s="6"/>
      <c r="B338" s="6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</row>
    <row r="339">
      <c r="A339" s="6"/>
      <c r="B339" s="6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</row>
    <row r="340">
      <c r="A340" s="6"/>
      <c r="B340" s="6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</row>
    <row r="341">
      <c r="A341" s="6"/>
      <c r="B341" s="6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</row>
    <row r="342">
      <c r="A342" s="6"/>
      <c r="B342" s="6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</row>
    <row r="343">
      <c r="A343" s="6"/>
      <c r="B343" s="6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</row>
    <row r="344">
      <c r="A344" s="6"/>
      <c r="B344" s="6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</row>
    <row r="345">
      <c r="A345" s="6"/>
      <c r="B345" s="6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</row>
    <row r="346">
      <c r="A346" s="6"/>
      <c r="B346" s="6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</row>
    <row r="347">
      <c r="A347" s="6"/>
      <c r="B347" s="6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</row>
    <row r="348">
      <c r="A348" s="6"/>
      <c r="B348" s="6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</row>
    <row r="349">
      <c r="A349" s="6"/>
      <c r="B349" s="6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</row>
    <row r="350">
      <c r="A350" s="6"/>
      <c r="B350" s="6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</row>
    <row r="351">
      <c r="A351" s="6"/>
      <c r="B351" s="6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</row>
    <row r="352">
      <c r="A352" s="6"/>
      <c r="B352" s="6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</row>
    <row r="353">
      <c r="A353" s="6"/>
      <c r="B353" s="6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</row>
    <row r="354">
      <c r="A354" s="6"/>
      <c r="B354" s="6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</row>
    <row r="355">
      <c r="A355" s="6"/>
      <c r="B355" s="6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</row>
    <row r="356">
      <c r="A356" s="6"/>
      <c r="B356" s="6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</row>
    <row r="357">
      <c r="A357" s="6"/>
      <c r="B357" s="6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</row>
    <row r="358">
      <c r="A358" s="6"/>
      <c r="B358" s="6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</row>
    <row r="359">
      <c r="A359" s="6"/>
      <c r="B359" s="6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</row>
    <row r="360">
      <c r="A360" s="6"/>
      <c r="B360" s="6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</row>
    <row r="361">
      <c r="A361" s="6"/>
      <c r="B361" s="6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</row>
    <row r="362">
      <c r="A362" s="6"/>
      <c r="B362" s="6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</row>
    <row r="363">
      <c r="A363" s="6"/>
      <c r="B363" s="6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</row>
    <row r="364">
      <c r="A364" s="6"/>
      <c r="B364" s="6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</row>
    <row r="365">
      <c r="A365" s="6"/>
      <c r="B365" s="6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</row>
    <row r="366">
      <c r="A366" s="6"/>
      <c r="B366" s="6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</row>
    <row r="367">
      <c r="A367" s="6"/>
      <c r="B367" s="6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</row>
    <row r="368">
      <c r="A368" s="6"/>
      <c r="B368" s="6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</row>
    <row r="369">
      <c r="A369" s="6"/>
      <c r="B369" s="6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</row>
    <row r="370">
      <c r="A370" s="6"/>
      <c r="B370" s="6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</row>
    <row r="371">
      <c r="A371" s="6"/>
      <c r="B371" s="6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</row>
    <row r="372">
      <c r="A372" s="6"/>
      <c r="B372" s="6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</row>
    <row r="373">
      <c r="A373" s="6"/>
      <c r="B373" s="6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</row>
    <row r="374">
      <c r="A374" s="6"/>
      <c r="B374" s="6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</row>
    <row r="375">
      <c r="A375" s="6"/>
      <c r="B375" s="6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</row>
    <row r="376">
      <c r="A376" s="6"/>
      <c r="B376" s="6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</row>
    <row r="377">
      <c r="A377" s="6"/>
      <c r="B377" s="6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</row>
    <row r="378">
      <c r="A378" s="6"/>
      <c r="B378" s="6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</row>
    <row r="379">
      <c r="A379" s="6"/>
      <c r="B379" s="6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</row>
    <row r="380">
      <c r="A380" s="6"/>
      <c r="B380" s="6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</row>
    <row r="381">
      <c r="A381" s="6"/>
      <c r="B381" s="6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</row>
    <row r="382">
      <c r="A382" s="6"/>
      <c r="B382" s="6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</row>
    <row r="383">
      <c r="A383" s="6"/>
      <c r="B383" s="6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</row>
    <row r="384">
      <c r="A384" s="6"/>
      <c r="B384" s="6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</row>
    <row r="385">
      <c r="A385" s="6"/>
      <c r="B385" s="6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</row>
    <row r="386">
      <c r="A386" s="6"/>
      <c r="B386" s="6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</row>
    <row r="387">
      <c r="A387" s="6"/>
      <c r="B387" s="6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</row>
    <row r="388">
      <c r="A388" s="6"/>
      <c r="B388" s="6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</row>
    <row r="389">
      <c r="A389" s="6"/>
      <c r="B389" s="6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</row>
    <row r="390">
      <c r="A390" s="6"/>
      <c r="B390" s="6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</row>
    <row r="391">
      <c r="A391" s="6"/>
      <c r="B391" s="6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</row>
    <row r="392">
      <c r="A392" s="6"/>
      <c r="B392" s="6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</row>
    <row r="393">
      <c r="A393" s="6"/>
      <c r="B393" s="6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</row>
    <row r="394">
      <c r="A394" s="6"/>
      <c r="B394" s="6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</row>
    <row r="395">
      <c r="A395" s="6"/>
      <c r="B395" s="6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</row>
    <row r="396">
      <c r="A396" s="6"/>
      <c r="B396" s="6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</row>
    <row r="397">
      <c r="A397" s="6"/>
      <c r="B397" s="6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</row>
    <row r="398">
      <c r="A398" s="6"/>
      <c r="B398" s="6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</row>
    <row r="399">
      <c r="A399" s="6"/>
      <c r="B399" s="6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</row>
    <row r="400">
      <c r="A400" s="6"/>
      <c r="B400" s="6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</row>
    <row r="401">
      <c r="A401" s="6"/>
      <c r="B401" s="6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</row>
    <row r="402">
      <c r="A402" s="6"/>
      <c r="B402" s="6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</row>
    <row r="403">
      <c r="A403" s="6"/>
      <c r="B403" s="6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</row>
    <row r="404">
      <c r="A404" s="6"/>
      <c r="B404" s="6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</row>
    <row r="405">
      <c r="A405" s="6"/>
      <c r="B405" s="6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</row>
    <row r="406">
      <c r="A406" s="6"/>
      <c r="B406" s="6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</row>
    <row r="407">
      <c r="A407" s="6"/>
      <c r="B407" s="6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</row>
    <row r="408">
      <c r="A408" s="6"/>
      <c r="B408" s="6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</row>
    <row r="409">
      <c r="A409" s="6"/>
      <c r="B409" s="6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</row>
    <row r="410">
      <c r="A410" s="6"/>
      <c r="B410" s="6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</row>
    <row r="411">
      <c r="A411" s="6"/>
      <c r="B411" s="6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</row>
    <row r="412">
      <c r="A412" s="6"/>
      <c r="B412" s="6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</row>
    <row r="413">
      <c r="A413" s="6"/>
      <c r="B413" s="6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</row>
    <row r="414">
      <c r="A414" s="6"/>
      <c r="B414" s="6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</row>
    <row r="415">
      <c r="A415" s="6"/>
      <c r="B415" s="6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</row>
    <row r="416">
      <c r="A416" s="6"/>
      <c r="B416" s="6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</row>
    <row r="417">
      <c r="A417" s="6"/>
      <c r="B417" s="6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</row>
    <row r="418">
      <c r="A418" s="6"/>
      <c r="B418" s="6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</row>
    <row r="419">
      <c r="A419" s="6"/>
      <c r="B419" s="6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</row>
    <row r="420">
      <c r="A420" s="6"/>
      <c r="B420" s="6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</row>
    <row r="421">
      <c r="A421" s="6"/>
      <c r="B421" s="6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</row>
    <row r="422">
      <c r="A422" s="6"/>
      <c r="B422" s="6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</row>
    <row r="423">
      <c r="A423" s="6"/>
      <c r="B423" s="6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</row>
    <row r="424">
      <c r="A424" s="6"/>
      <c r="B424" s="6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</row>
    <row r="425">
      <c r="A425" s="6"/>
      <c r="B425" s="6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</row>
    <row r="426">
      <c r="A426" s="6"/>
      <c r="B426" s="6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</row>
    <row r="427">
      <c r="A427" s="6"/>
      <c r="B427" s="6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</row>
    <row r="428">
      <c r="A428" s="6"/>
      <c r="B428" s="6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</row>
    <row r="429">
      <c r="A429" s="6"/>
      <c r="B429" s="6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</row>
    <row r="430">
      <c r="A430" s="6"/>
      <c r="B430" s="6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</row>
    <row r="431">
      <c r="A431" s="6"/>
      <c r="B431" s="6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</row>
    <row r="432">
      <c r="A432" s="6"/>
      <c r="B432" s="6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</row>
    <row r="433">
      <c r="A433" s="6"/>
      <c r="B433" s="6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</row>
    <row r="434">
      <c r="A434" s="6"/>
      <c r="B434" s="6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</row>
    <row r="435">
      <c r="A435" s="6"/>
      <c r="B435" s="6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</row>
    <row r="436">
      <c r="A436" s="6"/>
      <c r="B436" s="6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</row>
    <row r="437">
      <c r="A437" s="6"/>
      <c r="B437" s="6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</row>
    <row r="438">
      <c r="A438" s="6"/>
      <c r="B438" s="6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</row>
    <row r="439">
      <c r="A439" s="6"/>
      <c r="B439" s="6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</row>
    <row r="440">
      <c r="A440" s="6"/>
      <c r="B440" s="6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</row>
    <row r="441">
      <c r="A441" s="6"/>
      <c r="B441" s="6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</row>
    <row r="442">
      <c r="A442" s="6"/>
      <c r="B442" s="6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</row>
    <row r="443">
      <c r="A443" s="6"/>
      <c r="B443" s="6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</row>
    <row r="444">
      <c r="A444" s="6"/>
      <c r="B444" s="6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</row>
    <row r="445">
      <c r="A445" s="6"/>
      <c r="B445" s="6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</row>
    <row r="446">
      <c r="A446" s="6"/>
      <c r="B446" s="6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</row>
    <row r="447">
      <c r="A447" s="6"/>
      <c r="B447" s="6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</row>
    <row r="448">
      <c r="A448" s="6"/>
      <c r="B448" s="6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</row>
    <row r="449">
      <c r="A449" s="6"/>
      <c r="B449" s="6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</row>
    <row r="450">
      <c r="A450" s="6"/>
      <c r="B450" s="6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</row>
    <row r="451">
      <c r="A451" s="6"/>
      <c r="B451" s="6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</row>
    <row r="452">
      <c r="A452" s="6"/>
      <c r="B452" s="6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</row>
    <row r="453">
      <c r="A453" s="6"/>
      <c r="B453" s="6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</row>
    <row r="454">
      <c r="A454" s="6"/>
      <c r="B454" s="6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</row>
    <row r="455">
      <c r="A455" s="6"/>
      <c r="B455" s="6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</row>
    <row r="456">
      <c r="A456" s="6"/>
      <c r="B456" s="6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</row>
    <row r="457">
      <c r="A457" s="6"/>
      <c r="B457" s="6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</row>
    <row r="458">
      <c r="A458" s="6"/>
      <c r="B458" s="6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</row>
    <row r="459">
      <c r="A459" s="6"/>
      <c r="B459" s="6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</row>
    <row r="460">
      <c r="A460" s="6"/>
      <c r="B460" s="6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</row>
    <row r="461">
      <c r="A461" s="6"/>
      <c r="B461" s="6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</row>
    <row r="462">
      <c r="A462" s="6"/>
      <c r="B462" s="6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</row>
    <row r="463">
      <c r="A463" s="6"/>
      <c r="B463" s="6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</row>
    <row r="464">
      <c r="A464" s="6"/>
      <c r="B464" s="6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</row>
    <row r="465">
      <c r="A465" s="6"/>
      <c r="B465" s="6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</row>
    <row r="466">
      <c r="A466" s="6"/>
      <c r="B466" s="6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</row>
    <row r="467">
      <c r="A467" s="6"/>
      <c r="B467" s="6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</row>
    <row r="468">
      <c r="A468" s="6"/>
      <c r="B468" s="6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</row>
    <row r="469">
      <c r="A469" s="6"/>
      <c r="B469" s="6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</row>
    <row r="470">
      <c r="A470" s="6"/>
      <c r="B470" s="6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</row>
    <row r="471">
      <c r="A471" s="6"/>
      <c r="B471" s="6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</row>
    <row r="472">
      <c r="A472" s="6"/>
      <c r="B472" s="6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</row>
    <row r="473">
      <c r="A473" s="6"/>
      <c r="B473" s="6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</row>
    <row r="474">
      <c r="A474" s="6"/>
      <c r="B474" s="6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</row>
    <row r="475">
      <c r="A475" s="6"/>
      <c r="B475" s="6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</row>
    <row r="476">
      <c r="A476" s="6"/>
      <c r="B476" s="6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</row>
    <row r="477">
      <c r="A477" s="6"/>
      <c r="B477" s="6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</row>
    <row r="478">
      <c r="A478" s="6"/>
      <c r="B478" s="6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</row>
    <row r="479">
      <c r="A479" s="6"/>
      <c r="B479" s="6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</row>
    <row r="480">
      <c r="A480" s="6"/>
      <c r="B480" s="6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</row>
    <row r="481">
      <c r="A481" s="6"/>
      <c r="B481" s="6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</row>
    <row r="482">
      <c r="A482" s="6"/>
      <c r="B482" s="6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</row>
    <row r="483">
      <c r="A483" s="6"/>
      <c r="B483" s="6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</row>
    <row r="484">
      <c r="A484" s="6"/>
      <c r="B484" s="6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</row>
    <row r="485">
      <c r="A485" s="6"/>
      <c r="B485" s="6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</row>
    <row r="486">
      <c r="A486" s="6"/>
      <c r="B486" s="6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</row>
    <row r="487">
      <c r="A487" s="6"/>
      <c r="B487" s="6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</row>
    <row r="488">
      <c r="A488" s="6"/>
      <c r="B488" s="6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</row>
    <row r="489">
      <c r="A489" s="6"/>
      <c r="B489" s="6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</row>
    <row r="490">
      <c r="A490" s="6"/>
      <c r="B490" s="6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</row>
    <row r="491">
      <c r="A491" s="6"/>
      <c r="B491" s="6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</row>
    <row r="492">
      <c r="A492" s="6"/>
      <c r="B492" s="6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</row>
    <row r="493">
      <c r="A493" s="6"/>
      <c r="B493" s="6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</row>
    <row r="494">
      <c r="A494" s="6"/>
      <c r="B494" s="6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</row>
    <row r="495">
      <c r="A495" s="6"/>
      <c r="B495" s="6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</row>
    <row r="496">
      <c r="A496" s="6"/>
      <c r="B496" s="6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</row>
    <row r="497">
      <c r="A497" s="6"/>
      <c r="B497" s="6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</row>
    <row r="498">
      <c r="A498" s="6"/>
      <c r="B498" s="6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</row>
    <row r="499">
      <c r="A499" s="6"/>
      <c r="B499" s="6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</row>
    <row r="500">
      <c r="A500" s="6"/>
      <c r="B500" s="6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</row>
    <row r="501">
      <c r="A501" s="6"/>
      <c r="B501" s="6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</row>
    <row r="502">
      <c r="A502" s="6"/>
      <c r="B502" s="6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</row>
    <row r="503">
      <c r="A503" s="6"/>
      <c r="B503" s="6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</row>
    <row r="504">
      <c r="A504" s="6"/>
      <c r="B504" s="6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</row>
    <row r="505">
      <c r="A505" s="6"/>
      <c r="B505" s="6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</row>
    <row r="506">
      <c r="A506" s="6"/>
      <c r="B506" s="6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</row>
    <row r="507">
      <c r="A507" s="6"/>
      <c r="B507" s="6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</row>
    <row r="508">
      <c r="A508" s="6"/>
      <c r="B508" s="6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</row>
    <row r="509">
      <c r="A509" s="6"/>
      <c r="B509" s="6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</row>
    <row r="510">
      <c r="A510" s="6"/>
      <c r="B510" s="6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</row>
    <row r="511">
      <c r="A511" s="6"/>
      <c r="B511" s="6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</row>
    <row r="512">
      <c r="A512" s="6"/>
      <c r="B512" s="6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</row>
    <row r="513">
      <c r="A513" s="6"/>
      <c r="B513" s="6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</row>
    <row r="514">
      <c r="A514" s="6"/>
      <c r="B514" s="6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</row>
    <row r="515">
      <c r="A515" s="6"/>
      <c r="B515" s="6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</row>
    <row r="516">
      <c r="A516" s="6"/>
      <c r="B516" s="6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</row>
    <row r="517">
      <c r="A517" s="6"/>
      <c r="B517" s="6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</row>
    <row r="518">
      <c r="A518" s="6"/>
      <c r="B518" s="6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</row>
    <row r="519">
      <c r="A519" s="6"/>
      <c r="B519" s="6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</row>
    <row r="520">
      <c r="A520" s="6"/>
      <c r="B520" s="6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</row>
    <row r="521">
      <c r="A521" s="6"/>
      <c r="B521" s="6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</row>
    <row r="522">
      <c r="A522" s="6"/>
      <c r="B522" s="6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</row>
    <row r="523">
      <c r="A523" s="6"/>
      <c r="B523" s="6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</row>
    <row r="524">
      <c r="A524" s="6"/>
      <c r="B524" s="6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</row>
    <row r="525">
      <c r="A525" s="6"/>
      <c r="B525" s="6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</row>
    <row r="526">
      <c r="A526" s="6"/>
      <c r="B526" s="6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</row>
    <row r="527">
      <c r="A527" s="6"/>
      <c r="B527" s="6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</row>
    <row r="528">
      <c r="A528" s="6"/>
      <c r="B528" s="6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</row>
    <row r="529">
      <c r="A529" s="6"/>
      <c r="B529" s="6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</row>
    <row r="530">
      <c r="A530" s="6"/>
      <c r="B530" s="6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</row>
    <row r="531">
      <c r="A531" s="6"/>
      <c r="B531" s="6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</row>
    <row r="532">
      <c r="A532" s="6"/>
      <c r="B532" s="6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</row>
    <row r="533">
      <c r="A533" s="6"/>
      <c r="B533" s="6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</row>
    <row r="534">
      <c r="A534" s="6"/>
      <c r="B534" s="6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</row>
    <row r="535">
      <c r="A535" s="6"/>
      <c r="B535" s="6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</row>
    <row r="536">
      <c r="A536" s="6"/>
      <c r="B536" s="6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</row>
    <row r="537">
      <c r="A537" s="6"/>
      <c r="B537" s="6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</row>
    <row r="538">
      <c r="A538" s="6"/>
      <c r="B538" s="6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</row>
    <row r="539">
      <c r="A539" s="6"/>
      <c r="B539" s="6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</row>
    <row r="540">
      <c r="A540" s="6"/>
      <c r="B540" s="6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</row>
    <row r="541">
      <c r="A541" s="6"/>
      <c r="B541" s="6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</row>
    <row r="542">
      <c r="A542" s="6"/>
      <c r="B542" s="6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</row>
    <row r="543">
      <c r="A543" s="6"/>
      <c r="B543" s="6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</row>
    <row r="544">
      <c r="A544" s="6"/>
      <c r="B544" s="6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</row>
    <row r="545">
      <c r="A545" s="6"/>
      <c r="B545" s="6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</row>
    <row r="546">
      <c r="A546" s="6"/>
      <c r="B546" s="6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</row>
    <row r="547">
      <c r="A547" s="6"/>
      <c r="B547" s="6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</row>
    <row r="548">
      <c r="A548" s="6"/>
      <c r="B548" s="6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</row>
    <row r="549">
      <c r="A549" s="6"/>
      <c r="B549" s="6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</row>
    <row r="550">
      <c r="A550" s="6"/>
      <c r="B550" s="6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</row>
    <row r="551">
      <c r="A551" s="6"/>
      <c r="B551" s="6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</row>
    <row r="552">
      <c r="A552" s="6"/>
      <c r="B552" s="6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</row>
    <row r="553">
      <c r="A553" s="6"/>
      <c r="B553" s="6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</row>
    <row r="554">
      <c r="A554" s="6"/>
      <c r="B554" s="6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</row>
    <row r="555">
      <c r="A555" s="6"/>
      <c r="B555" s="6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</row>
    <row r="556">
      <c r="A556" s="6"/>
      <c r="B556" s="6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</row>
    <row r="557">
      <c r="A557" s="6"/>
      <c r="B557" s="6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</row>
    <row r="558">
      <c r="A558" s="6"/>
      <c r="B558" s="6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</row>
    <row r="559">
      <c r="A559" s="6"/>
      <c r="B559" s="6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</row>
    <row r="560">
      <c r="A560" s="6"/>
      <c r="B560" s="6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</row>
    <row r="561">
      <c r="A561" s="6"/>
      <c r="B561" s="6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</row>
    <row r="562">
      <c r="A562" s="6"/>
      <c r="B562" s="6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</row>
    <row r="563">
      <c r="A563" s="6"/>
      <c r="B563" s="6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</row>
    <row r="564">
      <c r="A564" s="6"/>
      <c r="B564" s="6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</row>
    <row r="565">
      <c r="A565" s="6"/>
      <c r="B565" s="6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</row>
    <row r="566">
      <c r="A566" s="6"/>
      <c r="B566" s="6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</row>
    <row r="567">
      <c r="A567" s="6"/>
      <c r="B567" s="6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</row>
    <row r="568">
      <c r="A568" s="6"/>
      <c r="B568" s="6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</row>
    <row r="569">
      <c r="A569" s="6"/>
      <c r="B569" s="6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</row>
    <row r="570">
      <c r="A570" s="6"/>
      <c r="B570" s="6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</row>
    <row r="571">
      <c r="A571" s="6"/>
      <c r="B571" s="6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</row>
    <row r="572">
      <c r="A572" s="6"/>
      <c r="B572" s="6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</row>
    <row r="573">
      <c r="A573" s="6"/>
      <c r="B573" s="6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</row>
    <row r="574">
      <c r="A574" s="6"/>
      <c r="B574" s="6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</row>
    <row r="575">
      <c r="A575" s="6"/>
      <c r="B575" s="6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</row>
    <row r="576">
      <c r="A576" s="6"/>
      <c r="B576" s="6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</row>
    <row r="577">
      <c r="A577" s="6"/>
      <c r="B577" s="6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</row>
    <row r="578">
      <c r="A578" s="6"/>
      <c r="B578" s="6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</row>
    <row r="579">
      <c r="A579" s="6"/>
      <c r="B579" s="6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</row>
    <row r="580">
      <c r="A580" s="6"/>
      <c r="B580" s="6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</row>
    <row r="581">
      <c r="A581" s="6"/>
      <c r="B581" s="6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</row>
    <row r="582">
      <c r="A582" s="6"/>
      <c r="B582" s="6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</row>
    <row r="583">
      <c r="A583" s="6"/>
      <c r="B583" s="6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</row>
    <row r="584">
      <c r="A584" s="6"/>
      <c r="B584" s="6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</row>
    <row r="585">
      <c r="A585" s="6"/>
      <c r="B585" s="6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</row>
    <row r="586">
      <c r="A586" s="6"/>
      <c r="B586" s="6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</row>
    <row r="587">
      <c r="A587" s="6"/>
      <c r="B587" s="6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</row>
    <row r="588">
      <c r="A588" s="6"/>
      <c r="B588" s="6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</row>
    <row r="589">
      <c r="A589" s="6"/>
      <c r="B589" s="6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</row>
    <row r="590">
      <c r="A590" s="6"/>
      <c r="B590" s="6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</row>
    <row r="591">
      <c r="A591" s="6"/>
      <c r="B591" s="6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</row>
    <row r="592">
      <c r="A592" s="6"/>
      <c r="B592" s="6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</row>
    <row r="593">
      <c r="A593" s="6"/>
      <c r="B593" s="6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</row>
    <row r="594">
      <c r="A594" s="6"/>
      <c r="B594" s="6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</row>
    <row r="595">
      <c r="A595" s="6"/>
      <c r="B595" s="6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</row>
    <row r="596">
      <c r="A596" s="6"/>
      <c r="B596" s="6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</row>
    <row r="597">
      <c r="A597" s="6"/>
      <c r="B597" s="6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</row>
    <row r="598">
      <c r="A598" s="6"/>
      <c r="B598" s="6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</row>
    <row r="599">
      <c r="A599" s="6"/>
      <c r="B599" s="6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</row>
    <row r="600">
      <c r="A600" s="6"/>
      <c r="B600" s="6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</row>
    <row r="601">
      <c r="A601" s="6"/>
      <c r="B601" s="6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</row>
    <row r="602">
      <c r="A602" s="6"/>
      <c r="B602" s="6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</row>
    <row r="603">
      <c r="A603" s="6"/>
      <c r="B603" s="6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</row>
    <row r="604">
      <c r="A604" s="6"/>
      <c r="B604" s="6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</row>
    <row r="605">
      <c r="A605" s="6"/>
      <c r="B605" s="6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</row>
    <row r="606">
      <c r="A606" s="6"/>
      <c r="B606" s="6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</row>
    <row r="607">
      <c r="A607" s="6"/>
      <c r="B607" s="6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</row>
    <row r="608">
      <c r="A608" s="6"/>
      <c r="B608" s="6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</row>
    <row r="609">
      <c r="A609" s="6"/>
      <c r="B609" s="6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</row>
    <row r="610">
      <c r="A610" s="6"/>
      <c r="B610" s="6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</row>
    <row r="611">
      <c r="A611" s="6"/>
      <c r="B611" s="6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</row>
    <row r="612">
      <c r="A612" s="6"/>
      <c r="B612" s="6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</row>
    <row r="613">
      <c r="A613" s="6"/>
      <c r="B613" s="6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</row>
    <row r="614">
      <c r="A614" s="6"/>
      <c r="B614" s="6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</row>
    <row r="615">
      <c r="A615" s="6"/>
      <c r="B615" s="6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</row>
    <row r="616">
      <c r="A616" s="6"/>
      <c r="B616" s="6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</row>
    <row r="617">
      <c r="A617" s="6"/>
      <c r="B617" s="6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</row>
    <row r="618">
      <c r="A618" s="6"/>
      <c r="B618" s="6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</row>
    <row r="619">
      <c r="A619" s="6"/>
      <c r="B619" s="6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</row>
    <row r="620">
      <c r="A620" s="6"/>
      <c r="B620" s="6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</row>
    <row r="621">
      <c r="A621" s="6"/>
      <c r="B621" s="6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</row>
    <row r="622">
      <c r="A622" s="6"/>
      <c r="B622" s="6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</row>
    <row r="623">
      <c r="A623" s="6"/>
      <c r="B623" s="6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</row>
    <row r="624">
      <c r="A624" s="6"/>
      <c r="B624" s="6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</row>
    <row r="625">
      <c r="A625" s="6"/>
      <c r="B625" s="6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</row>
    <row r="626">
      <c r="A626" s="6"/>
      <c r="B626" s="6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</row>
    <row r="627">
      <c r="A627" s="6"/>
      <c r="B627" s="6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</row>
    <row r="628">
      <c r="A628" s="6"/>
      <c r="B628" s="6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</row>
    <row r="629">
      <c r="A629" s="6"/>
      <c r="B629" s="6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</row>
    <row r="630">
      <c r="A630" s="6"/>
      <c r="B630" s="6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</row>
    <row r="631">
      <c r="A631" s="6"/>
      <c r="B631" s="6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</row>
    <row r="632">
      <c r="A632" s="6"/>
      <c r="B632" s="6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</row>
    <row r="633">
      <c r="A633" s="6"/>
      <c r="B633" s="6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</row>
    <row r="634">
      <c r="A634" s="6"/>
      <c r="B634" s="6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</row>
    <row r="635">
      <c r="A635" s="6"/>
      <c r="B635" s="6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</row>
    <row r="636">
      <c r="A636" s="6"/>
      <c r="B636" s="6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</row>
    <row r="637">
      <c r="A637" s="6"/>
      <c r="B637" s="6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</row>
    <row r="638">
      <c r="A638" s="6"/>
      <c r="B638" s="6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</row>
    <row r="639">
      <c r="A639" s="6"/>
      <c r="B639" s="6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</row>
    <row r="640">
      <c r="A640" s="6"/>
      <c r="B640" s="6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</row>
    <row r="641">
      <c r="A641" s="6"/>
      <c r="B641" s="6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</row>
    <row r="642">
      <c r="A642" s="6"/>
      <c r="B642" s="6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</row>
    <row r="643">
      <c r="A643" s="6"/>
      <c r="B643" s="6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</row>
    <row r="644">
      <c r="A644" s="6"/>
      <c r="B644" s="6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</row>
    <row r="645">
      <c r="A645" s="6"/>
      <c r="B645" s="6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</row>
    <row r="646">
      <c r="A646" s="6"/>
      <c r="B646" s="6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</row>
    <row r="647">
      <c r="A647" s="6"/>
      <c r="B647" s="6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</row>
    <row r="648">
      <c r="A648" s="6"/>
      <c r="B648" s="6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</row>
    <row r="649">
      <c r="A649" s="6"/>
      <c r="B649" s="6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</row>
    <row r="650">
      <c r="A650" s="6"/>
      <c r="B650" s="6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</row>
    <row r="651">
      <c r="A651" s="6"/>
      <c r="B651" s="6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</row>
    <row r="652">
      <c r="A652" s="6"/>
      <c r="B652" s="6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</row>
    <row r="653">
      <c r="A653" s="6"/>
      <c r="B653" s="6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</row>
    <row r="654">
      <c r="A654" s="6"/>
      <c r="B654" s="6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</row>
    <row r="655">
      <c r="A655" s="6"/>
      <c r="B655" s="6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</row>
    <row r="656">
      <c r="A656" s="6"/>
      <c r="B656" s="6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</row>
    <row r="657">
      <c r="A657" s="6"/>
      <c r="B657" s="6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</row>
    <row r="658">
      <c r="A658" s="6"/>
      <c r="B658" s="6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</row>
    <row r="659">
      <c r="A659" s="6"/>
      <c r="B659" s="6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</row>
    <row r="660">
      <c r="A660" s="6"/>
      <c r="B660" s="6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</row>
    <row r="661">
      <c r="A661" s="6"/>
      <c r="B661" s="6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</row>
    <row r="662">
      <c r="A662" s="6"/>
      <c r="B662" s="6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</row>
    <row r="663">
      <c r="A663" s="6"/>
      <c r="B663" s="6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</row>
    <row r="664">
      <c r="A664" s="6"/>
      <c r="B664" s="6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</row>
    <row r="665">
      <c r="A665" s="6"/>
      <c r="B665" s="6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</row>
    <row r="666">
      <c r="A666" s="6"/>
      <c r="B666" s="6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</row>
    <row r="667">
      <c r="A667" s="6"/>
      <c r="B667" s="6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</row>
    <row r="668">
      <c r="A668" s="6"/>
      <c r="B668" s="6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</row>
    <row r="669">
      <c r="A669" s="6"/>
      <c r="B669" s="6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</row>
    <row r="670">
      <c r="A670" s="6"/>
      <c r="B670" s="6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</row>
    <row r="671">
      <c r="A671" s="6"/>
      <c r="B671" s="6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</row>
    <row r="672">
      <c r="A672" s="6"/>
      <c r="B672" s="6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</row>
    <row r="673">
      <c r="A673" s="6"/>
      <c r="B673" s="6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</row>
    <row r="674">
      <c r="A674" s="6"/>
      <c r="B674" s="6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</row>
    <row r="675">
      <c r="A675" s="6"/>
      <c r="B675" s="6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</row>
    <row r="676">
      <c r="A676" s="6"/>
      <c r="B676" s="6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</row>
    <row r="677">
      <c r="A677" s="6"/>
      <c r="B677" s="6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</row>
    <row r="678">
      <c r="A678" s="6"/>
      <c r="B678" s="6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</row>
    <row r="679">
      <c r="A679" s="6"/>
      <c r="B679" s="6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</row>
    <row r="680">
      <c r="A680" s="6"/>
      <c r="B680" s="6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</row>
    <row r="681">
      <c r="A681" s="6"/>
      <c r="B681" s="6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</row>
    <row r="682">
      <c r="A682" s="6"/>
      <c r="B682" s="6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</row>
    <row r="683">
      <c r="A683" s="6"/>
      <c r="B683" s="6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</row>
    <row r="684">
      <c r="A684" s="6"/>
      <c r="B684" s="6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</row>
    <row r="685">
      <c r="A685" s="6"/>
      <c r="B685" s="6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</row>
    <row r="686">
      <c r="A686" s="6"/>
      <c r="B686" s="6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</row>
    <row r="687">
      <c r="A687" s="6"/>
      <c r="B687" s="6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</row>
    <row r="688">
      <c r="A688" s="6"/>
      <c r="B688" s="6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</row>
    <row r="689">
      <c r="A689" s="6"/>
      <c r="B689" s="6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</row>
    <row r="690">
      <c r="A690" s="6"/>
      <c r="B690" s="6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</row>
    <row r="691">
      <c r="A691" s="6"/>
      <c r="B691" s="6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</row>
    <row r="692">
      <c r="A692" s="6"/>
      <c r="B692" s="6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</row>
    <row r="693">
      <c r="A693" s="6"/>
      <c r="B693" s="6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</row>
    <row r="694">
      <c r="A694" s="6"/>
      <c r="B694" s="6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</row>
    <row r="695">
      <c r="A695" s="6"/>
      <c r="B695" s="6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</row>
    <row r="696">
      <c r="A696" s="6"/>
      <c r="B696" s="6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</row>
    <row r="697">
      <c r="A697" s="6"/>
      <c r="B697" s="6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</row>
    <row r="698">
      <c r="A698" s="6"/>
      <c r="B698" s="6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</row>
    <row r="699">
      <c r="A699" s="6"/>
      <c r="B699" s="6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</row>
    <row r="700">
      <c r="A700" s="6"/>
      <c r="B700" s="6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</row>
    <row r="701">
      <c r="A701" s="6"/>
      <c r="B701" s="6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</row>
    <row r="702">
      <c r="A702" s="6"/>
      <c r="B702" s="6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</row>
    <row r="703">
      <c r="A703" s="6"/>
      <c r="B703" s="6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</row>
    <row r="704">
      <c r="A704" s="6"/>
      <c r="B704" s="6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</row>
    <row r="705">
      <c r="A705" s="6"/>
      <c r="B705" s="6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</row>
    <row r="706">
      <c r="A706" s="6"/>
      <c r="B706" s="6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</row>
    <row r="707">
      <c r="A707" s="6"/>
      <c r="B707" s="6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</row>
    <row r="708">
      <c r="A708" s="6"/>
      <c r="B708" s="6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</row>
    <row r="709">
      <c r="A709" s="6"/>
      <c r="B709" s="6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</row>
    <row r="710">
      <c r="A710" s="6"/>
      <c r="B710" s="6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</row>
    <row r="711">
      <c r="A711" s="6"/>
      <c r="B711" s="6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</row>
    <row r="712">
      <c r="A712" s="6"/>
      <c r="B712" s="6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</row>
    <row r="713">
      <c r="A713" s="6"/>
      <c r="B713" s="6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</row>
    <row r="714">
      <c r="A714" s="6"/>
      <c r="B714" s="6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</row>
    <row r="715">
      <c r="A715" s="6"/>
      <c r="B715" s="6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</row>
    <row r="716">
      <c r="A716" s="6"/>
      <c r="B716" s="6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</row>
    <row r="717">
      <c r="A717" s="6"/>
      <c r="B717" s="6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</row>
    <row r="718">
      <c r="A718" s="6"/>
      <c r="B718" s="6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</row>
    <row r="719">
      <c r="A719" s="6"/>
      <c r="B719" s="6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</row>
    <row r="720">
      <c r="A720" s="6"/>
      <c r="B720" s="6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</row>
    <row r="721">
      <c r="A721" s="6"/>
      <c r="B721" s="6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</row>
    <row r="722">
      <c r="A722" s="6"/>
      <c r="B722" s="6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</row>
    <row r="723">
      <c r="A723" s="6"/>
      <c r="B723" s="6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</row>
    <row r="724">
      <c r="A724" s="6"/>
      <c r="B724" s="6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</row>
    <row r="725">
      <c r="A725" s="6"/>
      <c r="B725" s="6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</row>
    <row r="726">
      <c r="A726" s="6"/>
      <c r="B726" s="6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</row>
    <row r="727">
      <c r="A727" s="6"/>
      <c r="B727" s="6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</row>
    <row r="728">
      <c r="A728" s="6"/>
      <c r="B728" s="6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</row>
    <row r="729">
      <c r="A729" s="6"/>
      <c r="B729" s="6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</row>
    <row r="730">
      <c r="A730" s="6"/>
      <c r="B730" s="6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</row>
    <row r="731">
      <c r="A731" s="6"/>
      <c r="B731" s="6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</row>
    <row r="732">
      <c r="A732" s="6"/>
      <c r="B732" s="6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</row>
    <row r="733">
      <c r="A733" s="6"/>
      <c r="B733" s="6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</row>
    <row r="734">
      <c r="A734" s="6"/>
      <c r="B734" s="6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</row>
    <row r="735">
      <c r="A735" s="6"/>
      <c r="B735" s="6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</row>
    <row r="736">
      <c r="A736" s="6"/>
      <c r="B736" s="6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</row>
    <row r="737">
      <c r="A737" s="6"/>
      <c r="B737" s="6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</row>
    <row r="738">
      <c r="A738" s="6"/>
      <c r="B738" s="6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</row>
    <row r="739">
      <c r="A739" s="6"/>
      <c r="B739" s="6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</row>
    <row r="740">
      <c r="A740" s="6"/>
      <c r="B740" s="6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</row>
    <row r="741">
      <c r="A741" s="6"/>
      <c r="B741" s="6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</row>
    <row r="742">
      <c r="A742" s="6"/>
      <c r="B742" s="6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</row>
    <row r="743">
      <c r="A743" s="6"/>
      <c r="B743" s="6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</row>
    <row r="744">
      <c r="A744" s="6"/>
      <c r="B744" s="6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</row>
    <row r="745">
      <c r="A745" s="6"/>
      <c r="B745" s="6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</row>
    <row r="746">
      <c r="A746" s="6"/>
      <c r="B746" s="6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</row>
    <row r="747">
      <c r="A747" s="6"/>
      <c r="B747" s="6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</row>
    <row r="748">
      <c r="A748" s="6"/>
      <c r="B748" s="6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</row>
    <row r="749">
      <c r="A749" s="6"/>
      <c r="B749" s="6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</row>
    <row r="750">
      <c r="A750" s="6"/>
      <c r="B750" s="6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</row>
    <row r="751">
      <c r="A751" s="6"/>
      <c r="B751" s="6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</row>
    <row r="752">
      <c r="A752" s="6"/>
      <c r="B752" s="6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</row>
    <row r="753">
      <c r="A753" s="6"/>
      <c r="B753" s="6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</row>
    <row r="754">
      <c r="A754" s="6"/>
      <c r="B754" s="6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</row>
    <row r="755">
      <c r="A755" s="6"/>
      <c r="B755" s="6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</row>
    <row r="756">
      <c r="A756" s="6"/>
      <c r="B756" s="6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</row>
    <row r="757">
      <c r="A757" s="6"/>
      <c r="B757" s="6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</row>
    <row r="758">
      <c r="A758" s="6"/>
      <c r="B758" s="6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</row>
    <row r="759">
      <c r="A759" s="6"/>
      <c r="B759" s="6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</row>
    <row r="760">
      <c r="A760" s="6"/>
      <c r="B760" s="6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</row>
    <row r="761">
      <c r="A761" s="6"/>
      <c r="B761" s="6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</row>
    <row r="762">
      <c r="A762" s="6"/>
      <c r="B762" s="6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</row>
    <row r="763">
      <c r="A763" s="6"/>
      <c r="B763" s="6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</row>
    <row r="764">
      <c r="A764" s="6"/>
      <c r="B764" s="6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</row>
    <row r="765">
      <c r="A765" s="6"/>
      <c r="B765" s="6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</row>
    <row r="766">
      <c r="A766" s="6"/>
      <c r="B766" s="6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</row>
    <row r="767">
      <c r="A767" s="6"/>
      <c r="B767" s="6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</row>
    <row r="768">
      <c r="A768" s="6"/>
      <c r="B768" s="6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</row>
    <row r="769">
      <c r="A769" s="6"/>
      <c r="B769" s="6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</row>
    <row r="770">
      <c r="A770" s="6"/>
      <c r="B770" s="6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</row>
    <row r="771">
      <c r="A771" s="6"/>
      <c r="B771" s="6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</row>
    <row r="772">
      <c r="A772" s="6"/>
      <c r="B772" s="6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</row>
    <row r="773">
      <c r="A773" s="6"/>
      <c r="B773" s="6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</row>
    <row r="774">
      <c r="A774" s="6"/>
      <c r="B774" s="6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</row>
    <row r="775">
      <c r="A775" s="6"/>
      <c r="B775" s="6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</row>
    <row r="776">
      <c r="A776" s="6"/>
      <c r="B776" s="6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</row>
    <row r="777">
      <c r="A777" s="6"/>
      <c r="B777" s="6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</row>
    <row r="778">
      <c r="A778" s="6"/>
      <c r="B778" s="6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</row>
    <row r="779">
      <c r="A779" s="6"/>
      <c r="B779" s="6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</row>
    <row r="780">
      <c r="A780" s="6"/>
      <c r="B780" s="6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</row>
    <row r="781">
      <c r="A781" s="6"/>
      <c r="B781" s="6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</row>
    <row r="782">
      <c r="A782" s="6"/>
      <c r="B782" s="6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</row>
    <row r="783">
      <c r="A783" s="6"/>
      <c r="B783" s="6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</row>
    <row r="784">
      <c r="A784" s="6"/>
      <c r="B784" s="6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</row>
    <row r="785">
      <c r="A785" s="6"/>
      <c r="B785" s="6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</row>
    <row r="786">
      <c r="A786" s="6"/>
      <c r="B786" s="6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</row>
    <row r="787">
      <c r="A787" s="6"/>
      <c r="B787" s="6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</row>
    <row r="788">
      <c r="A788" s="6"/>
      <c r="B788" s="6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</row>
    <row r="789">
      <c r="A789" s="6"/>
      <c r="B789" s="6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</row>
    <row r="790">
      <c r="A790" s="6"/>
      <c r="B790" s="6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</row>
    <row r="791">
      <c r="A791" s="6"/>
      <c r="B791" s="6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</row>
    <row r="792">
      <c r="A792" s="6"/>
      <c r="B792" s="6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</row>
    <row r="793">
      <c r="A793" s="6"/>
      <c r="B793" s="6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</row>
    <row r="794">
      <c r="A794" s="6"/>
      <c r="B794" s="6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</row>
    <row r="795">
      <c r="A795" s="6"/>
      <c r="B795" s="6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</row>
    <row r="796">
      <c r="A796" s="6"/>
      <c r="B796" s="6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</row>
    <row r="797">
      <c r="A797" s="6"/>
      <c r="B797" s="6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</row>
    <row r="798">
      <c r="A798" s="6"/>
      <c r="B798" s="6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</row>
    <row r="799">
      <c r="A799" s="6"/>
      <c r="B799" s="6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</row>
    <row r="800">
      <c r="A800" s="6"/>
      <c r="B800" s="6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</row>
    <row r="801">
      <c r="A801" s="6"/>
      <c r="B801" s="6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</row>
    <row r="802">
      <c r="A802" s="6"/>
      <c r="B802" s="6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</row>
    <row r="803">
      <c r="A803" s="6"/>
      <c r="B803" s="6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</row>
    <row r="804">
      <c r="A804" s="6"/>
      <c r="B804" s="6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</row>
    <row r="805">
      <c r="A805" s="6"/>
      <c r="B805" s="6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</row>
    <row r="806">
      <c r="A806" s="6"/>
      <c r="B806" s="6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</row>
    <row r="807">
      <c r="A807" s="6"/>
      <c r="B807" s="6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</row>
    <row r="808">
      <c r="A808" s="6"/>
      <c r="B808" s="6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</row>
    <row r="809">
      <c r="A809" s="6"/>
      <c r="B809" s="6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</row>
    <row r="810">
      <c r="A810" s="6"/>
      <c r="B810" s="6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</row>
    <row r="811">
      <c r="A811" s="6"/>
      <c r="B811" s="6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</row>
    <row r="812">
      <c r="A812" s="6"/>
      <c r="B812" s="6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</row>
    <row r="813">
      <c r="A813" s="6"/>
      <c r="B813" s="6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</row>
    <row r="814">
      <c r="A814" s="6"/>
      <c r="B814" s="6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</row>
    <row r="815">
      <c r="A815" s="6"/>
      <c r="B815" s="6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</row>
    <row r="816">
      <c r="A816" s="6"/>
      <c r="B816" s="6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</row>
    <row r="817">
      <c r="A817" s="6"/>
      <c r="B817" s="6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</row>
    <row r="818">
      <c r="A818" s="6"/>
      <c r="B818" s="6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</row>
    <row r="819">
      <c r="A819" s="6"/>
      <c r="B819" s="6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</row>
    <row r="820">
      <c r="A820" s="6"/>
      <c r="B820" s="6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</row>
    <row r="821">
      <c r="A821" s="6"/>
      <c r="B821" s="6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</row>
    <row r="822">
      <c r="A822" s="6"/>
      <c r="B822" s="6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</row>
    <row r="823">
      <c r="A823" s="6"/>
      <c r="B823" s="6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</row>
    <row r="824">
      <c r="A824" s="6"/>
      <c r="B824" s="6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</row>
    <row r="825">
      <c r="A825" s="6"/>
      <c r="B825" s="6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</row>
    <row r="826">
      <c r="A826" s="6"/>
      <c r="B826" s="6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</row>
    <row r="827">
      <c r="A827" s="6"/>
      <c r="B827" s="6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</row>
    <row r="828">
      <c r="A828" s="6"/>
      <c r="B828" s="6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</row>
    <row r="829">
      <c r="A829" s="6"/>
      <c r="B829" s="6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</row>
    <row r="830">
      <c r="A830" s="6"/>
      <c r="B830" s="6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</row>
    <row r="831">
      <c r="A831" s="6"/>
      <c r="B831" s="6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</row>
    <row r="832">
      <c r="A832" s="6"/>
      <c r="B832" s="6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</row>
    <row r="833">
      <c r="A833" s="6"/>
      <c r="B833" s="6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</row>
    <row r="834">
      <c r="A834" s="6"/>
      <c r="B834" s="6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</row>
    <row r="835">
      <c r="A835" s="6"/>
      <c r="B835" s="6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</row>
    <row r="836">
      <c r="A836" s="6"/>
      <c r="B836" s="6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</row>
    <row r="837">
      <c r="A837" s="6"/>
      <c r="B837" s="6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</row>
    <row r="838">
      <c r="A838" s="6"/>
      <c r="B838" s="6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</row>
    <row r="839">
      <c r="A839" s="6"/>
      <c r="B839" s="6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</row>
    <row r="840">
      <c r="A840" s="6"/>
      <c r="B840" s="6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</row>
    <row r="841">
      <c r="A841" s="6"/>
      <c r="B841" s="6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</row>
    <row r="842">
      <c r="A842" s="6"/>
      <c r="B842" s="6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</row>
    <row r="843">
      <c r="A843" s="6"/>
      <c r="B843" s="6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</row>
    <row r="844">
      <c r="A844" s="6"/>
      <c r="B844" s="6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</row>
    <row r="845">
      <c r="A845" s="6"/>
      <c r="B845" s="6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</row>
    <row r="846">
      <c r="A846" s="6"/>
      <c r="B846" s="6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</row>
    <row r="847">
      <c r="A847" s="6"/>
      <c r="B847" s="6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</row>
    <row r="848">
      <c r="A848" s="6"/>
      <c r="B848" s="6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</row>
    <row r="849">
      <c r="A849" s="6"/>
      <c r="B849" s="6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</row>
    <row r="850">
      <c r="A850" s="6"/>
      <c r="B850" s="6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</row>
    <row r="851">
      <c r="A851" s="6"/>
      <c r="B851" s="6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</row>
    <row r="852">
      <c r="A852" s="6"/>
      <c r="B852" s="6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</row>
    <row r="853">
      <c r="A853" s="6"/>
      <c r="B853" s="6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</row>
    <row r="854">
      <c r="A854" s="6"/>
      <c r="B854" s="6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</row>
    <row r="855">
      <c r="A855" s="6"/>
      <c r="B855" s="6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</row>
    <row r="856">
      <c r="A856" s="6"/>
      <c r="B856" s="6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</row>
    <row r="857">
      <c r="A857" s="6"/>
      <c r="B857" s="6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</row>
    <row r="858">
      <c r="A858" s="6"/>
      <c r="B858" s="6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</row>
    <row r="859">
      <c r="A859" s="6"/>
      <c r="B859" s="6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</row>
    <row r="860">
      <c r="A860" s="6"/>
      <c r="B860" s="6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</row>
    <row r="861">
      <c r="A861" s="6"/>
      <c r="B861" s="6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</row>
    <row r="862">
      <c r="A862" s="6"/>
      <c r="B862" s="6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</row>
    <row r="863">
      <c r="A863" s="6"/>
      <c r="B863" s="6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</row>
    <row r="864">
      <c r="A864" s="6"/>
      <c r="B864" s="6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</row>
    <row r="865">
      <c r="A865" s="6"/>
      <c r="B865" s="6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</row>
    <row r="866">
      <c r="A866" s="6"/>
      <c r="B866" s="6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</row>
    <row r="867">
      <c r="A867" s="6"/>
      <c r="B867" s="6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</row>
    <row r="868">
      <c r="A868" s="6"/>
      <c r="B868" s="6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</row>
    <row r="869">
      <c r="A869" s="6"/>
      <c r="B869" s="6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</row>
    <row r="870">
      <c r="A870" s="6"/>
      <c r="B870" s="6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</row>
    <row r="871">
      <c r="A871" s="6"/>
      <c r="B871" s="6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</row>
    <row r="872">
      <c r="A872" s="6"/>
      <c r="B872" s="6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</row>
    <row r="873">
      <c r="A873" s="6"/>
      <c r="B873" s="6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</row>
    <row r="874">
      <c r="A874" s="6"/>
      <c r="B874" s="6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</row>
    <row r="875">
      <c r="A875" s="6"/>
      <c r="B875" s="6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</row>
    <row r="876">
      <c r="A876" s="6"/>
      <c r="B876" s="6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</row>
    <row r="877">
      <c r="A877" s="6"/>
      <c r="B877" s="6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</row>
    <row r="878">
      <c r="A878" s="6"/>
      <c r="B878" s="6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</row>
    <row r="879">
      <c r="A879" s="6"/>
      <c r="B879" s="6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</row>
    <row r="880">
      <c r="A880" s="6"/>
      <c r="B880" s="6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</row>
    <row r="881">
      <c r="A881" s="6"/>
      <c r="B881" s="6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</row>
    <row r="882">
      <c r="A882" s="6"/>
      <c r="B882" s="6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</row>
    <row r="883">
      <c r="A883" s="6"/>
      <c r="B883" s="6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</row>
    <row r="884">
      <c r="A884" s="6"/>
      <c r="B884" s="6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</row>
    <row r="885">
      <c r="A885" s="6"/>
      <c r="B885" s="6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</row>
    <row r="886">
      <c r="A886" s="6"/>
      <c r="B886" s="6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</row>
    <row r="887">
      <c r="A887" s="6"/>
      <c r="B887" s="6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</row>
    <row r="888">
      <c r="A888" s="6"/>
      <c r="B888" s="6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</row>
    <row r="889">
      <c r="A889" s="6"/>
      <c r="B889" s="6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</row>
    <row r="890">
      <c r="A890" s="6"/>
      <c r="B890" s="6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</row>
    <row r="891">
      <c r="A891" s="6"/>
      <c r="B891" s="6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</row>
    <row r="892">
      <c r="A892" s="6"/>
      <c r="B892" s="6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</row>
    <row r="893">
      <c r="A893" s="6"/>
      <c r="B893" s="6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</row>
    <row r="894">
      <c r="A894" s="6"/>
      <c r="B894" s="6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</row>
    <row r="895">
      <c r="A895" s="6"/>
      <c r="B895" s="6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</row>
    <row r="896">
      <c r="A896" s="6"/>
      <c r="B896" s="6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</row>
    <row r="897">
      <c r="A897" s="6"/>
      <c r="B897" s="6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</row>
    <row r="898">
      <c r="A898" s="6"/>
      <c r="B898" s="6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</row>
    <row r="899">
      <c r="A899" s="6"/>
      <c r="B899" s="6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</row>
    <row r="900">
      <c r="A900" s="6"/>
      <c r="B900" s="6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</row>
    <row r="901">
      <c r="A901" s="6"/>
      <c r="B901" s="6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</row>
    <row r="902">
      <c r="A902" s="6"/>
      <c r="B902" s="6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</row>
    <row r="903">
      <c r="A903" s="6"/>
      <c r="B903" s="6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</row>
    <row r="904">
      <c r="A904" s="6"/>
      <c r="B904" s="6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</row>
    <row r="905">
      <c r="A905" s="6"/>
      <c r="B905" s="6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</row>
    <row r="906">
      <c r="A906" s="6"/>
      <c r="B906" s="6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</row>
    <row r="907">
      <c r="A907" s="6"/>
      <c r="B907" s="6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</row>
    <row r="908">
      <c r="A908" s="6"/>
      <c r="B908" s="6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</row>
    <row r="909">
      <c r="A909" s="6"/>
      <c r="B909" s="6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</row>
    <row r="910">
      <c r="A910" s="6"/>
      <c r="B910" s="6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</row>
    <row r="911">
      <c r="A911" s="6"/>
      <c r="B911" s="6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</row>
    <row r="912">
      <c r="A912" s="6"/>
      <c r="B912" s="6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</row>
    <row r="913">
      <c r="A913" s="6"/>
      <c r="B913" s="6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</row>
    <row r="914">
      <c r="A914" s="6"/>
      <c r="B914" s="6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</row>
    <row r="915">
      <c r="A915" s="6"/>
      <c r="B915" s="6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</row>
    <row r="916">
      <c r="A916" s="6"/>
      <c r="B916" s="6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</row>
    <row r="917">
      <c r="A917" s="6"/>
      <c r="B917" s="6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</row>
    <row r="918">
      <c r="A918" s="6"/>
      <c r="B918" s="6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</row>
    <row r="919">
      <c r="A919" s="6"/>
      <c r="B919" s="6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</row>
    <row r="920">
      <c r="A920" s="6"/>
      <c r="B920" s="6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</row>
    <row r="921">
      <c r="A921" s="6"/>
      <c r="B921" s="6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</row>
    <row r="922">
      <c r="A922" s="6"/>
      <c r="B922" s="6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</row>
    <row r="923">
      <c r="A923" s="6"/>
      <c r="B923" s="6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</row>
    <row r="924">
      <c r="A924" s="6"/>
      <c r="B924" s="6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</row>
    <row r="925">
      <c r="A925" s="6"/>
      <c r="B925" s="6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</row>
    <row r="926">
      <c r="A926" s="6"/>
      <c r="B926" s="6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</row>
    <row r="927">
      <c r="A927" s="6"/>
      <c r="B927" s="6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</row>
    <row r="928">
      <c r="A928" s="6"/>
      <c r="B928" s="6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</row>
    <row r="929">
      <c r="A929" s="6"/>
      <c r="B929" s="6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</row>
    <row r="930">
      <c r="A930" s="6"/>
      <c r="B930" s="6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</row>
    <row r="931">
      <c r="A931" s="6"/>
      <c r="B931" s="6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</row>
    <row r="932">
      <c r="A932" s="6"/>
      <c r="B932" s="6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</row>
    <row r="933">
      <c r="A933" s="6"/>
      <c r="B933" s="6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</row>
    <row r="934">
      <c r="A934" s="6"/>
      <c r="B934" s="6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</row>
    <row r="935">
      <c r="A935" s="6"/>
      <c r="B935" s="6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</row>
    <row r="936">
      <c r="A936" s="6"/>
      <c r="B936" s="6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</row>
    <row r="937">
      <c r="A937" s="6"/>
      <c r="B937" s="6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</row>
    <row r="938">
      <c r="A938" s="6"/>
      <c r="B938" s="6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</row>
    <row r="939">
      <c r="A939" s="6"/>
      <c r="B939" s="6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</row>
    <row r="940">
      <c r="A940" s="6"/>
      <c r="B940" s="6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</row>
    <row r="941">
      <c r="A941" s="6"/>
      <c r="B941" s="6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</row>
    <row r="942">
      <c r="A942" s="6"/>
      <c r="B942" s="6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</row>
    <row r="943">
      <c r="A943" s="6"/>
      <c r="B943" s="6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</row>
    <row r="944">
      <c r="A944" s="6"/>
      <c r="B944" s="6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</row>
    <row r="945">
      <c r="A945" s="6"/>
      <c r="B945" s="6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</row>
    <row r="946">
      <c r="A946" s="6"/>
      <c r="B946" s="6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</row>
    <row r="947">
      <c r="A947" s="6"/>
      <c r="B947" s="6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</row>
    <row r="948">
      <c r="A948" s="6"/>
      <c r="B948" s="6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</row>
    <row r="949">
      <c r="A949" s="6"/>
      <c r="B949" s="6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</row>
    <row r="950">
      <c r="A950" s="6"/>
      <c r="B950" s="6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</row>
    <row r="951">
      <c r="A951" s="6"/>
      <c r="B951" s="6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</row>
    <row r="952">
      <c r="A952" s="6"/>
      <c r="B952" s="6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</row>
    <row r="953">
      <c r="A953" s="6"/>
      <c r="B953" s="6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</row>
    <row r="954">
      <c r="A954" s="6"/>
      <c r="B954" s="6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</row>
    <row r="955">
      <c r="A955" s="6"/>
      <c r="B955" s="6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</row>
    <row r="956">
      <c r="A956" s="6"/>
      <c r="B956" s="6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</row>
    <row r="957">
      <c r="A957" s="6"/>
      <c r="B957" s="6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</row>
    <row r="958">
      <c r="A958" s="6"/>
      <c r="B958" s="6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</row>
    <row r="959">
      <c r="A959" s="6"/>
      <c r="B959" s="6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</row>
    <row r="960">
      <c r="A960" s="6"/>
      <c r="B960" s="6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</row>
    <row r="961">
      <c r="A961" s="6"/>
      <c r="B961" s="6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</row>
    <row r="962">
      <c r="A962" s="6"/>
      <c r="B962" s="6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</row>
    <row r="963">
      <c r="A963" s="6"/>
      <c r="B963" s="6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</row>
    <row r="964">
      <c r="A964" s="6"/>
      <c r="B964" s="6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</row>
    <row r="965">
      <c r="A965" s="6"/>
      <c r="B965" s="6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</row>
    <row r="966">
      <c r="A966" s="6"/>
      <c r="B966" s="6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</row>
    <row r="967">
      <c r="A967" s="6"/>
      <c r="B967" s="6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</row>
    <row r="968">
      <c r="A968" s="6"/>
      <c r="B968" s="6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</row>
    <row r="969">
      <c r="A969" s="6"/>
      <c r="B969" s="6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</row>
    <row r="970">
      <c r="A970" s="6"/>
      <c r="B970" s="6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</row>
    <row r="971">
      <c r="A971" s="6"/>
      <c r="B971" s="6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</row>
    <row r="972">
      <c r="A972" s="6"/>
      <c r="B972" s="6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</row>
    <row r="973">
      <c r="A973" s="6"/>
      <c r="B973" s="6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</row>
    <row r="974">
      <c r="A974" s="6"/>
      <c r="B974" s="6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</row>
    <row r="975">
      <c r="A975" s="6"/>
      <c r="B975" s="6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</row>
    <row r="976">
      <c r="A976" s="6"/>
      <c r="B976" s="6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</row>
    <row r="977">
      <c r="A977" s="6"/>
      <c r="B977" s="6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</row>
    <row r="978">
      <c r="A978" s="6"/>
      <c r="B978" s="6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</row>
    <row r="979">
      <c r="A979" s="6"/>
      <c r="B979" s="6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</row>
    <row r="980">
      <c r="A980" s="6"/>
      <c r="B980" s="6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</row>
    <row r="981">
      <c r="A981" s="6"/>
      <c r="B981" s="6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</row>
    <row r="982">
      <c r="A982" s="6"/>
      <c r="B982" s="6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</row>
    <row r="983">
      <c r="A983" s="6"/>
      <c r="B983" s="6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</row>
    <row r="984">
      <c r="A984" s="6"/>
      <c r="B984" s="6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</row>
    <row r="985">
      <c r="A985" s="6"/>
      <c r="B985" s="6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</row>
    <row r="986">
      <c r="A986" s="6"/>
      <c r="B986" s="6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</row>
    <row r="987">
      <c r="A987" s="6"/>
      <c r="B987" s="6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</row>
    <row r="988">
      <c r="A988" s="6"/>
      <c r="B988" s="6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</row>
    <row r="989">
      <c r="A989" s="6"/>
      <c r="B989" s="6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</row>
    <row r="990">
      <c r="A990" s="6"/>
      <c r="B990" s="6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</row>
    <row r="991">
      <c r="A991" s="6"/>
      <c r="B991" s="6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</row>
    <row r="992">
      <c r="A992" s="6"/>
      <c r="B992" s="6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</row>
    <row r="993">
      <c r="A993" s="6"/>
      <c r="B993" s="6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</row>
    <row r="994">
      <c r="A994" s="6"/>
      <c r="B994" s="6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</row>
    <row r="995">
      <c r="A995" s="6"/>
      <c r="B995" s="6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</row>
    <row r="996">
      <c r="A996" s="6"/>
      <c r="B996" s="6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</row>
    <row r="997">
      <c r="A997" s="6"/>
      <c r="B997" s="6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</row>
    <row r="998">
      <c r="A998" s="6"/>
      <c r="B998" s="6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</row>
    <row r="999">
      <c r="A999" s="6"/>
      <c r="B999" s="6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</row>
    <row r="1000">
      <c r="A1000" s="6"/>
      <c r="B1000" s="6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</row>
    <row r="1001">
      <c r="A1001" s="6"/>
      <c r="B1001" s="6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  <c r="AA1001" s="70"/>
      <c r="AB1001" s="70"/>
    </row>
    <row r="1002">
      <c r="A1002" s="6"/>
      <c r="B1002" s="6"/>
      <c r="C1002" s="70"/>
      <c r="D1002" s="70"/>
      <c r="E1002" s="70"/>
      <c r="F1002" s="70"/>
      <c r="G1002" s="70"/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70"/>
      <c r="U1002" s="70"/>
      <c r="V1002" s="70"/>
      <c r="W1002" s="70"/>
      <c r="X1002" s="70"/>
      <c r="Y1002" s="70"/>
      <c r="Z1002" s="70"/>
      <c r="AA1002" s="70"/>
      <c r="AB1002" s="70"/>
    </row>
    <row r="1003">
      <c r="A1003" s="6"/>
      <c r="B1003" s="6"/>
      <c r="C1003" s="70"/>
      <c r="D1003" s="70"/>
      <c r="E1003" s="70"/>
      <c r="F1003" s="70"/>
      <c r="G1003" s="70"/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70"/>
      <c r="U1003" s="70"/>
      <c r="V1003" s="70"/>
      <c r="W1003" s="70"/>
      <c r="X1003" s="70"/>
      <c r="Y1003" s="70"/>
      <c r="Z1003" s="70"/>
      <c r="AA1003" s="70"/>
      <c r="AB1003" s="70"/>
    </row>
  </sheetData>
  <conditionalFormatting sqref="D6:G12">
    <cfRule type="colorScale" priority="1">
      <colorScale>
        <cfvo type="percent" val="0"/>
        <cfvo type="percent" val="50"/>
        <cfvo type="percent" val="100"/>
        <color rgb="FFFFFFFF"/>
        <color rgb="FFCCCCCC"/>
        <color rgb="FF999999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7.29"/>
    <col customWidth="1" min="5" max="5" width="33.29"/>
  </cols>
  <sheetData>
    <row r="1">
      <c r="A1" s="2" t="s">
        <v>133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6"/>
      <c r="B3" s="96" t="s">
        <v>134</v>
      </c>
      <c r="C3" s="96" t="s">
        <v>135</v>
      </c>
      <c r="D3" s="96" t="s">
        <v>136</v>
      </c>
      <c r="E3" s="96" t="s">
        <v>137</v>
      </c>
      <c r="F3" s="96" t="s">
        <v>138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6"/>
      <c r="B4" s="97" t="s">
        <v>4</v>
      </c>
      <c r="C4" s="98" t="s">
        <v>139</v>
      </c>
      <c r="D4" s="99" t="s">
        <v>140</v>
      </c>
      <c r="E4" s="100" t="s">
        <v>141</v>
      </c>
      <c r="F4" s="101">
        <f> FaseHoresCarreg!D35</f>
        <v>101.17965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6"/>
      <c r="B5" s="103"/>
      <c r="C5" s="103"/>
      <c r="D5" s="105" t="s">
        <v>145</v>
      </c>
      <c r="E5" s="103"/>
      <c r="F5" s="103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6"/>
      <c r="B6" s="103"/>
      <c r="C6" s="103"/>
      <c r="D6" s="105" t="s">
        <v>152</v>
      </c>
      <c r="E6" s="103"/>
      <c r="F6" s="103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6"/>
      <c r="B7" s="103"/>
      <c r="C7" s="103"/>
      <c r="D7" s="105" t="s">
        <v>156</v>
      </c>
      <c r="E7" s="103"/>
      <c r="F7" s="103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6"/>
      <c r="B8" s="111"/>
      <c r="C8" s="111"/>
      <c r="D8" s="113" t="s">
        <v>161</v>
      </c>
      <c r="E8" s="111"/>
      <c r="F8" s="11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6"/>
      <c r="B9" s="117" t="s">
        <v>7</v>
      </c>
      <c r="C9" s="119" t="s">
        <v>171</v>
      </c>
      <c r="D9" s="120" t="s">
        <v>174</v>
      </c>
      <c r="E9" s="121" t="s">
        <v>175</v>
      </c>
      <c r="F9" s="122">
        <f> FaseHoresCarreg!E35</f>
        <v>415.096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6"/>
      <c r="B10" s="103"/>
      <c r="C10" s="103"/>
      <c r="D10" s="124" t="s">
        <v>176</v>
      </c>
      <c r="E10" s="103"/>
      <c r="F10" s="103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6"/>
      <c r="B11" s="103"/>
      <c r="C11" s="111"/>
      <c r="D11" s="126" t="s">
        <v>184</v>
      </c>
      <c r="E11" s="103"/>
      <c r="F11" s="103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6"/>
      <c r="B12" s="103"/>
      <c r="C12" s="119" t="s">
        <v>186</v>
      </c>
      <c r="D12" s="127" t="s">
        <v>187</v>
      </c>
      <c r="E12" s="103"/>
      <c r="F12" s="103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6"/>
      <c r="B13" s="103"/>
      <c r="C13" s="103"/>
      <c r="D13" s="129" t="s">
        <v>188</v>
      </c>
      <c r="E13" s="103"/>
      <c r="F13" s="103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6"/>
      <c r="B14" s="111"/>
      <c r="C14" s="111"/>
      <c r="D14" s="132" t="s">
        <v>189</v>
      </c>
      <c r="E14" s="111"/>
      <c r="F14" s="11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6"/>
      <c r="B15" s="137" t="s">
        <v>8</v>
      </c>
      <c r="C15" s="139" t="s">
        <v>191</v>
      </c>
      <c r="D15" s="141" t="s">
        <v>192</v>
      </c>
      <c r="E15" s="175" t="s">
        <v>193</v>
      </c>
      <c r="F15" s="178">
        <f> FaseHoresCarreg!F35</f>
        <v>1349.062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6"/>
      <c r="B16" s="103"/>
      <c r="C16" s="103"/>
      <c r="D16" s="179" t="s">
        <v>198</v>
      </c>
      <c r="E16" s="103"/>
      <c r="F16" s="103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6"/>
      <c r="B17" s="103"/>
      <c r="C17" s="103"/>
      <c r="D17" s="179" t="s">
        <v>199</v>
      </c>
      <c r="E17" s="103"/>
      <c r="F17" s="103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6"/>
      <c r="B18" s="103"/>
      <c r="C18" s="111"/>
      <c r="D18" s="180" t="s">
        <v>200</v>
      </c>
      <c r="E18" s="103"/>
      <c r="F18" s="103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6"/>
      <c r="B19" s="103"/>
      <c r="C19" s="181" t="s">
        <v>201</v>
      </c>
      <c r="D19" s="182" t="s">
        <v>202</v>
      </c>
      <c r="E19" s="103"/>
      <c r="F19" s="103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6"/>
      <c r="B20" s="103"/>
      <c r="C20" s="139" t="s">
        <v>203</v>
      </c>
      <c r="D20" s="141" t="s">
        <v>204</v>
      </c>
      <c r="E20" s="103"/>
      <c r="F20" s="103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6"/>
      <c r="B21" s="111"/>
      <c r="C21" s="111"/>
      <c r="D21" s="180" t="s">
        <v>205</v>
      </c>
      <c r="E21" s="111"/>
      <c r="F21" s="11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6"/>
      <c r="B22" s="183" t="s">
        <v>9</v>
      </c>
      <c r="C22" s="184" t="s">
        <v>206</v>
      </c>
      <c r="D22" s="185" t="s">
        <v>207</v>
      </c>
      <c r="E22" s="186" t="s">
        <v>208</v>
      </c>
      <c r="F22" s="187">
        <f> FaseHoresCarreg!G35</f>
        <v>256.84065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6"/>
      <c r="B23" s="103"/>
      <c r="C23" s="103"/>
      <c r="D23" s="188" t="s">
        <v>209</v>
      </c>
      <c r="E23" s="103"/>
      <c r="F23" s="103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6"/>
      <c r="B24" s="103"/>
      <c r="C24" s="103"/>
      <c r="D24" s="188" t="s">
        <v>210</v>
      </c>
      <c r="E24" s="103"/>
      <c r="F24" s="103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6"/>
      <c r="B25" s="111"/>
      <c r="C25" s="111"/>
      <c r="D25" s="189" t="s">
        <v>211</v>
      </c>
      <c r="E25" s="111"/>
      <c r="F25" s="111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</sheetData>
  <mergeCells count="18">
    <mergeCell ref="B4:B8"/>
    <mergeCell ref="B9:B14"/>
    <mergeCell ref="C4:C8"/>
    <mergeCell ref="E9:E14"/>
    <mergeCell ref="F9:F14"/>
    <mergeCell ref="F4:F8"/>
    <mergeCell ref="E4:E8"/>
    <mergeCell ref="C9:C11"/>
    <mergeCell ref="C12:C14"/>
    <mergeCell ref="B22:B25"/>
    <mergeCell ref="B15:B21"/>
    <mergeCell ref="E15:E21"/>
    <mergeCell ref="F15:F21"/>
    <mergeCell ref="E22:E25"/>
    <mergeCell ref="C22:C25"/>
    <mergeCell ref="F22:F25"/>
    <mergeCell ref="C15:C18"/>
    <mergeCell ref="C20:C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57"/>
    <col customWidth="1" min="3" max="3" width="3.57"/>
    <col customWidth="1" min="4" max="4" width="40.71"/>
    <col customWidth="1" min="5" max="5" width="10.57"/>
    <col customWidth="1" min="6" max="6" width="40.71"/>
    <col customWidth="1" min="10" max="44" width="7.86"/>
  </cols>
  <sheetData>
    <row r="1">
      <c r="A1" s="2" t="s">
        <v>142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3">
      <c r="A3" s="9"/>
      <c r="B3" s="17" t="s">
        <v>143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</row>
    <row r="4">
      <c r="C4" s="102"/>
      <c r="E4" s="102"/>
    </row>
    <row r="5">
      <c r="C5" s="104" t="s">
        <v>144</v>
      </c>
      <c r="D5" s="104" t="s">
        <v>146</v>
      </c>
      <c r="E5" s="104" t="s">
        <v>147</v>
      </c>
      <c r="F5" s="104" t="s">
        <v>148</v>
      </c>
      <c r="G5" s="104" t="s">
        <v>149</v>
      </c>
    </row>
    <row r="6">
      <c r="C6" s="106" t="s">
        <v>150</v>
      </c>
      <c r="D6" s="107" t="s">
        <v>151</v>
      </c>
      <c r="E6" s="108">
        <v>1.0</v>
      </c>
      <c r="F6" s="107" t="s">
        <v>153</v>
      </c>
      <c r="G6" s="108" t="s">
        <v>154</v>
      </c>
    </row>
    <row r="7">
      <c r="C7" s="109" t="s">
        <v>155</v>
      </c>
      <c r="D7" s="107" t="s">
        <v>157</v>
      </c>
      <c r="E7" s="108">
        <v>1.0</v>
      </c>
      <c r="F7" s="107" t="s">
        <v>153</v>
      </c>
      <c r="G7" s="108" t="s">
        <v>154</v>
      </c>
    </row>
    <row r="8">
      <c r="C8" s="110" t="s">
        <v>158</v>
      </c>
      <c r="D8" s="108" t="s">
        <v>159</v>
      </c>
      <c r="E8" s="108">
        <v>2.0</v>
      </c>
      <c r="F8" s="107" t="s">
        <v>153</v>
      </c>
      <c r="G8" s="108" t="s">
        <v>150</v>
      </c>
    </row>
    <row r="9">
      <c r="C9" s="112" t="s">
        <v>160</v>
      </c>
      <c r="D9" s="107" t="s">
        <v>162</v>
      </c>
      <c r="E9" s="108">
        <v>5.0</v>
      </c>
      <c r="F9" s="107" t="s">
        <v>163</v>
      </c>
      <c r="G9" s="108" t="s">
        <v>155</v>
      </c>
    </row>
    <row r="10">
      <c r="C10" s="114" t="s">
        <v>164</v>
      </c>
      <c r="D10" s="107" t="s">
        <v>165</v>
      </c>
      <c r="E10" s="108">
        <v>4.0</v>
      </c>
      <c r="F10" s="108" t="s">
        <v>166</v>
      </c>
      <c r="G10" s="108" t="s">
        <v>155</v>
      </c>
    </row>
    <row r="11">
      <c r="C11" s="115" t="s">
        <v>167</v>
      </c>
      <c r="D11" s="107" t="s">
        <v>156</v>
      </c>
      <c r="E11" s="108">
        <v>2.0</v>
      </c>
      <c r="F11" s="107" t="s">
        <v>153</v>
      </c>
      <c r="G11" s="108" t="s">
        <v>158</v>
      </c>
    </row>
    <row r="12">
      <c r="C12" s="116" t="s">
        <v>168</v>
      </c>
      <c r="D12" s="107" t="s">
        <v>169</v>
      </c>
      <c r="E12" s="108">
        <v>2.0</v>
      </c>
      <c r="F12" s="107" t="s">
        <v>153</v>
      </c>
      <c r="G12" s="108" t="s">
        <v>158</v>
      </c>
    </row>
    <row r="13">
      <c r="C13" s="118" t="s">
        <v>170</v>
      </c>
      <c r="D13" s="107" t="s">
        <v>161</v>
      </c>
      <c r="E13" s="108">
        <v>4.0</v>
      </c>
      <c r="F13" s="107" t="s">
        <v>172</v>
      </c>
      <c r="G13" s="108" t="s">
        <v>168</v>
      </c>
    </row>
    <row r="14">
      <c r="C14" s="123" t="s">
        <v>173</v>
      </c>
      <c r="D14" s="107" t="s">
        <v>177</v>
      </c>
      <c r="E14" s="108">
        <v>6.0</v>
      </c>
      <c r="F14" s="107" t="s">
        <v>163</v>
      </c>
      <c r="G14" s="108" t="s">
        <v>160</v>
      </c>
    </row>
    <row r="15">
      <c r="C15" s="106" t="s">
        <v>178</v>
      </c>
      <c r="D15" s="107" t="s">
        <v>179</v>
      </c>
      <c r="E15" s="125">
        <v>5.0</v>
      </c>
      <c r="F15" s="107" t="s">
        <v>163</v>
      </c>
      <c r="G15" s="125" t="s">
        <v>167</v>
      </c>
    </row>
    <row r="16">
      <c r="C16" s="109" t="s">
        <v>180</v>
      </c>
      <c r="D16" s="107" t="s">
        <v>181</v>
      </c>
      <c r="E16" s="125">
        <v>2.0</v>
      </c>
      <c r="F16" s="107" t="s">
        <v>163</v>
      </c>
      <c r="G16" s="125" t="s">
        <v>168</v>
      </c>
    </row>
    <row r="17">
      <c r="C17" s="110" t="s">
        <v>182</v>
      </c>
      <c r="D17" s="107" t="s">
        <v>183</v>
      </c>
      <c r="E17" s="108">
        <v>2.0</v>
      </c>
      <c r="F17" s="107" t="s">
        <v>153</v>
      </c>
      <c r="G17" s="108" t="s">
        <v>158</v>
      </c>
    </row>
    <row r="19">
      <c r="A19" s="9"/>
      <c r="B19" s="17" t="s">
        <v>185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</row>
    <row r="21">
      <c r="J21" s="128">
        <v>43742.0</v>
      </c>
      <c r="K21" s="130">
        <v>43743.0</v>
      </c>
      <c r="L21" s="130">
        <v>43744.0</v>
      </c>
      <c r="M21" s="130">
        <v>43745.0</v>
      </c>
      <c r="N21" s="128">
        <v>43746.0</v>
      </c>
      <c r="O21" s="130">
        <v>43747.0</v>
      </c>
      <c r="P21" s="128">
        <v>43748.0</v>
      </c>
      <c r="Q21" s="130">
        <v>43749.0</v>
      </c>
      <c r="R21" s="128">
        <v>43750.0</v>
      </c>
      <c r="S21" s="130">
        <v>43751.0</v>
      </c>
      <c r="T21" s="128">
        <v>43752.0</v>
      </c>
      <c r="U21" s="130">
        <v>43753.0</v>
      </c>
      <c r="V21" s="128">
        <v>43754.0</v>
      </c>
      <c r="W21" s="130">
        <v>43755.0</v>
      </c>
      <c r="X21" s="128">
        <v>43756.0</v>
      </c>
      <c r="Y21" s="128">
        <v>43757.0</v>
      </c>
      <c r="Z21" s="130">
        <v>43758.0</v>
      </c>
      <c r="AA21" s="128">
        <v>43759.0</v>
      </c>
      <c r="AB21" s="130">
        <v>43760.0</v>
      </c>
      <c r="AC21" s="128">
        <v>43761.0</v>
      </c>
      <c r="AD21" s="128">
        <v>43762.0</v>
      </c>
      <c r="AE21" s="130">
        <v>43763.0</v>
      </c>
      <c r="AF21" s="128">
        <v>43764.0</v>
      </c>
      <c r="AG21" s="128">
        <v>43765.0</v>
      </c>
      <c r="AH21" s="130">
        <v>43766.0</v>
      </c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</row>
    <row r="22">
      <c r="I22" s="133" t="s">
        <v>150</v>
      </c>
      <c r="K22" s="134"/>
      <c r="L22" s="134"/>
      <c r="M22" s="135" t="s">
        <v>190</v>
      </c>
      <c r="R22" s="136"/>
      <c r="S22" s="136"/>
      <c r="Y22" s="136"/>
      <c r="Z22" s="136"/>
      <c r="AF22" s="136"/>
      <c r="AG22" s="136"/>
    </row>
    <row r="23">
      <c r="I23" s="138" t="s">
        <v>155</v>
      </c>
      <c r="J23" s="140" t="s">
        <v>190</v>
      </c>
      <c r="K23" s="134"/>
      <c r="L23" s="134"/>
      <c r="R23" s="136"/>
      <c r="S23" s="136"/>
      <c r="Y23" s="136"/>
      <c r="Z23" s="136"/>
      <c r="AF23" s="136"/>
      <c r="AG23" s="136"/>
    </row>
    <row r="24">
      <c r="I24" s="142" t="s">
        <v>158</v>
      </c>
      <c r="K24" s="134"/>
      <c r="L24" s="134"/>
      <c r="N24" s="143" t="s">
        <v>190</v>
      </c>
      <c r="O24" s="144"/>
      <c r="R24" s="136"/>
      <c r="S24" s="136"/>
      <c r="Y24" s="136"/>
      <c r="Z24" s="136"/>
      <c r="AF24" s="136"/>
      <c r="AG24" s="136"/>
    </row>
    <row r="25">
      <c r="I25" s="145" t="s">
        <v>160</v>
      </c>
      <c r="K25" s="134"/>
      <c r="L25" s="134"/>
      <c r="M25" s="146" t="s">
        <v>194</v>
      </c>
      <c r="N25" s="147"/>
      <c r="O25" s="147"/>
      <c r="P25" s="148"/>
      <c r="Q25" s="149"/>
      <c r="R25" s="136"/>
      <c r="S25" s="136"/>
      <c r="Y25" s="136"/>
      <c r="Z25" s="136"/>
      <c r="AF25" s="136"/>
      <c r="AG25" s="136"/>
    </row>
    <row r="26">
      <c r="I26" s="150" t="s">
        <v>164</v>
      </c>
      <c r="K26" s="134"/>
      <c r="L26" s="134"/>
      <c r="P26" s="151" t="s">
        <v>195</v>
      </c>
      <c r="Q26" s="152"/>
      <c r="R26" s="136"/>
      <c r="S26" s="136"/>
      <c r="T26" s="153"/>
      <c r="U26" s="154"/>
      <c r="Y26" s="136"/>
      <c r="Z26" s="136"/>
      <c r="AF26" s="136"/>
      <c r="AG26" s="136"/>
    </row>
    <row r="27">
      <c r="I27" s="155" t="s">
        <v>167</v>
      </c>
      <c r="K27" s="134"/>
      <c r="L27" s="134"/>
      <c r="P27" s="156" t="s">
        <v>190</v>
      </c>
      <c r="Q27" s="157"/>
      <c r="R27" s="136"/>
      <c r="S27" s="136"/>
      <c r="Y27" s="136"/>
      <c r="Z27" s="136"/>
      <c r="AF27" s="136"/>
      <c r="AG27" s="136"/>
    </row>
    <row r="28">
      <c r="I28" s="158" t="s">
        <v>168</v>
      </c>
      <c r="K28" s="134"/>
      <c r="L28" s="134"/>
      <c r="R28" s="136"/>
      <c r="S28" s="136"/>
      <c r="T28" s="159" t="s">
        <v>190</v>
      </c>
      <c r="U28" s="160"/>
      <c r="Y28" s="136"/>
      <c r="Z28" s="136"/>
      <c r="AF28" s="136"/>
      <c r="AG28" s="136"/>
    </row>
    <row r="29">
      <c r="I29" s="161" t="s">
        <v>170</v>
      </c>
      <c r="K29" s="134"/>
      <c r="L29" s="134"/>
      <c r="R29" s="136"/>
      <c r="S29" s="136"/>
      <c r="V29" s="162" t="s">
        <v>196</v>
      </c>
      <c r="W29" s="163"/>
      <c r="X29" s="163"/>
      <c r="Y29" s="136"/>
      <c r="Z29" s="136"/>
      <c r="AA29" s="164"/>
      <c r="AF29" s="136"/>
      <c r="AG29" s="136"/>
    </row>
    <row r="30">
      <c r="I30" s="165" t="s">
        <v>173</v>
      </c>
      <c r="K30" s="134"/>
      <c r="L30" s="134"/>
      <c r="R30" s="136"/>
      <c r="S30" s="136"/>
      <c r="T30" s="166" t="s">
        <v>194</v>
      </c>
      <c r="U30" s="167"/>
      <c r="V30" s="168"/>
      <c r="W30" s="169"/>
      <c r="X30" s="169"/>
      <c r="Y30" s="136"/>
      <c r="Z30" s="136"/>
      <c r="AA30" s="170"/>
      <c r="AF30" s="136"/>
      <c r="AG30" s="136"/>
    </row>
    <row r="31">
      <c r="I31" s="133" t="s">
        <v>178</v>
      </c>
      <c r="K31" s="134"/>
      <c r="L31" s="134"/>
      <c r="R31" s="136"/>
      <c r="S31" s="136"/>
      <c r="Y31" s="136"/>
      <c r="Z31" s="136"/>
      <c r="AB31" s="171" t="s">
        <v>197</v>
      </c>
      <c r="AC31" s="172"/>
      <c r="AD31" s="173"/>
      <c r="AE31" s="173"/>
      <c r="AF31" s="136"/>
      <c r="AG31" s="136"/>
      <c r="AH31" s="174"/>
    </row>
    <row r="32">
      <c r="I32" s="138" t="s">
        <v>180</v>
      </c>
      <c r="K32" s="134"/>
      <c r="L32" s="134"/>
      <c r="R32" s="136"/>
      <c r="S32" s="136"/>
      <c r="Y32" s="136"/>
      <c r="Z32" s="136"/>
      <c r="AB32" s="176" t="s">
        <v>194</v>
      </c>
      <c r="AC32" s="177"/>
      <c r="AF32" s="136"/>
      <c r="AG32" s="136"/>
    </row>
    <row r="33">
      <c r="I33" s="142" t="s">
        <v>182</v>
      </c>
      <c r="K33" s="134"/>
      <c r="L33" s="134"/>
      <c r="R33" s="136"/>
      <c r="S33" s="136"/>
      <c r="Y33" s="136"/>
      <c r="Z33" s="136"/>
      <c r="AB33" s="143" t="s">
        <v>190</v>
      </c>
      <c r="AC33" s="144"/>
      <c r="AF33" s="136"/>
      <c r="AG33" s="136"/>
    </row>
  </sheetData>
  <drawing r:id="rId1"/>
</worksheet>
</file>