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c Leadership and Management\Management Analytics =\"/>
    </mc:Choice>
  </mc:AlternateContent>
  <xr:revisionPtr revIDLastSave="0" documentId="13_ncr:1_{B02B2CC1-2B82-4F1D-B702-2C77D0F1FF11}" xr6:coauthVersionLast="47" xr6:coauthVersionMax="47" xr10:uidLastSave="{00000000-0000-0000-0000-000000000000}"/>
  <bookViews>
    <workbookView xWindow="11520" yWindow="0" windowWidth="11520" windowHeight="12960" xr2:uid="{70A0DF4F-F44B-4C91-96CD-58FC87CC3AA9}"/>
  </bookViews>
  <sheets>
    <sheet name="Solution - Part 1 &amp; Explanation" sheetId="2" r:id="rId1"/>
    <sheet name="Answer Report 1" sheetId="8" r:id="rId2"/>
    <sheet name="Solution - Part 2" sheetId="7" r:id="rId3"/>
    <sheet name="Answer Report 2" sheetId="10" r:id="rId4"/>
  </sheets>
  <definedNames>
    <definedName name="Allocation_to_Plant">'Solution - Part 1 &amp; Explanation'!$C$25:$C$29</definedName>
    <definedName name="Capcaity_of_Plant">'Solution - Part 1 &amp; Explanation'!$C$25:$C$29</definedName>
    <definedName name="Capcaity_of_Plants">'Solution - Part 1 &amp; Explanation'!$C$25:$C$29</definedName>
    <definedName name="Ci_Capacity">'Solution - Part 1 &amp; Explanation'!$I$15:$I$19</definedName>
    <definedName name="Demand_allocated">'Solution - Part 1 &amp; Explanation'!$C$32:$C$37</definedName>
    <definedName name="Dj_Demand">'Solution - Part 1 &amp; Explanation'!$E$32:$E$37</definedName>
    <definedName name="Fixed_Costs">'Solution - Part 1 &amp; Explanation'!$I$4:$I$8</definedName>
    <definedName name="Monthly_Demand">'Solution - Part 1 &amp; Explanation'!$B$9:$G$9</definedName>
    <definedName name="solver_adj" localSheetId="0" hidden="1">'Solution - Part 1 &amp; Explanation'!$B$15:$H$19</definedName>
    <definedName name="solver_adj" localSheetId="2" hidden="1">'Solution - Part 2'!$B$14:$H$18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2</definedName>
    <definedName name="solver_eng" localSheetId="2" hidden="1">2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'Solution - Part 1 &amp; Explanation'!$B$15:$G$19</definedName>
    <definedName name="solver_lhs1" localSheetId="2" hidden="1">'Solution - Part 2'!$B$14:$G$18</definedName>
    <definedName name="solver_lhs2" localSheetId="0" hidden="1">'Solution - Part 1 &amp; Explanation'!$B$15:$G$19</definedName>
    <definedName name="solver_lhs2" localSheetId="2" hidden="1">'Solution - Part 2'!$B$14:$G$18</definedName>
    <definedName name="solver_lhs3" localSheetId="0" hidden="1">'Solution - Part 1 &amp; Explanation'!$C$32:$C$37</definedName>
    <definedName name="solver_lhs3" localSheetId="2" hidden="1">'Solution - Part 2'!$C$24:$C$28</definedName>
    <definedName name="solver_lhs4" localSheetId="0" hidden="1">'Solution - Part 1 &amp; Explanation'!$C$25:$C$29</definedName>
    <definedName name="solver_lhs4" localSheetId="2" hidden="1">'Solution - Part 2'!$C$31:$C$36</definedName>
    <definedName name="solver_lhs5" localSheetId="0" hidden="1">'Solution - Part 1 &amp; Explanation'!$H$15:$H$19</definedName>
    <definedName name="solver_lhs5" localSheetId="2" hidden="1">'Solution - Part 2'!$H$14:$H$18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5</definedName>
    <definedName name="solver_num" localSheetId="2" hidden="1">5</definedName>
    <definedName name="solver_nwt" localSheetId="0" hidden="1">1</definedName>
    <definedName name="solver_nwt" localSheetId="2" hidden="1">1</definedName>
    <definedName name="solver_opt" localSheetId="0" hidden="1">'Solution - Part 1 &amp; Explanation'!$B$21</definedName>
    <definedName name="solver_opt" localSheetId="2" hidden="1">'Solution - Part 2'!$B$20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el1" localSheetId="0" hidden="1">3</definedName>
    <definedName name="solver_rel1" localSheetId="2" hidden="1">4</definedName>
    <definedName name="solver_rel2" localSheetId="0" hidden="1">4</definedName>
    <definedName name="solver_rel2" localSheetId="2" hidden="1">3</definedName>
    <definedName name="solver_rel3" localSheetId="0" hidden="1">3</definedName>
    <definedName name="solver_rel3" localSheetId="2" hidden="1">1</definedName>
    <definedName name="solver_rel4" localSheetId="0" hidden="1">1</definedName>
    <definedName name="solver_rel4" localSheetId="2" hidden="1">3</definedName>
    <definedName name="solver_rel5" localSheetId="0" hidden="1">5</definedName>
    <definedName name="solver_rel5" localSheetId="2" hidden="1">5</definedName>
    <definedName name="solver_rhs1" localSheetId="0" hidden="1">'Solution - Part 1 &amp; Explanation'!$I$32</definedName>
    <definedName name="solver_rhs1" localSheetId="2" hidden="1">"integer"</definedName>
    <definedName name="solver_rhs2" localSheetId="0" hidden="1">"integer"</definedName>
    <definedName name="solver_rhs2" localSheetId="2" hidden="1">'Solution - Part 2'!$I$31</definedName>
    <definedName name="solver_rhs3" localSheetId="0" hidden="1">Dj_Demand</definedName>
    <definedName name="solver_rhs3" localSheetId="2" hidden="1">'Solution - Part 2'!$E$24:$E$28</definedName>
    <definedName name="solver_rhs4" localSheetId="0" hidden="1">Ci_Capacity</definedName>
    <definedName name="solver_rhs4" localSheetId="2" hidden="1">'Solution - Part 2'!$E$31:$E$36</definedName>
    <definedName name="solver_rhs5" localSheetId="0" hidden="1">"binary"</definedName>
    <definedName name="solver_rhs5" localSheetId="2" hidden="1">"binary"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1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2</definedName>
    <definedName name="solver_typ" localSheetId="2" hidden="1">2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  <definedName name="Total_Costs">'Solution - Part 1 &amp; Explanation'!$B$21</definedName>
    <definedName name="Variable_Costs">'Solution - Part 1 &amp; Explanation'!$B$4:$G$8</definedName>
    <definedName name="Xi_is_plant_open">'Solution - Part 1 &amp; Explanation'!$H$15:$H$19</definedName>
    <definedName name="Yij">'Solution - Part 1 &amp; Explanation'!$B$15:$G$19</definedName>
    <definedName name="Yij_Demand_Allocated">'Solution - Part 1 &amp; Explanation'!$B$15:$G$19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2" l="1"/>
  <c r="I17" i="2"/>
  <c r="C34" i="2"/>
  <c r="C33" i="2"/>
  <c r="C32" i="2"/>
  <c r="G25" i="2"/>
  <c r="B21" i="2"/>
  <c r="E36" i="7"/>
  <c r="C36" i="7"/>
  <c r="E35" i="7"/>
  <c r="C35" i="7"/>
  <c r="E34" i="7"/>
  <c r="C34" i="7"/>
  <c r="E33" i="7"/>
  <c r="C33" i="7"/>
  <c r="E32" i="7"/>
  <c r="C32" i="7"/>
  <c r="E31" i="7"/>
  <c r="C31" i="7"/>
  <c r="G28" i="7"/>
  <c r="I18" i="7"/>
  <c r="E28" i="7"/>
  <c r="C28" i="7"/>
  <c r="G27" i="7"/>
  <c r="I17" i="7"/>
  <c r="E27" i="7"/>
  <c r="C27" i="7"/>
  <c r="G26" i="7"/>
  <c r="I16" i="7"/>
  <c r="E26" i="7"/>
  <c r="C26" i="7"/>
  <c r="G25" i="7"/>
  <c r="I15" i="7"/>
  <c r="E25" i="7"/>
  <c r="C25" i="7"/>
  <c r="G24" i="7"/>
  <c r="I14" i="7"/>
  <c r="E24" i="7"/>
  <c r="C24" i="7"/>
  <c r="B20" i="7"/>
  <c r="P12" i="7"/>
  <c r="O12" i="7"/>
  <c r="N12" i="7" a="1"/>
  <c r="N12" i="7"/>
  <c r="P11" i="7" a="1"/>
  <c r="P11" i="7"/>
  <c r="O11" i="7" a="1"/>
  <c r="O11" i="7"/>
  <c r="N11" i="7" a="1"/>
  <c r="N11" i="7"/>
  <c r="P10" i="7" a="1"/>
  <c r="P10" i="7"/>
  <c r="O10" i="7"/>
  <c r="N10" i="7"/>
  <c r="E32" i="2"/>
  <c r="C25" i="2"/>
  <c r="I15" i="2"/>
  <c r="G26" i="2"/>
  <c r="G27" i="2"/>
  <c r="G28" i="2"/>
  <c r="G29" i="2"/>
  <c r="E37" i="2"/>
  <c r="E36" i="2"/>
  <c r="E35" i="2"/>
  <c r="E34" i="2"/>
  <c r="E33" i="2"/>
  <c r="C37" i="2"/>
  <c r="C36" i="2"/>
  <c r="C35" i="2"/>
  <c r="I16" i="2"/>
  <c r="E26" i="2"/>
  <c r="E27" i="2"/>
  <c r="I18" i="2"/>
  <c r="E28" i="2"/>
  <c r="I19" i="2"/>
  <c r="E29" i="2"/>
  <c r="C26" i="2"/>
  <c r="C27" i="2"/>
  <c r="C28" i="2"/>
  <c r="C29" i="2"/>
</calcChain>
</file>

<file path=xl/sharedStrings.xml><?xml version="1.0" encoding="utf-8"?>
<sst xmlns="http://schemas.openxmlformats.org/spreadsheetml/2006/main" count="759" uniqueCount="210">
  <si>
    <t>Baltimore</t>
  </si>
  <si>
    <t>Wyoming</t>
  </si>
  <si>
    <t>Salt Lake City</t>
  </si>
  <si>
    <t>Memphis</t>
  </si>
  <si>
    <t>Atlanta</t>
  </si>
  <si>
    <t>Boston</t>
  </si>
  <si>
    <t>Chicago</t>
  </si>
  <si>
    <t>Denver</t>
  </si>
  <si>
    <t>Omaha</t>
  </si>
  <si>
    <t>Portland</t>
  </si>
  <si>
    <t>Capacity</t>
  </si>
  <si>
    <t>&gt;=</t>
  </si>
  <si>
    <t>&lt;=</t>
  </si>
  <si>
    <t>=</t>
  </si>
  <si>
    <t>1 or 0</t>
  </si>
  <si>
    <t>Wichita</t>
  </si>
  <si>
    <r>
      <rPr>
        <b/>
        <sz val="11"/>
        <color theme="1"/>
        <rFont val="Calibri"/>
        <family val="2"/>
        <scheme val="minor"/>
      </rPr>
      <t xml:space="preserve">Xi </t>
    </r>
    <r>
      <rPr>
        <sz val="11"/>
        <color theme="1"/>
        <rFont val="Calibri"/>
        <family val="2"/>
        <scheme val="minor"/>
      </rPr>
      <t>Is plant open?</t>
    </r>
  </si>
  <si>
    <r>
      <rPr>
        <b/>
        <sz val="11"/>
        <color theme="1"/>
        <rFont val="Calibri"/>
        <family val="2"/>
        <scheme val="minor"/>
      </rPr>
      <t xml:space="preserve">Yij </t>
    </r>
    <r>
      <rPr>
        <sz val="11"/>
        <color theme="1"/>
        <rFont val="Calibri"/>
        <family val="2"/>
        <scheme val="minor"/>
      </rPr>
      <t>Quanity of demand met</t>
    </r>
  </si>
  <si>
    <r>
      <rPr>
        <b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Plants</t>
    </r>
  </si>
  <si>
    <t>Constraints</t>
  </si>
  <si>
    <t>Demand</t>
  </si>
  <si>
    <t>Binary Constraints</t>
  </si>
  <si>
    <t>Non-negativity Constraints</t>
  </si>
  <si>
    <t xml:space="preserve">Yij </t>
  </si>
  <si>
    <t>Microsoft Excel 16.0 Answer Report</t>
  </si>
  <si>
    <t>Result: Solver found an integer solution within tolerance.  All Constraints are satisfied.</t>
  </si>
  <si>
    <t>Solver Engine</t>
  </si>
  <si>
    <t>Engine: Simplex LP</t>
  </si>
  <si>
    <t>Iterations: 4 Subproblems: 24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</si>
  <si>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</si>
  <si>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</si>
  <si>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</si>
  <si>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</si>
  <si>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</si>
  <si>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</si>
  <si>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</si>
  <si>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</si>
  <si>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</si>
  <si>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</si>
  <si>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</si>
  <si>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</si>
  <si>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</si>
  <si>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</si>
  <si>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$B$19</t>
  </si>
  <si>
    <t>$B$13</t>
  </si>
  <si>
    <t>Baltimore Atlanta</t>
  </si>
  <si>
    <t>$C$13</t>
  </si>
  <si>
    <t>Baltimore Boston</t>
  </si>
  <si>
    <t>$D$13</t>
  </si>
  <si>
    <t>Baltimore Chicago</t>
  </si>
  <si>
    <t>$E$13</t>
  </si>
  <si>
    <t>Baltimore Denver</t>
  </si>
  <si>
    <t>$F$13</t>
  </si>
  <si>
    <t>Baltimore Omaha</t>
  </si>
  <si>
    <t>$G$13</t>
  </si>
  <si>
    <t>Baltimore Portland</t>
  </si>
  <si>
    <t>$H$13</t>
  </si>
  <si>
    <t>Baltimore Xi Is plant open?</t>
  </si>
  <si>
    <t>$B$14</t>
  </si>
  <si>
    <t>Wyoming Atlanta</t>
  </si>
  <si>
    <t>$C$14</t>
  </si>
  <si>
    <t>Wyoming Boston</t>
  </si>
  <si>
    <t>$D$14</t>
  </si>
  <si>
    <t>Wyoming Chicago</t>
  </si>
  <si>
    <t>$E$14</t>
  </si>
  <si>
    <t>Wyoming Denver</t>
  </si>
  <si>
    <t>$F$14</t>
  </si>
  <si>
    <t>Wyoming Omaha</t>
  </si>
  <si>
    <t>$G$14</t>
  </si>
  <si>
    <t>Wyoming Portland</t>
  </si>
  <si>
    <t>$H$14</t>
  </si>
  <si>
    <t>Wyoming Xi Is plant open?</t>
  </si>
  <si>
    <t>$B$15</t>
  </si>
  <si>
    <t>Salt Lake City Atlanta</t>
  </si>
  <si>
    <t>$C$15</t>
  </si>
  <si>
    <t>Salt Lake City Boston</t>
  </si>
  <si>
    <t>$D$15</t>
  </si>
  <si>
    <t>Salt Lake City Chicago</t>
  </si>
  <si>
    <t>$E$15</t>
  </si>
  <si>
    <t>Salt Lake City Denver</t>
  </si>
  <si>
    <t>$F$15</t>
  </si>
  <si>
    <t>Salt Lake City Omaha</t>
  </si>
  <si>
    <t>$G$15</t>
  </si>
  <si>
    <t>Salt Lake City Portland</t>
  </si>
  <si>
    <t>$H$15</t>
  </si>
  <si>
    <t>Salt Lake City Xi Is plant open?</t>
  </si>
  <si>
    <t>$B$16</t>
  </si>
  <si>
    <t>Memphis Atlanta</t>
  </si>
  <si>
    <t>$C$16</t>
  </si>
  <si>
    <t>Memphis Boston</t>
  </si>
  <si>
    <t>$D$16</t>
  </si>
  <si>
    <t>Memphis Chicago</t>
  </si>
  <si>
    <t>$E$16</t>
  </si>
  <si>
    <t>Memphis Denver</t>
  </si>
  <si>
    <t>$F$16</t>
  </si>
  <si>
    <t>Memphis Omaha</t>
  </si>
  <si>
    <t>$G$16</t>
  </si>
  <si>
    <t>Memphis Portland</t>
  </si>
  <si>
    <t>$H$16</t>
  </si>
  <si>
    <t>Memphis Xi Is plant open?</t>
  </si>
  <si>
    <t>$B$17</t>
  </si>
  <si>
    <t>Wichita Atlanta</t>
  </si>
  <si>
    <t>$C$17</t>
  </si>
  <si>
    <t>Wichita Boston</t>
  </si>
  <si>
    <t>$D$17</t>
  </si>
  <si>
    <t>Wichita Chicago</t>
  </si>
  <si>
    <t>$E$17</t>
  </si>
  <si>
    <t>Wichita Denver</t>
  </si>
  <si>
    <t>$F$17</t>
  </si>
  <si>
    <t>Wichita Omaha</t>
  </si>
  <si>
    <t>$G$17</t>
  </si>
  <si>
    <t>Wichita Portland</t>
  </si>
  <si>
    <t>$H$17</t>
  </si>
  <si>
    <t>Wichita Xi Is plant open?</t>
  </si>
  <si>
    <t>$C$23</t>
  </si>
  <si>
    <t>$C$23&lt;=$E$23</t>
  </si>
  <si>
    <t>Not Binding</t>
  </si>
  <si>
    <t>$C$24</t>
  </si>
  <si>
    <t>$C$24&lt;=$E$24</t>
  </si>
  <si>
    <t>Binding</t>
  </si>
  <si>
    <t>$C$25</t>
  </si>
  <si>
    <t>$C$25&lt;=$E$25</t>
  </si>
  <si>
    <t>$C$26</t>
  </si>
  <si>
    <t>$C$26&lt;=$E$26</t>
  </si>
  <si>
    <t>$C$27</t>
  </si>
  <si>
    <t>$C$27&lt;=$E$27</t>
  </si>
  <si>
    <t>$C$30</t>
  </si>
  <si>
    <t>Atlanta Boston</t>
  </si>
  <si>
    <t>$C$31</t>
  </si>
  <si>
    <t>Boston Boston</t>
  </si>
  <si>
    <t>$C$32</t>
  </si>
  <si>
    <t>Chicago Boston</t>
  </si>
  <si>
    <t>$C$33</t>
  </si>
  <si>
    <t>Denver Boston</t>
  </si>
  <si>
    <t>$C$34</t>
  </si>
  <si>
    <t>Omaha Boston</t>
  </si>
  <si>
    <t>$C$35</t>
  </si>
  <si>
    <t>Portland Boston</t>
  </si>
  <si>
    <t>$B$13&gt;=$I$30</t>
  </si>
  <si>
    <t>$C$13&gt;=$I$30</t>
  </si>
  <si>
    <t>$D$13&gt;=$I$30</t>
  </si>
  <si>
    <t>$E$13&gt;=$I$30</t>
  </si>
  <si>
    <t>$F$13&gt;=$I$30</t>
  </si>
  <si>
    <t>$G$13&gt;=$I$30</t>
  </si>
  <si>
    <t>$B$14&gt;=$I$30</t>
  </si>
  <si>
    <t>$C$14&gt;=$I$30</t>
  </si>
  <si>
    <t>$D$14&gt;=$I$30</t>
  </si>
  <si>
    <t>$E$14&gt;=$I$30</t>
  </si>
  <si>
    <t>$F$14&gt;=$I$30</t>
  </si>
  <si>
    <t>$G$14&gt;=$I$30</t>
  </si>
  <si>
    <t>$B$15&gt;=$I$30</t>
  </si>
  <si>
    <t>$C$15&gt;=$I$30</t>
  </si>
  <si>
    <t>$D$15&gt;=$I$30</t>
  </si>
  <si>
    <t>$E$15&gt;=$I$30</t>
  </si>
  <si>
    <t>$F$15&gt;=$I$30</t>
  </si>
  <si>
    <t>$G$15&gt;=$I$30</t>
  </si>
  <si>
    <t>$B$16&gt;=$I$30</t>
  </si>
  <si>
    <t>$C$16&gt;=$I$30</t>
  </si>
  <si>
    <t>$D$16&gt;=$I$30</t>
  </si>
  <si>
    <t>$E$16&gt;=$I$30</t>
  </si>
  <si>
    <t>$F$16&gt;=$I$30</t>
  </si>
  <si>
    <t>$G$16&gt;=$I$30</t>
  </si>
  <si>
    <t>$B$17&gt;=$I$30</t>
  </si>
  <si>
    <t>$C$17&gt;=$I$30</t>
  </si>
  <si>
    <t>$D$17&gt;=$I$30</t>
  </si>
  <si>
    <t>$E$17&gt;=$I$30</t>
  </si>
  <si>
    <t>$F$17&gt;=$I$30</t>
  </si>
  <si>
    <t>$G$17&gt;=$I$30</t>
  </si>
  <si>
    <t>$H$13:$H$17=Binary</t>
  </si>
  <si>
    <t>Binary</t>
  </si>
  <si>
    <t>$C$30&gt;=$E$30</t>
  </si>
  <si>
    <t>$C$31&gt;=$E$31</t>
  </si>
  <si>
    <t>$C$32&gt;=$E$32</t>
  </si>
  <si>
    <t>$C$33&gt;=$E$33</t>
  </si>
  <si>
    <t>$C$34&gt;=$E$34</t>
  </si>
  <si>
    <t>$C$35&gt;=$E$35</t>
  </si>
  <si>
    <t xml:space="preserve"> Fi Monthly Fixed Costs (1000$)</t>
  </si>
  <si>
    <t>Worksheet: [group_work.xlsx]Solution -Part 1</t>
  </si>
  <si>
    <t>Report Created: 06/03/2023 16:16:30</t>
  </si>
  <si>
    <t>Solution Time: 0.266 Seconds.</t>
  </si>
  <si>
    <t>Minimize: Atlanta</t>
  </si>
  <si>
    <t>$B$13:$G$17=Integer</t>
  </si>
  <si>
    <t>$B$13:$H$17</t>
  </si>
  <si>
    <t>$C$23:$C$27 &lt;= $E$23:$E$27</t>
  </si>
  <si>
    <t>$C$30:$C$35 &gt;= $E$30:$E$35</t>
  </si>
  <si>
    <t>$B$13:$G$17 &gt;= $I$30</t>
  </si>
  <si>
    <t>Worksheet: [group_work.xlsx]Solution - Part 2</t>
  </si>
  <si>
    <t>Report Created: 06/03/2023 16:29:32</t>
  </si>
  <si>
    <t>Solution Time: 0.297 Seconds.</t>
  </si>
  <si>
    <t>Iterations: 4 Subproblems: 12</t>
  </si>
  <si>
    <t>Vij Production, Inventory and Transportation Costs (1000 $)</t>
  </si>
  <si>
    <t>Ci Capacity (1000 units)</t>
  </si>
  <si>
    <t>Decision Table</t>
  </si>
  <si>
    <r>
      <rPr>
        <b/>
        <sz val="11"/>
        <color theme="1"/>
        <rFont val="Calibri"/>
        <family val="2"/>
        <scheme val="minor"/>
      </rPr>
      <t xml:space="preserve">Ci </t>
    </r>
    <r>
      <rPr>
        <sz val="11"/>
        <color theme="1"/>
        <rFont val="Calibri"/>
        <family val="2"/>
        <scheme val="minor"/>
      </rPr>
      <t>Capacity</t>
    </r>
  </si>
  <si>
    <t>Table of Data Given</t>
  </si>
  <si>
    <t>Dj Monthly Demand (1000 units)</t>
  </si>
  <si>
    <t>Minimise total cost (1000 $):</t>
  </si>
  <si>
    <t>Zij Production, Inventory and Transportation Costs (1000 $)</t>
  </si>
  <si>
    <t>Minimise:</t>
  </si>
  <si>
    <r>
      <rPr>
        <b/>
        <sz val="11"/>
        <color theme="1"/>
        <rFont val="Calibri"/>
        <family val="2"/>
        <scheme val="minor"/>
      </rPr>
      <t xml:space="preserve">Yij </t>
    </r>
    <r>
      <rPr>
        <sz val="11"/>
        <color theme="1"/>
        <rFont val="Calibri"/>
        <family val="2"/>
        <scheme val="minor"/>
      </rPr>
      <t>No. of units of demand allocated</t>
    </r>
  </si>
  <si>
    <t>Explanation Sheet</t>
  </si>
  <si>
    <r>
      <rPr>
        <b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markets</t>
    </r>
  </si>
  <si>
    <t>Cell,</t>
  </si>
  <si>
    <t>Plant Name, Market Name,</t>
  </si>
  <si>
    <t>Original Value,</t>
  </si>
  <si>
    <t>Final Value,</t>
  </si>
  <si>
    <t>Cell Value,</t>
  </si>
  <si>
    <t>Formula,</t>
  </si>
  <si>
    <t>Status,</t>
  </si>
  <si>
    <t>B80F61CB13:H111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</si>
</sst>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9DA7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5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9" xfId="0" applyBorder="1"/>
    <xf numFmtId="0" fontId="4" fillId="0" borderId="8" xfId="0" applyFont="1" applyBorder="1" applyAlignment="1">
      <alignment horizontal="center"/>
    </xf>
    <xf numFmtId="0" fontId="0" fillId="0" borderId="10" xfId="0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1" fillId="7" borderId="1" xfId="0" applyFont="1" applyFill="1" applyBorder="1" applyAlignment="1">
      <alignment wrapText="1"/>
    </xf>
    <xf numFmtId="0" fontId="0" fillId="7" borderId="1" xfId="0" applyFill="1" applyBorder="1"/>
    <xf numFmtId="0" fontId="1" fillId="8" borderId="1" xfId="0" applyFont="1" applyFill="1" applyBorder="1" applyAlignment="1">
      <alignment wrapText="1"/>
    </xf>
    <xf numFmtId="0" fontId="0" fillId="8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3" borderId="12" xfId="0" applyFill="1" applyBorder="1"/>
    <xf numFmtId="0" fontId="0" fillId="6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13" xfId="0" applyFill="1" applyBorder="1"/>
    <xf numFmtId="0" fontId="0" fillId="10" borderId="11" xfId="0" applyFill="1" applyBorder="1"/>
    <xf numFmtId="0" fontId="0" fillId="10" borderId="0" xfId="0" applyFill="1"/>
    <xf numFmtId="0" fontId="0" fillId="10" borderId="1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5" xfId="0" applyFill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top" wrapText="1"/>
    </xf>
    <xf numFmtId="0" fontId="0" fillId="5" borderId="12" xfId="0" applyFill="1" applyBorder="1" applyAlignment="1">
      <alignment wrapText="1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7" xfId="0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9" borderId="0" xfId="0" applyFont="1" applyFill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DA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251732</xdr:colOff>
      <xdr:row>2</xdr:row>
      <xdr:rowOff>27213</xdr:rowOff>
    </xdr:from>
    <xdr:to>
      <xdr:col>15</xdr:col>
      <xdr:colOff>265340</xdr:colOff>
      <xdr:row>23</xdr:row>
      <xdr:rowOff>40821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79D964-6A32-2431-1EEC-ED7A8ACF34E3}"/>
            </a:ext>
          </a:extLst>
        </xdr:cNvPr>
        <xdr:cNvSpPr txBox="1"/>
      </xdr:nvSpPr>
      <xdr:spPr>
        <a:xfrm>
          <a:off x="6177643" y="578302"/>
          <a:ext cx="3388179" cy="6089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TelecomOne is aiming to optimise the allocation of  units produced across 5 plants, and satisying the market demands of 6 cities.</a:t>
          </a:r>
        </a:p>
        <a:p>
          <a:endParaRPr lang="en-GB" sz="1100"/>
        </a:p>
        <a:p>
          <a:r>
            <a:rPr lang="en-GB" sz="1100" b="1" u="sng"/>
            <a:t>Formula</a:t>
          </a:r>
          <a:br>
            <a:rPr lang="en-GB" sz="1100" b="1" u="sng"/>
          </a:br>
          <a:endParaRPr lang="en-GB" sz="1100" b="1" u="sng" baseline="0"/>
        </a:p>
        <a:p>
          <a:r>
            <a:rPr lang="en-GB" sz="1100" b="1"/>
            <a:t>Decision</a:t>
          </a:r>
          <a:r>
            <a:rPr lang="en-GB" sz="1100" b="1" baseline="0"/>
            <a:t> Variables:</a:t>
          </a:r>
          <a:br>
            <a:rPr lang="en-GB" sz="1100" b="1" baseline="0"/>
          </a:br>
          <a:r>
            <a:rPr lang="en-GB" sz="1100" b="1" baseline="0"/>
            <a:t>   Xi</a:t>
          </a:r>
          <a:r>
            <a:rPr lang="en-GB" sz="1100" b="0" baseline="0"/>
            <a:t> = if plant i is in operation (binary)</a:t>
          </a:r>
          <a:br>
            <a:rPr lang="en-GB" sz="1100" b="0" baseline="0"/>
          </a:br>
          <a:r>
            <a:rPr lang="en-GB" sz="1100" b="0" baseline="0"/>
            <a:t>   </a:t>
          </a:r>
          <a:r>
            <a:rPr lang="en-GB" sz="1100" b="1" baseline="0"/>
            <a:t>Yij</a:t>
          </a:r>
          <a:r>
            <a:rPr lang="en-GB" sz="1100" b="0" baseline="0"/>
            <a:t> = allocation of demand from market j to plant i.</a:t>
          </a:r>
          <a:br>
            <a:rPr lang="en-GB" sz="1100" b="0" baseline="0"/>
          </a:br>
          <a:endParaRPr lang="en-GB" sz="1100" b="0" baseline="0"/>
        </a:p>
        <a:p>
          <a:r>
            <a:rPr lang="en-GB" sz="1100" b="1" baseline="0"/>
            <a:t>Objective Function:</a:t>
          </a:r>
        </a:p>
        <a:p>
          <a:pPr rtl="0"/>
          <a:r>
            <a:rPr lang="en-GB" sz="1100" b="1" baseline="0"/>
            <a:t>    Minimise </a:t>
          </a:r>
          <a:r>
            <a:rPr lang="en-GB" sz="1100" b="0" baseline="0"/>
            <a:t>total cost =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∑i (Fi Xi) + ∑i∑j (Vij Yij)</a:t>
          </a:r>
        </a:p>
        <a:p>
          <a:pPr rtl="0"/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Where...</a:t>
          </a:r>
        </a:p>
        <a:p>
          <a:pPr rtl="0"/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GB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 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fixed costs of plant i.</a:t>
          </a:r>
        </a:p>
        <a:p>
          <a:pPr rtl="0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Vij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variable costs (production, inventory and transportation costs) of each plant i to satisfy one unit of demand for market j.</a:t>
          </a:r>
        </a:p>
        <a:p>
          <a:pPr rtl="0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Constraints:</a:t>
          </a:r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Constraints are detailed in the model. If plant Xi is not in operation, then it's capacity (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is set to zero.</a:t>
          </a:r>
        </a:p>
        <a:p>
          <a:pPr rtl="0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_____________________________________________</a:t>
          </a:r>
        </a:p>
        <a:p>
          <a:pPr rtl="0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GB" b="0">
              <a:effectLst/>
            </a:rPr>
            <a:t>Costs, capacities</a:t>
          </a:r>
          <a:r>
            <a:rPr lang="en-GB" b="0" baseline="0">
              <a:effectLst/>
            </a:rPr>
            <a:t> and demands in the "Table of Data Given" can all be altered and changed to give different scenarios that will yeild different solutions when running the solver.</a:t>
          </a:r>
        </a:p>
        <a:p>
          <a:pPr rtl="0"/>
          <a:endParaRPr lang="en-GB" b="0" baseline="0">
            <a:effectLst/>
          </a:endParaRPr>
        </a:p>
        <a:p>
          <a:pPr rtl="0"/>
          <a:r>
            <a:rPr lang="en-GB" b="0" baseline="0">
              <a:effectLst/>
            </a:rPr>
            <a:t>To run the solver go to -&gt; Data tab -&gt; solve, and the preset data and constraints should already be selected.</a:t>
          </a:r>
        </a:p>
        <a:p>
          <a:pPr rtl="0"/>
          <a:endParaRPr lang="en-GB" b="0" baseline="0">
            <a:effectLst/>
          </a:endParaRPr>
        </a:p>
        <a:p>
          <a:pPr rtl="0"/>
          <a:r>
            <a:rPr lang="en-GB" b="0" baseline="0">
              <a:effectLst/>
            </a:rPr>
            <a:t>See answer reports generated on the other sheets as well as the solution to question 2 on sheet "Solution - part 2."</a:t>
          </a:r>
          <a:endParaRPr lang="en-GB" b="0">
            <a:effectLst/>
          </a:endParaRPr>
        </a:p>
        <a:p>
          <a:br>
            <a:rPr lang="en-GB"/>
          </a:br>
          <a:endParaRPr lang="en-GB" sz="1100" b="0" baseline="0"/>
        </a:p>
        <a:p>
          <a:endParaRPr lang="en-GB" sz="1100" b="0" baseline="0"/>
        </a:p>
        <a:p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BEC2-FB04-437D-A4B9-22A002BE9812}">
  <dimension ref="A1:O37"/>
  <sheetViews>
    <sheetView showGridLines="0" tabSelected="1" topLeftCell="A4" zoomScale="108" zoomScaleNormal="112" workbookViewId="0">
      <selection activeCell="I21" sqref="A11:I21"/>
    </sheetView>
  </sheetViews>
  <sheetFormatPr defaultRowHeight="14.4" x14ac:dyDescent="0.3"/>
  <cols>
    <col min="1" max="1" width="11.77734375" bestFit="1" customWidth="1"/>
    <col min="2" max="2" width="8.6640625" customWidth="1"/>
    <col min="8" max="8" width="10.77734375" customWidth="1"/>
    <col min="9" max="9" width="10.5546875" customWidth="1"/>
    <col min="10" max="10" width="4.5546875" customWidth="1"/>
  </cols>
  <sheetData>
    <row r="1" spans="1:15" ht="19.8" customHeight="1" x14ac:dyDescent="0.3">
      <c r="A1" s="52" t="s">
        <v>194</v>
      </c>
      <c r="B1" s="52"/>
      <c r="C1" s="52"/>
      <c r="D1" s="52"/>
      <c r="E1" s="52"/>
      <c r="F1" s="52"/>
      <c r="G1" s="52"/>
      <c r="H1" s="52"/>
      <c r="I1" s="52"/>
    </row>
    <row r="2" spans="1:15" ht="23.4" customHeight="1" x14ac:dyDescent="0.3">
      <c r="B2" s="49" t="s">
        <v>190</v>
      </c>
      <c r="C2" s="49"/>
      <c r="D2" s="49"/>
      <c r="E2" s="49"/>
      <c r="F2" s="49"/>
      <c r="G2" s="49"/>
      <c r="K2" s="46" t="s">
        <v>200</v>
      </c>
      <c r="L2" s="47"/>
      <c r="M2" s="47"/>
      <c r="N2" s="47"/>
      <c r="O2" s="47"/>
    </row>
    <row r="3" spans="1:15" ht="46.2" customHeight="1" x14ac:dyDescent="0.3"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7" t="s">
        <v>191</v>
      </c>
      <c r="I3" s="19" t="s">
        <v>176</v>
      </c>
      <c r="K3" s="48"/>
      <c r="L3" s="48"/>
      <c r="M3" s="48"/>
      <c r="N3" s="48"/>
      <c r="O3" s="48"/>
    </row>
    <row r="4" spans="1:15" ht="24" customHeight="1" x14ac:dyDescent="0.3">
      <c r="A4" s="10" t="s">
        <v>0</v>
      </c>
      <c r="B4" s="12">
        <v>1675</v>
      </c>
      <c r="C4" s="13">
        <v>400</v>
      </c>
      <c r="D4" s="13">
        <v>685</v>
      </c>
      <c r="E4" s="13">
        <v>1630</v>
      </c>
      <c r="F4" s="13">
        <v>1160</v>
      </c>
      <c r="G4" s="13">
        <v>2800</v>
      </c>
      <c r="H4" s="18">
        <v>18</v>
      </c>
      <c r="I4" s="20">
        <v>7650</v>
      </c>
      <c r="K4" s="48"/>
      <c r="L4" s="48"/>
      <c r="M4" s="48"/>
      <c r="N4" s="48"/>
      <c r="O4" s="48"/>
    </row>
    <row r="5" spans="1:15" ht="21" customHeight="1" x14ac:dyDescent="0.3">
      <c r="A5" s="10" t="s">
        <v>1</v>
      </c>
      <c r="B5" s="14">
        <v>1460</v>
      </c>
      <c r="C5">
        <v>1940</v>
      </c>
      <c r="D5">
        <v>970</v>
      </c>
      <c r="E5">
        <v>100</v>
      </c>
      <c r="F5">
        <v>495</v>
      </c>
      <c r="G5">
        <v>1200</v>
      </c>
      <c r="H5" s="18">
        <v>24</v>
      </c>
      <c r="I5" s="20">
        <v>3500</v>
      </c>
      <c r="K5" s="48"/>
      <c r="L5" s="48"/>
      <c r="M5" s="48"/>
      <c r="N5" s="48"/>
      <c r="O5" s="48"/>
    </row>
    <row r="6" spans="1:15" ht="19.8" customHeight="1" x14ac:dyDescent="0.3">
      <c r="A6" s="10" t="s">
        <v>2</v>
      </c>
      <c r="B6" s="14">
        <v>1925</v>
      </c>
      <c r="C6">
        <v>2400</v>
      </c>
      <c r="D6">
        <v>1425</v>
      </c>
      <c r="E6">
        <v>500</v>
      </c>
      <c r="F6">
        <v>950</v>
      </c>
      <c r="G6">
        <v>800</v>
      </c>
      <c r="H6" s="18">
        <v>27</v>
      </c>
      <c r="I6" s="20">
        <v>5000</v>
      </c>
      <c r="K6" s="48"/>
      <c r="L6" s="48"/>
      <c r="M6" s="48"/>
      <c r="N6" s="48"/>
      <c r="O6" s="48"/>
    </row>
    <row r="7" spans="1:15" ht="21" customHeight="1" x14ac:dyDescent="0.3">
      <c r="A7" s="10" t="s">
        <v>3</v>
      </c>
      <c r="B7" s="14">
        <v>380</v>
      </c>
      <c r="C7">
        <v>1355</v>
      </c>
      <c r="D7">
        <v>543</v>
      </c>
      <c r="E7">
        <v>1045</v>
      </c>
      <c r="F7">
        <v>665</v>
      </c>
      <c r="G7">
        <v>2321</v>
      </c>
      <c r="H7" s="18">
        <v>22</v>
      </c>
      <c r="I7" s="20">
        <v>4100</v>
      </c>
      <c r="K7" s="48"/>
      <c r="L7" s="48"/>
      <c r="M7" s="48"/>
      <c r="N7" s="48"/>
      <c r="O7" s="48"/>
    </row>
    <row r="8" spans="1:15" ht="25.2" customHeight="1" x14ac:dyDescent="0.3">
      <c r="A8" s="10" t="s">
        <v>15</v>
      </c>
      <c r="B8" s="15">
        <v>922</v>
      </c>
      <c r="C8" s="16">
        <v>1646</v>
      </c>
      <c r="D8" s="16">
        <v>700</v>
      </c>
      <c r="E8" s="16">
        <v>508</v>
      </c>
      <c r="F8" s="16">
        <v>311</v>
      </c>
      <c r="G8" s="16">
        <v>1797</v>
      </c>
      <c r="H8" s="18">
        <v>31</v>
      </c>
      <c r="I8" s="20">
        <v>2200</v>
      </c>
      <c r="K8" s="40"/>
      <c r="L8" s="40"/>
      <c r="M8" s="40"/>
      <c r="N8" s="40"/>
      <c r="O8" s="40"/>
    </row>
    <row r="9" spans="1:15" ht="43.2" x14ac:dyDescent="0.3">
      <c r="A9" s="22" t="s">
        <v>195</v>
      </c>
      <c r="B9" s="21">
        <v>10</v>
      </c>
      <c r="C9" s="21">
        <v>8</v>
      </c>
      <c r="D9" s="21">
        <v>14</v>
      </c>
      <c r="E9" s="21">
        <v>6</v>
      </c>
      <c r="F9" s="21">
        <v>7</v>
      </c>
      <c r="G9" s="21">
        <v>11</v>
      </c>
      <c r="K9" s="47"/>
      <c r="L9" s="47"/>
      <c r="M9" s="47"/>
      <c r="N9" s="47"/>
      <c r="O9" s="47"/>
    </row>
    <row r="10" spans="1:15" ht="5.4" customHeight="1" x14ac:dyDescent="0.3">
      <c r="K10" s="47"/>
      <c r="L10" s="47"/>
      <c r="M10" s="47"/>
      <c r="N10" s="47"/>
      <c r="O10" s="47"/>
    </row>
    <row r="11" spans="1:15" ht="22.8" customHeight="1" x14ac:dyDescent="0.3">
      <c r="A11" s="52" t="s">
        <v>192</v>
      </c>
      <c r="B11" s="52"/>
      <c r="C11" s="52"/>
      <c r="D11" s="52"/>
      <c r="E11" s="52"/>
      <c r="F11" s="52"/>
      <c r="G11" s="52"/>
      <c r="H11" s="52"/>
      <c r="I11" s="52"/>
      <c r="K11" s="47"/>
      <c r="L11" s="47"/>
      <c r="M11" s="47"/>
      <c r="N11" s="47"/>
      <c r="O11" s="47"/>
    </row>
    <row r="12" spans="1:15" ht="21.6" customHeight="1" x14ac:dyDescent="0.3">
      <c r="A12" s="45"/>
      <c r="B12" s="50" t="s">
        <v>199</v>
      </c>
      <c r="C12" s="50"/>
      <c r="D12" s="50"/>
      <c r="E12" s="50"/>
      <c r="F12" s="50"/>
      <c r="G12" s="51"/>
      <c r="K12" s="47"/>
      <c r="L12" s="47"/>
      <c r="M12" s="47"/>
      <c r="N12" s="47"/>
      <c r="O12" s="47"/>
    </row>
    <row r="13" spans="1:15" ht="20.399999999999999" customHeight="1" x14ac:dyDescent="0.3">
      <c r="A13" s="53" t="s">
        <v>18</v>
      </c>
      <c r="B13" s="55" t="s">
        <v>201</v>
      </c>
      <c r="C13" s="56"/>
      <c r="D13" s="56"/>
      <c r="E13" s="56"/>
      <c r="F13" s="56"/>
      <c r="G13" s="57"/>
      <c r="K13" s="5"/>
      <c r="L13" s="5"/>
      <c r="M13" s="5"/>
      <c r="N13" s="5"/>
      <c r="O13" s="5"/>
    </row>
    <row r="14" spans="1:15" ht="30" customHeight="1" x14ac:dyDescent="0.3">
      <c r="A14" s="54"/>
      <c r="B14" s="42" t="s">
        <v>4</v>
      </c>
      <c r="C14" s="43" t="s">
        <v>5</v>
      </c>
      <c r="D14" s="43" t="s">
        <v>6</v>
      </c>
      <c r="E14" s="43" t="s">
        <v>7</v>
      </c>
      <c r="F14" s="43" t="s">
        <v>8</v>
      </c>
      <c r="G14" s="44" t="s">
        <v>9</v>
      </c>
      <c r="H14" s="41" t="s">
        <v>16</v>
      </c>
      <c r="I14" s="18" t="s">
        <v>193</v>
      </c>
      <c r="K14" s="47"/>
      <c r="L14" s="47"/>
      <c r="M14" s="47"/>
      <c r="N14" s="47"/>
      <c r="O14" s="47"/>
    </row>
    <row r="15" spans="1:15" ht="21.6" customHeight="1" x14ac:dyDescent="0.3">
      <c r="A15" s="23" t="s">
        <v>0</v>
      </c>
      <c r="B15" s="29"/>
      <c r="C15" s="30"/>
      <c r="D15" s="30"/>
      <c r="E15" s="30"/>
      <c r="F15" s="30"/>
      <c r="G15" s="30"/>
      <c r="H15" s="28">
        <v>1</v>
      </c>
      <c r="I15" s="18">
        <f>H15*H4</f>
        <v>18</v>
      </c>
      <c r="K15" s="47"/>
      <c r="L15" s="47"/>
      <c r="M15" s="47"/>
      <c r="N15" s="47"/>
      <c r="O15" s="47"/>
    </row>
    <row r="16" spans="1:15" ht="25.2" customHeight="1" x14ac:dyDescent="0.3">
      <c r="A16" s="23" t="s">
        <v>1</v>
      </c>
      <c r="B16" s="29"/>
      <c r="C16" s="30"/>
      <c r="D16" s="30"/>
      <c r="E16" s="30"/>
      <c r="F16" s="30"/>
      <c r="G16" s="30"/>
      <c r="H16" s="31">
        <v>1</v>
      </c>
      <c r="I16" s="18">
        <f>H16*H5</f>
        <v>24</v>
      </c>
      <c r="K16" s="47"/>
      <c r="L16" s="47"/>
      <c r="M16" s="47"/>
      <c r="N16" s="47"/>
      <c r="O16" s="47"/>
    </row>
    <row r="17" spans="1:15" ht="24.6" customHeight="1" x14ac:dyDescent="0.3">
      <c r="A17" s="23" t="s">
        <v>2</v>
      </c>
      <c r="B17" s="29"/>
      <c r="C17" s="30"/>
      <c r="D17" s="30"/>
      <c r="E17" s="30"/>
      <c r="F17" s="30"/>
      <c r="G17" s="30"/>
      <c r="H17" s="31">
        <v>1</v>
      </c>
      <c r="I17" s="18">
        <f>H17*H6</f>
        <v>27</v>
      </c>
      <c r="K17" s="47"/>
      <c r="L17" s="47"/>
      <c r="M17" s="47"/>
      <c r="N17" s="47"/>
      <c r="O17" s="47"/>
    </row>
    <row r="18" spans="1:15" ht="24.6" customHeight="1" x14ac:dyDescent="0.3">
      <c r="A18" s="23" t="s">
        <v>3</v>
      </c>
      <c r="B18" s="29"/>
      <c r="C18" s="30"/>
      <c r="D18" s="30"/>
      <c r="E18" s="30"/>
      <c r="F18" s="30"/>
      <c r="G18" s="30"/>
      <c r="H18" s="31">
        <v>1</v>
      </c>
      <c r="I18" s="18">
        <f>H18*H7</f>
        <v>22</v>
      </c>
      <c r="K18" s="47"/>
      <c r="L18" s="47"/>
      <c r="M18" s="47"/>
      <c r="N18" s="47"/>
      <c r="O18" s="47"/>
    </row>
    <row r="19" spans="1:15" ht="24" customHeight="1" x14ac:dyDescent="0.3">
      <c r="A19" s="23" t="s">
        <v>15</v>
      </c>
      <c r="B19" s="32"/>
      <c r="C19" s="33"/>
      <c r="D19" s="33"/>
      <c r="E19" s="33"/>
      <c r="F19" s="33"/>
      <c r="G19" s="33"/>
      <c r="H19" s="34">
        <v>1</v>
      </c>
      <c r="I19" s="18">
        <f>H19*H8</f>
        <v>31</v>
      </c>
      <c r="K19" s="47"/>
      <c r="L19" s="47"/>
      <c r="M19" s="47"/>
      <c r="N19" s="47"/>
      <c r="O19" s="47"/>
    </row>
    <row r="20" spans="1:15" ht="6.6" customHeight="1" x14ac:dyDescent="0.3">
      <c r="K20" s="47"/>
      <c r="L20" s="47"/>
      <c r="M20" s="47"/>
      <c r="N20" s="47"/>
      <c r="O20" s="47"/>
    </row>
    <row r="21" spans="1:15" ht="42.6" customHeight="1" x14ac:dyDescent="0.3">
      <c r="A21" s="11" t="s">
        <v>196</v>
      </c>
      <c r="B21" s="38">
        <f>SUMPRODUCT(H15:H19,I4:I8) + SUMPRODUCT(B15:G19,B4:G8)</f>
        <v>22450</v>
      </c>
      <c r="K21" s="47"/>
      <c r="L21" s="47"/>
      <c r="M21" s="47"/>
      <c r="N21" s="47"/>
      <c r="O21" s="47"/>
    </row>
    <row r="22" spans="1:15" ht="3" customHeight="1" x14ac:dyDescent="0.3">
      <c r="K22" s="47"/>
      <c r="L22" s="47"/>
      <c r="M22" s="47"/>
      <c r="N22" s="47"/>
      <c r="O22" s="47"/>
    </row>
    <row r="23" spans="1:15" ht="19.8" customHeight="1" x14ac:dyDescent="0.3">
      <c r="A23" s="52" t="s">
        <v>19</v>
      </c>
      <c r="B23" s="52"/>
      <c r="C23" s="52"/>
      <c r="D23" s="52"/>
      <c r="E23" s="52"/>
      <c r="F23" s="52"/>
      <c r="G23" s="52"/>
      <c r="H23" s="52"/>
      <c r="I23" s="52"/>
      <c r="K23" s="47"/>
      <c r="L23" s="47"/>
      <c r="M23" s="47"/>
      <c r="N23" s="47"/>
      <c r="O23" s="47"/>
    </row>
    <row r="24" spans="1:15" ht="19.8" customHeight="1" x14ac:dyDescent="0.3">
      <c r="B24" s="4" t="s">
        <v>10</v>
      </c>
      <c r="G24" s="4" t="s">
        <v>21</v>
      </c>
      <c r="K24" s="47"/>
      <c r="L24" s="47"/>
      <c r="M24" s="47"/>
      <c r="N24" s="47"/>
      <c r="O24" s="47"/>
    </row>
    <row r="25" spans="1:15" x14ac:dyDescent="0.3">
      <c r="B25" t="s">
        <v>0</v>
      </c>
      <c r="C25">
        <f>SUM(B15:G15)</f>
        <v>0</v>
      </c>
      <c r="D25" s="5" t="s">
        <v>12</v>
      </c>
      <c r="E25" s="1">
        <f>I15</f>
        <v>18</v>
      </c>
      <c r="G25">
        <f>H15</f>
        <v>1</v>
      </c>
      <c r="H25" s="5" t="s">
        <v>13</v>
      </c>
      <c r="I25" s="1" t="s">
        <v>14</v>
      </c>
      <c r="K25" s="47"/>
      <c r="L25" s="47"/>
      <c r="M25" s="47"/>
      <c r="N25" s="47"/>
      <c r="O25" s="47"/>
    </row>
    <row r="26" spans="1:15" x14ac:dyDescent="0.3">
      <c r="B26" t="s">
        <v>1</v>
      </c>
      <c r="C26">
        <f t="shared" ref="C26:C29" si="0">SUM(B16:G16)</f>
        <v>0</v>
      </c>
      <c r="D26" s="5" t="s">
        <v>12</v>
      </c>
      <c r="E26" s="1">
        <f t="shared" ref="E26:E29" si="1">I16</f>
        <v>24</v>
      </c>
      <c r="G26">
        <f t="shared" ref="G26:G29" si="2">H16</f>
        <v>1</v>
      </c>
      <c r="H26" s="5" t="s">
        <v>13</v>
      </c>
      <c r="I26" s="1" t="s">
        <v>14</v>
      </c>
      <c r="K26" s="47"/>
      <c r="L26" s="47"/>
      <c r="M26" s="47"/>
      <c r="N26" s="47"/>
      <c r="O26" s="47"/>
    </row>
    <row r="27" spans="1:15" x14ac:dyDescent="0.3">
      <c r="B27" t="s">
        <v>2</v>
      </c>
      <c r="C27">
        <f t="shared" si="0"/>
        <v>0</v>
      </c>
      <c r="D27" s="5" t="s">
        <v>12</v>
      </c>
      <c r="E27" s="1">
        <f t="shared" si="1"/>
        <v>27</v>
      </c>
      <c r="G27">
        <f t="shared" si="2"/>
        <v>1</v>
      </c>
      <c r="H27" s="5" t="s">
        <v>13</v>
      </c>
      <c r="I27" s="1" t="s">
        <v>14</v>
      </c>
      <c r="K27" s="47"/>
      <c r="L27" s="47"/>
      <c r="M27" s="47"/>
      <c r="N27" s="47"/>
      <c r="O27" s="47"/>
    </row>
    <row r="28" spans="1:15" x14ac:dyDescent="0.3">
      <c r="B28" t="s">
        <v>3</v>
      </c>
      <c r="C28">
        <f t="shared" si="0"/>
        <v>0</v>
      </c>
      <c r="D28" s="5" t="s">
        <v>12</v>
      </c>
      <c r="E28" s="1">
        <f t="shared" si="1"/>
        <v>22</v>
      </c>
      <c r="G28">
        <f t="shared" si="2"/>
        <v>1</v>
      </c>
      <c r="H28" s="5" t="s">
        <v>13</v>
      </c>
      <c r="I28" s="1" t="s">
        <v>14</v>
      </c>
      <c r="K28" s="47"/>
      <c r="L28" s="47"/>
      <c r="M28" s="47"/>
      <c r="N28" s="47"/>
      <c r="O28" s="47"/>
    </row>
    <row r="29" spans="1:15" x14ac:dyDescent="0.3">
      <c r="B29" t="s">
        <v>15</v>
      </c>
      <c r="C29">
        <f t="shared" si="0"/>
        <v>0</v>
      </c>
      <c r="D29" s="5" t="s">
        <v>12</v>
      </c>
      <c r="E29" s="1">
        <f t="shared" si="1"/>
        <v>31</v>
      </c>
      <c r="G29">
        <f t="shared" si="2"/>
        <v>1</v>
      </c>
      <c r="H29" s="5" t="s">
        <v>13</v>
      </c>
      <c r="I29" s="1" t="s">
        <v>14</v>
      </c>
      <c r="K29" s="47"/>
      <c r="L29" s="47"/>
      <c r="M29" s="47"/>
      <c r="N29" s="47"/>
      <c r="O29" s="47"/>
    </row>
    <row r="30" spans="1:15" ht="6" customHeight="1" x14ac:dyDescent="0.3">
      <c r="E30" s="1"/>
      <c r="K30" s="47"/>
      <c r="L30" s="47"/>
      <c r="M30" s="47"/>
      <c r="N30" s="47"/>
      <c r="O30" s="47"/>
    </row>
    <row r="31" spans="1:15" ht="15" customHeight="1" x14ac:dyDescent="0.3">
      <c r="B31" s="4" t="s">
        <v>20</v>
      </c>
      <c r="E31" s="1"/>
      <c r="G31" s="4" t="s">
        <v>22</v>
      </c>
      <c r="K31" s="47"/>
      <c r="L31" s="47"/>
      <c r="M31" s="47"/>
      <c r="N31" s="47"/>
      <c r="O31" s="47"/>
    </row>
    <row r="32" spans="1:15" x14ac:dyDescent="0.3">
      <c r="B32" t="s">
        <v>4</v>
      </c>
      <c r="C32">
        <f>SUM(B15:B19)</f>
        <v>0</v>
      </c>
      <c r="D32" s="5" t="s">
        <v>13</v>
      </c>
      <c r="E32" s="1">
        <f>B9</f>
        <v>10</v>
      </c>
      <c r="G32" s="39" t="s">
        <v>23</v>
      </c>
      <c r="H32" s="5" t="s">
        <v>11</v>
      </c>
      <c r="I32" s="1">
        <v>0</v>
      </c>
      <c r="K32" s="47"/>
      <c r="L32" s="47"/>
      <c r="M32" s="47"/>
      <c r="N32" s="47"/>
      <c r="O32" s="47"/>
    </row>
    <row r="33" spans="2:15" x14ac:dyDescent="0.3">
      <c r="B33" t="s">
        <v>5</v>
      </c>
      <c r="C33">
        <f>SUM(C15:C19)</f>
        <v>0</v>
      </c>
      <c r="D33" s="5" t="s">
        <v>13</v>
      </c>
      <c r="E33" s="1">
        <f>C9</f>
        <v>8</v>
      </c>
      <c r="K33" s="47"/>
      <c r="L33" s="47"/>
      <c r="M33" s="47"/>
      <c r="N33" s="47"/>
      <c r="O33" s="47"/>
    </row>
    <row r="34" spans="2:15" x14ac:dyDescent="0.3">
      <c r="B34" t="s">
        <v>6</v>
      </c>
      <c r="C34">
        <f>SUM(D15:D19)</f>
        <v>0</v>
      </c>
      <c r="D34" s="5" t="s">
        <v>13</v>
      </c>
      <c r="E34" s="1">
        <f>D9</f>
        <v>14</v>
      </c>
      <c r="K34" s="47"/>
      <c r="L34" s="47"/>
      <c r="M34" s="47"/>
      <c r="N34" s="47"/>
      <c r="O34" s="47"/>
    </row>
    <row r="35" spans="2:15" x14ac:dyDescent="0.3">
      <c r="B35" t="s">
        <v>7</v>
      </c>
      <c r="C35">
        <f>SUM(E15:E19)</f>
        <v>0</v>
      </c>
      <c r="D35" s="5" t="s">
        <v>13</v>
      </c>
      <c r="E35" s="1">
        <f>E9</f>
        <v>6</v>
      </c>
      <c r="K35" s="47"/>
      <c r="L35" s="47"/>
      <c r="M35" s="47"/>
      <c r="N35" s="47"/>
      <c r="O35" s="47"/>
    </row>
    <row r="36" spans="2:15" x14ac:dyDescent="0.3">
      <c r="B36" t="s">
        <v>8</v>
      </c>
      <c r="C36">
        <f>SUM(F15:F19)</f>
        <v>0</v>
      </c>
      <c r="D36" s="5" t="s">
        <v>13</v>
      </c>
      <c r="E36" s="1">
        <f>F9</f>
        <v>7</v>
      </c>
      <c r="K36" s="47"/>
      <c r="L36" s="47"/>
      <c r="M36" s="47"/>
      <c r="N36" s="47"/>
      <c r="O36" s="47"/>
    </row>
    <row r="37" spans="2:15" x14ac:dyDescent="0.3">
      <c r="B37" t="s">
        <v>9</v>
      </c>
      <c r="C37">
        <f>SUM(G15:G19)</f>
        <v>0</v>
      </c>
      <c r="D37" s="5" t="s">
        <v>13</v>
      </c>
      <c r="E37" s="1">
        <f>G9</f>
        <v>11</v>
      </c>
      <c r="K37" s="47"/>
      <c r="L37" s="47"/>
      <c r="M37" s="47"/>
      <c r="N37" s="47"/>
      <c r="O37" s="47"/>
    </row>
  </sheetData>
  <mergeCells count="41">
    <mergeCell ref="K25:O25"/>
    <mergeCell ref="K14:O14"/>
    <mergeCell ref="K15:O15"/>
    <mergeCell ref="K16:O16"/>
    <mergeCell ref="K17:O17"/>
    <mergeCell ref="K18:O18"/>
    <mergeCell ref="K20:O20"/>
    <mergeCell ref="K21:O21"/>
    <mergeCell ref="K22:O22"/>
    <mergeCell ref="K23:O23"/>
    <mergeCell ref="K24:O24"/>
    <mergeCell ref="K35:O35"/>
    <mergeCell ref="K36:O36"/>
    <mergeCell ref="K37:O37"/>
    <mergeCell ref="K26:O26"/>
    <mergeCell ref="K27:O27"/>
    <mergeCell ref="K28:O28"/>
    <mergeCell ref="K29:O29"/>
    <mergeCell ref="K30:O30"/>
    <mergeCell ref="K31:O31"/>
    <mergeCell ref="K32:O32"/>
    <mergeCell ref="K33:O33"/>
    <mergeCell ref="K34:O34"/>
    <mergeCell ref="K19:O19"/>
    <mergeCell ref="K7:O7"/>
    <mergeCell ref="K9:O9"/>
    <mergeCell ref="K10:O10"/>
    <mergeCell ref="K11:O11"/>
    <mergeCell ref="K12:O12"/>
    <mergeCell ref="B2:G2"/>
    <mergeCell ref="B12:G12"/>
    <mergeCell ref="A11:I11"/>
    <mergeCell ref="A23:I23"/>
    <mergeCell ref="A1:I1"/>
    <mergeCell ref="A13:A14"/>
    <mergeCell ref="B13:G13"/>
    <mergeCell ref="K2:O2"/>
    <mergeCell ref="K3:O3"/>
    <mergeCell ref="K4:O4"/>
    <mergeCell ref="K5:O5"/>
    <mergeCell ref="K6:O6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28A6-1BF1-4A29-A148-1B88A03DD0EF}">
  <dimension ref="A1:H111"/>
  <sheetViews>
    <sheetView showGridLines="0" topLeftCell="A66" zoomScale="104" workbookViewId="0">
      <selection activeCell="G111" sqref="A1:G111"/>
    </sheetView>
  </sheetViews>
  <sheetFormatPr defaultRowHeight="14.4" outlineLevelRow="1" x14ac:dyDescent="0.3"/>
  <cols>
    <col min="1" max="1" width="2.33203125" customWidth="1"/>
    <col min="2" max="2" width="18.88671875" bestFit="1" customWidth="1"/>
    <col min="3" max="3" width="25.88671875" bestFit="1" customWidth="1"/>
    <col min="4" max="4" width="12.6640625" bestFit="1" customWidth="1"/>
    <col min="5" max="5" width="13.21875" bestFit="1" customWidth="1"/>
    <col min="6" max="6" width="10.44140625" bestFit="1" customWidth="1"/>
    <col min="7" max="7" width="5.33203125" bestFit="1" customWidth="1"/>
  </cols>
  <sheetData>
    <row r="1" spans="1:5" x14ac:dyDescent="0.3">
      <c r="A1" s="4" t="s">
        <v>24</v>
      </c>
    </row>
    <row r="2" spans="1:5" x14ac:dyDescent="0.3">
      <c r="A2" s="4" t="s">
        <v>177</v>
      </c>
    </row>
    <row r="3" spans="1:5" x14ac:dyDescent="0.3">
      <c r="A3" s="4" t="s">
        <v>178</v>
      </c>
    </row>
    <row r="4" spans="1:5" x14ac:dyDescent="0.3">
      <c r="A4" s="4" t="s">
        <v>25</v>
      </c>
    </row>
    <row r="5" spans="1:5" x14ac:dyDescent="0.3">
      <c r="A5" s="4" t="s">
        <v>26</v>
      </c>
    </row>
    <row r="6" spans="1:5" outlineLevel="1" x14ac:dyDescent="0.3">
      <c r="A6" s="4"/>
      <c r="B6" t="s">
        <v>27</v>
      </c>
    </row>
    <row r="7" spans="1:5" outlineLevel="1" x14ac:dyDescent="0.3">
      <c r="A7" s="4"/>
      <c r="B7" t="s">
        <v>179</v>
      </c>
    </row>
    <row r="8" spans="1:5" outlineLevel="1" x14ac:dyDescent="0.3">
      <c r="A8" s="4"/>
      <c r="B8" t="s">
        <v>28</v>
      </c>
    </row>
    <row r="9" spans="1:5" x14ac:dyDescent="0.3">
      <c r="A9" s="4" t="s">
        <v>29</v>
      </c>
    </row>
    <row r="10" spans="1:5" outlineLevel="1" x14ac:dyDescent="0.3">
      <c r="B10" t="s">
        <v>30</v>
      </c>
    </row>
    <row r="11" spans="1:5" outlineLevel="1" x14ac:dyDescent="0.3">
      <c r="B11" t="s">
        <v>31</v>
      </c>
    </row>
    <row r="14" spans="1:5" ht="15" thickBot="1" x14ac:dyDescent="0.35">
      <c r="A14" t="s">
        <v>32</v>
      </c>
    </row>
    <row r="15" spans="1:5" ht="15" thickBot="1" x14ac:dyDescent="0.35">
      <c r="B15" s="7" t="s">
        <v>33</v>
      </c>
      <c r="C15" s="7" t="s">
        <v>34</v>
      </c>
      <c r="D15" s="7" t="s">
        <v>35</v>
      </c>
      <c r="E15" s="7" t="s">
        <v>36</v>
      </c>
    </row>
    <row r="16" spans="1:5" ht="15" thickBot="1" x14ac:dyDescent="0.35">
      <c r="B16" s="6" t="s">
        <v>43</v>
      </c>
      <c r="C16" s="6" t="s">
        <v>180</v>
      </c>
      <c r="D16" s="6">
        <v>47401</v>
      </c>
      <c r="E16" s="6">
        <v>47401</v>
      </c>
    </row>
    <row r="19" spans="1:6" ht="15" thickBot="1" x14ac:dyDescent="0.35">
      <c r="A19" t="s">
        <v>37</v>
      </c>
    </row>
    <row r="20" spans="1:6" ht="15" thickBot="1" x14ac:dyDescent="0.35">
      <c r="B20" s="7" t="s">
        <v>202</v>
      </c>
      <c r="C20" s="7" t="s">
        <v>203</v>
      </c>
      <c r="D20" s="7" t="s">
        <v>204</v>
      </c>
      <c r="E20" s="7" t="s">
        <v>205</v>
      </c>
      <c r="F20" s="7" t="s">
        <v>38</v>
      </c>
    </row>
    <row r="21" spans="1:6" x14ac:dyDescent="0.3">
      <c r="B21" s="36" t="s">
        <v>182</v>
      </c>
      <c r="C21" s="35"/>
      <c r="D21" s="35"/>
      <c r="E21" s="35"/>
      <c r="F21" s="35"/>
    </row>
    <row r="22" spans="1:6" outlineLevel="1" x14ac:dyDescent="0.3">
      <c r="B22" s="8" t="s">
        <v>44</v>
      </c>
      <c r="C22" s="8" t="s">
        <v>45</v>
      </c>
      <c r="D22" s="8">
        <v>0</v>
      </c>
      <c r="E22" s="8">
        <v>0</v>
      </c>
      <c r="F22" s="8" t="s">
        <v>38</v>
      </c>
    </row>
    <row r="23" spans="1:6" outlineLevel="1" x14ac:dyDescent="0.3">
      <c r="B23" s="8" t="s">
        <v>46</v>
      </c>
      <c r="C23" s="8" t="s">
        <v>47</v>
      </c>
      <c r="D23" s="8">
        <v>8</v>
      </c>
      <c r="E23" s="8">
        <v>8</v>
      </c>
      <c r="F23" s="8" t="s">
        <v>38</v>
      </c>
    </row>
    <row r="24" spans="1:6" outlineLevel="1" x14ac:dyDescent="0.3">
      <c r="B24" s="8" t="s">
        <v>48</v>
      </c>
      <c r="C24" s="8" t="s">
        <v>49</v>
      </c>
      <c r="D24" s="8">
        <v>2</v>
      </c>
      <c r="E24" s="8">
        <v>2</v>
      </c>
      <c r="F24" s="8" t="s">
        <v>38</v>
      </c>
    </row>
    <row r="25" spans="1:6" outlineLevel="1" x14ac:dyDescent="0.3">
      <c r="B25" s="8" t="s">
        <v>50</v>
      </c>
      <c r="C25" s="8" t="s">
        <v>51</v>
      </c>
      <c r="D25" s="8">
        <v>0</v>
      </c>
      <c r="E25" s="8">
        <v>0</v>
      </c>
      <c r="F25" s="8" t="s">
        <v>38</v>
      </c>
    </row>
    <row r="26" spans="1:6" outlineLevel="1" x14ac:dyDescent="0.3">
      <c r="B26" s="8" t="s">
        <v>52</v>
      </c>
      <c r="C26" s="8" t="s">
        <v>53</v>
      </c>
      <c r="D26" s="8">
        <v>0</v>
      </c>
      <c r="E26" s="8">
        <v>0</v>
      </c>
      <c r="F26" s="8" t="s">
        <v>38</v>
      </c>
    </row>
    <row r="27" spans="1:6" outlineLevel="1" x14ac:dyDescent="0.3">
      <c r="B27" s="8" t="s">
        <v>54</v>
      </c>
      <c r="C27" s="8" t="s">
        <v>55</v>
      </c>
      <c r="D27" s="8">
        <v>0</v>
      </c>
      <c r="E27" s="8">
        <v>0</v>
      </c>
      <c r="F27" s="8" t="s">
        <v>38</v>
      </c>
    </row>
    <row r="28" spans="1:6" outlineLevel="1" x14ac:dyDescent="0.3">
      <c r="B28" s="8" t="s">
        <v>56</v>
      </c>
      <c r="C28" s="8" t="s">
        <v>57</v>
      </c>
      <c r="D28" s="8">
        <v>1</v>
      </c>
      <c r="E28" s="8">
        <v>1</v>
      </c>
      <c r="F28" s="8" t="s">
        <v>169</v>
      </c>
    </row>
    <row r="29" spans="1:6" outlineLevel="1" x14ac:dyDescent="0.3">
      <c r="B29" s="8" t="s">
        <v>58</v>
      </c>
      <c r="C29" s="8" t="s">
        <v>59</v>
      </c>
      <c r="D29" s="8">
        <v>0</v>
      </c>
      <c r="E29" s="8">
        <v>0</v>
      </c>
      <c r="F29" s="8" t="s">
        <v>38</v>
      </c>
    </row>
    <row r="30" spans="1:6" outlineLevel="1" x14ac:dyDescent="0.3">
      <c r="B30" s="8" t="s">
        <v>60</v>
      </c>
      <c r="C30" s="8" t="s">
        <v>61</v>
      </c>
      <c r="D30" s="8">
        <v>0</v>
      </c>
      <c r="E30" s="8">
        <v>0</v>
      </c>
      <c r="F30" s="8" t="s">
        <v>38</v>
      </c>
    </row>
    <row r="31" spans="1:6" outlineLevel="1" x14ac:dyDescent="0.3">
      <c r="B31" s="8" t="s">
        <v>62</v>
      </c>
      <c r="C31" s="8" t="s">
        <v>63</v>
      </c>
      <c r="D31" s="8">
        <v>0</v>
      </c>
      <c r="E31" s="8">
        <v>0</v>
      </c>
      <c r="F31" s="8" t="s">
        <v>38</v>
      </c>
    </row>
    <row r="32" spans="1:6" outlineLevel="1" x14ac:dyDescent="0.3">
      <c r="B32" s="8" t="s">
        <v>64</v>
      </c>
      <c r="C32" s="8" t="s">
        <v>65</v>
      </c>
      <c r="D32" s="8">
        <v>6</v>
      </c>
      <c r="E32" s="8">
        <v>6</v>
      </c>
      <c r="F32" s="8" t="s">
        <v>38</v>
      </c>
    </row>
    <row r="33" spans="2:6" outlineLevel="1" x14ac:dyDescent="0.3">
      <c r="B33" s="8" t="s">
        <v>66</v>
      </c>
      <c r="C33" s="8" t="s">
        <v>67</v>
      </c>
      <c r="D33" s="8">
        <v>7</v>
      </c>
      <c r="E33" s="8">
        <v>7</v>
      </c>
      <c r="F33" s="8" t="s">
        <v>38</v>
      </c>
    </row>
    <row r="34" spans="2:6" outlineLevel="1" x14ac:dyDescent="0.3">
      <c r="B34" s="8" t="s">
        <v>68</v>
      </c>
      <c r="C34" s="8" t="s">
        <v>69</v>
      </c>
      <c r="D34" s="8">
        <v>11</v>
      </c>
      <c r="E34" s="8">
        <v>11</v>
      </c>
      <c r="F34" s="8" t="s">
        <v>38</v>
      </c>
    </row>
    <row r="35" spans="2:6" outlineLevel="1" x14ac:dyDescent="0.3">
      <c r="B35" s="8" t="s">
        <v>70</v>
      </c>
      <c r="C35" s="8" t="s">
        <v>71</v>
      </c>
      <c r="D35" s="8">
        <v>1</v>
      </c>
      <c r="E35" s="8">
        <v>1</v>
      </c>
      <c r="F35" s="8" t="s">
        <v>169</v>
      </c>
    </row>
    <row r="36" spans="2:6" outlineLevel="1" x14ac:dyDescent="0.3">
      <c r="B36" s="8" t="s">
        <v>72</v>
      </c>
      <c r="C36" s="8" t="s">
        <v>73</v>
      </c>
      <c r="D36" s="8">
        <v>0</v>
      </c>
      <c r="E36" s="8">
        <v>0</v>
      </c>
      <c r="F36" s="8" t="s">
        <v>38</v>
      </c>
    </row>
    <row r="37" spans="2:6" outlineLevel="1" x14ac:dyDescent="0.3">
      <c r="B37" s="8" t="s">
        <v>74</v>
      </c>
      <c r="C37" s="8" t="s">
        <v>75</v>
      </c>
      <c r="D37" s="8">
        <v>0</v>
      </c>
      <c r="E37" s="8">
        <v>0</v>
      </c>
      <c r="F37" s="8" t="s">
        <v>38</v>
      </c>
    </row>
    <row r="38" spans="2:6" outlineLevel="1" x14ac:dyDescent="0.3">
      <c r="B38" s="8" t="s">
        <v>76</v>
      </c>
      <c r="C38" s="8" t="s">
        <v>77</v>
      </c>
      <c r="D38" s="8">
        <v>0</v>
      </c>
      <c r="E38" s="8">
        <v>0</v>
      </c>
      <c r="F38" s="8" t="s">
        <v>38</v>
      </c>
    </row>
    <row r="39" spans="2:6" outlineLevel="1" x14ac:dyDescent="0.3">
      <c r="B39" s="8" t="s">
        <v>78</v>
      </c>
      <c r="C39" s="8" t="s">
        <v>79</v>
      </c>
      <c r="D39" s="8">
        <v>0</v>
      </c>
      <c r="E39" s="8">
        <v>0</v>
      </c>
      <c r="F39" s="8" t="s">
        <v>38</v>
      </c>
    </row>
    <row r="40" spans="2:6" outlineLevel="1" x14ac:dyDescent="0.3">
      <c r="B40" s="8" t="s">
        <v>80</v>
      </c>
      <c r="C40" s="8" t="s">
        <v>81</v>
      </c>
      <c r="D40" s="8">
        <v>0</v>
      </c>
      <c r="E40" s="8">
        <v>0</v>
      </c>
      <c r="F40" s="8" t="s">
        <v>38</v>
      </c>
    </row>
    <row r="41" spans="2:6" outlineLevel="1" x14ac:dyDescent="0.3">
      <c r="B41" s="8" t="s">
        <v>82</v>
      </c>
      <c r="C41" s="8" t="s">
        <v>83</v>
      </c>
      <c r="D41" s="8">
        <v>0</v>
      </c>
      <c r="E41" s="8">
        <v>0</v>
      </c>
      <c r="F41" s="8" t="s">
        <v>38</v>
      </c>
    </row>
    <row r="42" spans="2:6" outlineLevel="1" x14ac:dyDescent="0.3">
      <c r="B42" s="8" t="s">
        <v>84</v>
      </c>
      <c r="C42" s="8" t="s">
        <v>85</v>
      </c>
      <c r="D42" s="8">
        <v>0</v>
      </c>
      <c r="E42" s="8">
        <v>0</v>
      </c>
      <c r="F42" s="8" t="s">
        <v>169</v>
      </c>
    </row>
    <row r="43" spans="2:6" outlineLevel="1" x14ac:dyDescent="0.3">
      <c r="B43" s="8" t="s">
        <v>86</v>
      </c>
      <c r="C43" s="8" t="s">
        <v>87</v>
      </c>
      <c r="D43" s="8">
        <v>10</v>
      </c>
      <c r="E43" s="8">
        <v>10</v>
      </c>
      <c r="F43" s="8" t="s">
        <v>38</v>
      </c>
    </row>
    <row r="44" spans="2:6" outlineLevel="1" x14ac:dyDescent="0.3">
      <c r="B44" s="8" t="s">
        <v>88</v>
      </c>
      <c r="C44" s="8" t="s">
        <v>89</v>
      </c>
      <c r="D44" s="8">
        <v>0</v>
      </c>
      <c r="E44" s="8">
        <v>0</v>
      </c>
      <c r="F44" s="8" t="s">
        <v>38</v>
      </c>
    </row>
    <row r="45" spans="2:6" outlineLevel="1" x14ac:dyDescent="0.3">
      <c r="B45" s="8" t="s">
        <v>90</v>
      </c>
      <c r="C45" s="8" t="s">
        <v>91</v>
      </c>
      <c r="D45" s="8">
        <v>12</v>
      </c>
      <c r="E45" s="8">
        <v>12</v>
      </c>
      <c r="F45" s="8" t="s">
        <v>38</v>
      </c>
    </row>
    <row r="46" spans="2:6" outlineLevel="1" x14ac:dyDescent="0.3">
      <c r="B46" s="8" t="s">
        <v>92</v>
      </c>
      <c r="C46" s="8" t="s">
        <v>93</v>
      </c>
      <c r="D46" s="8">
        <v>0</v>
      </c>
      <c r="E46" s="8">
        <v>0</v>
      </c>
      <c r="F46" s="8" t="s">
        <v>38</v>
      </c>
    </row>
    <row r="47" spans="2:6" outlineLevel="1" x14ac:dyDescent="0.3">
      <c r="B47" s="8" t="s">
        <v>94</v>
      </c>
      <c r="C47" s="8" t="s">
        <v>95</v>
      </c>
      <c r="D47" s="8">
        <v>0</v>
      </c>
      <c r="E47" s="8">
        <v>0</v>
      </c>
      <c r="F47" s="8" t="s">
        <v>38</v>
      </c>
    </row>
    <row r="48" spans="2:6" outlineLevel="1" x14ac:dyDescent="0.3">
      <c r="B48" s="8" t="s">
        <v>96</v>
      </c>
      <c r="C48" s="8" t="s">
        <v>97</v>
      </c>
      <c r="D48" s="8">
        <v>0</v>
      </c>
      <c r="E48" s="8">
        <v>0</v>
      </c>
      <c r="F48" s="8" t="s">
        <v>38</v>
      </c>
    </row>
    <row r="49" spans="1:7" outlineLevel="1" x14ac:dyDescent="0.3">
      <c r="B49" s="8" t="s">
        <v>98</v>
      </c>
      <c r="C49" s="8" t="s">
        <v>99</v>
      </c>
      <c r="D49" s="8">
        <v>1</v>
      </c>
      <c r="E49" s="8">
        <v>1</v>
      </c>
      <c r="F49" s="8" t="s">
        <v>169</v>
      </c>
    </row>
    <row r="50" spans="1:7" outlineLevel="1" x14ac:dyDescent="0.3">
      <c r="B50" s="8" t="s">
        <v>100</v>
      </c>
      <c r="C50" s="8" t="s">
        <v>101</v>
      </c>
      <c r="D50" s="8">
        <v>0</v>
      </c>
      <c r="E50" s="8">
        <v>0</v>
      </c>
      <c r="F50" s="8" t="s">
        <v>38</v>
      </c>
    </row>
    <row r="51" spans="1:7" outlineLevel="1" x14ac:dyDescent="0.3">
      <c r="B51" s="8" t="s">
        <v>102</v>
      </c>
      <c r="C51" s="8" t="s">
        <v>103</v>
      </c>
      <c r="D51" s="8">
        <v>0</v>
      </c>
      <c r="E51" s="8">
        <v>0</v>
      </c>
      <c r="F51" s="8" t="s">
        <v>38</v>
      </c>
    </row>
    <row r="52" spans="1:7" outlineLevel="1" x14ac:dyDescent="0.3">
      <c r="B52" s="8" t="s">
        <v>104</v>
      </c>
      <c r="C52" s="8" t="s">
        <v>105</v>
      </c>
      <c r="D52" s="8">
        <v>0</v>
      </c>
      <c r="E52" s="8">
        <v>0</v>
      </c>
      <c r="F52" s="8" t="s">
        <v>38</v>
      </c>
    </row>
    <row r="53" spans="1:7" outlineLevel="1" x14ac:dyDescent="0.3">
      <c r="B53" s="8" t="s">
        <v>106</v>
      </c>
      <c r="C53" s="8" t="s">
        <v>107</v>
      </c>
      <c r="D53" s="8">
        <v>0</v>
      </c>
      <c r="E53" s="8">
        <v>0</v>
      </c>
      <c r="F53" s="8" t="s">
        <v>38</v>
      </c>
    </row>
    <row r="54" spans="1:7" outlineLevel="1" x14ac:dyDescent="0.3">
      <c r="B54" s="8" t="s">
        <v>108</v>
      </c>
      <c r="C54" s="8" t="s">
        <v>109</v>
      </c>
      <c r="D54" s="8">
        <v>0</v>
      </c>
      <c r="E54" s="8">
        <v>0</v>
      </c>
      <c r="F54" s="8" t="s">
        <v>38</v>
      </c>
    </row>
    <row r="55" spans="1:7" outlineLevel="1" x14ac:dyDescent="0.3">
      <c r="B55" s="8" t="s">
        <v>110</v>
      </c>
      <c r="C55" s="8" t="s">
        <v>111</v>
      </c>
      <c r="D55" s="8">
        <v>0</v>
      </c>
      <c r="E55" s="8">
        <v>0</v>
      </c>
      <c r="F55" s="8" t="s">
        <v>38</v>
      </c>
    </row>
    <row r="56" spans="1:7" ht="15" outlineLevel="1" thickBot="1" x14ac:dyDescent="0.35">
      <c r="B56" s="6" t="s">
        <v>112</v>
      </c>
      <c r="C56" s="6" t="s">
        <v>113</v>
      </c>
      <c r="D56" s="6">
        <v>0</v>
      </c>
      <c r="E56" s="6">
        <v>0</v>
      </c>
      <c r="F56" s="6" t="s">
        <v>169</v>
      </c>
    </row>
    <row r="60" spans="1:7" ht="15" thickBot="1" x14ac:dyDescent="0.35">
      <c r="A60" t="s">
        <v>19</v>
      </c>
    </row>
    <row r="61" spans="1:7" ht="15" thickBot="1" x14ac:dyDescent="0.35">
      <c r="B61" s="7" t="s">
        <v>202</v>
      </c>
      <c r="C61" s="7" t="s">
        <v>203</v>
      </c>
      <c r="D61" s="7" t="s">
        <v>206</v>
      </c>
      <c r="E61" s="7" t="s">
        <v>207</v>
      </c>
      <c r="F61" s="7" t="s">
        <v>208</v>
      </c>
      <c r="G61" s="7" t="s">
        <v>42</v>
      </c>
    </row>
    <row r="62" spans="1:7" x14ac:dyDescent="0.3">
      <c r="B62" s="36" t="s">
        <v>183</v>
      </c>
      <c r="C62" s="35"/>
      <c r="D62" s="35"/>
      <c r="E62" s="35"/>
      <c r="F62" s="35"/>
      <c r="G62" s="35"/>
    </row>
    <row r="63" spans="1:7" outlineLevel="1" x14ac:dyDescent="0.3">
      <c r="B63" s="8" t="s">
        <v>114</v>
      </c>
      <c r="C63" s="8" t="s">
        <v>47</v>
      </c>
      <c r="D63" s="8">
        <v>10</v>
      </c>
      <c r="E63" s="8" t="s">
        <v>115</v>
      </c>
      <c r="F63" s="8" t="s">
        <v>116</v>
      </c>
      <c r="G63" s="8">
        <v>8</v>
      </c>
    </row>
    <row r="64" spans="1:7" outlineLevel="1" x14ac:dyDescent="0.3">
      <c r="B64" s="8" t="s">
        <v>117</v>
      </c>
      <c r="C64" s="8" t="s">
        <v>61</v>
      </c>
      <c r="D64" s="8">
        <v>24</v>
      </c>
      <c r="E64" s="8" t="s">
        <v>118</v>
      </c>
      <c r="F64" s="8" t="s">
        <v>119</v>
      </c>
      <c r="G64" s="8">
        <v>0</v>
      </c>
    </row>
    <row r="65" spans="2:7" outlineLevel="1" x14ac:dyDescent="0.3">
      <c r="B65" s="8" t="s">
        <v>120</v>
      </c>
      <c r="C65" s="8" t="s">
        <v>75</v>
      </c>
      <c r="D65" s="8">
        <v>0</v>
      </c>
      <c r="E65" s="8" t="s">
        <v>121</v>
      </c>
      <c r="F65" s="8" t="s">
        <v>119</v>
      </c>
      <c r="G65" s="8">
        <v>0</v>
      </c>
    </row>
    <row r="66" spans="2:7" outlineLevel="1" x14ac:dyDescent="0.3">
      <c r="B66" s="8" t="s">
        <v>122</v>
      </c>
      <c r="C66" s="8" t="s">
        <v>89</v>
      </c>
      <c r="D66" s="8">
        <v>22</v>
      </c>
      <c r="E66" s="8" t="s">
        <v>123</v>
      </c>
      <c r="F66" s="8" t="s">
        <v>119</v>
      </c>
      <c r="G66" s="8">
        <v>0</v>
      </c>
    </row>
    <row r="67" spans="2:7" outlineLevel="1" x14ac:dyDescent="0.3">
      <c r="B67" s="8" t="s">
        <v>124</v>
      </c>
      <c r="C67" s="8" t="s">
        <v>103</v>
      </c>
      <c r="D67" s="8">
        <v>0</v>
      </c>
      <c r="E67" s="8" t="s">
        <v>125</v>
      </c>
      <c r="F67" s="8" t="s">
        <v>119</v>
      </c>
      <c r="G67" s="8">
        <v>0</v>
      </c>
    </row>
    <row r="68" spans="2:7" x14ac:dyDescent="0.3">
      <c r="B68" s="8"/>
      <c r="C68" s="8"/>
      <c r="D68" s="8"/>
      <c r="E68" s="8"/>
      <c r="F68" s="8"/>
      <c r="G68" s="8"/>
    </row>
    <row r="69" spans="2:7" x14ac:dyDescent="0.3">
      <c r="B69" s="37" t="s">
        <v>184</v>
      </c>
      <c r="C69" s="8"/>
      <c r="D69" s="8"/>
      <c r="E69" s="8"/>
      <c r="F69" s="8"/>
      <c r="G69" s="8"/>
    </row>
    <row r="70" spans="2:7" outlineLevel="1" x14ac:dyDescent="0.3">
      <c r="B70" s="8" t="s">
        <v>126</v>
      </c>
      <c r="C70" s="8" t="s">
        <v>127</v>
      </c>
      <c r="D70" s="8">
        <v>10</v>
      </c>
      <c r="E70" s="8" t="s">
        <v>170</v>
      </c>
      <c r="F70" s="8" t="s">
        <v>119</v>
      </c>
      <c r="G70" s="8">
        <v>0</v>
      </c>
    </row>
    <row r="71" spans="2:7" outlineLevel="1" x14ac:dyDescent="0.3">
      <c r="B71" s="8" t="s">
        <v>128</v>
      </c>
      <c r="C71" s="8" t="s">
        <v>129</v>
      </c>
      <c r="D71" s="8">
        <v>8</v>
      </c>
      <c r="E71" s="8" t="s">
        <v>171</v>
      </c>
      <c r="F71" s="8" t="s">
        <v>119</v>
      </c>
      <c r="G71" s="8">
        <v>0</v>
      </c>
    </row>
    <row r="72" spans="2:7" outlineLevel="1" x14ac:dyDescent="0.3">
      <c r="B72" s="8" t="s">
        <v>130</v>
      </c>
      <c r="C72" s="8" t="s">
        <v>131</v>
      </c>
      <c r="D72" s="8">
        <v>14</v>
      </c>
      <c r="E72" s="8" t="s">
        <v>172</v>
      </c>
      <c r="F72" s="8" t="s">
        <v>119</v>
      </c>
      <c r="G72" s="8">
        <v>0</v>
      </c>
    </row>
    <row r="73" spans="2:7" outlineLevel="1" x14ac:dyDescent="0.3">
      <c r="B73" s="8" t="s">
        <v>132</v>
      </c>
      <c r="C73" s="8" t="s">
        <v>133</v>
      </c>
      <c r="D73" s="8">
        <v>6</v>
      </c>
      <c r="E73" s="8" t="s">
        <v>173</v>
      </c>
      <c r="F73" s="8" t="s">
        <v>119</v>
      </c>
      <c r="G73" s="8">
        <v>0</v>
      </c>
    </row>
    <row r="74" spans="2:7" outlineLevel="1" x14ac:dyDescent="0.3">
      <c r="B74" s="8" t="s">
        <v>134</v>
      </c>
      <c r="C74" s="8" t="s">
        <v>135</v>
      </c>
      <c r="D74" s="8">
        <v>7</v>
      </c>
      <c r="E74" s="8" t="s">
        <v>174</v>
      </c>
      <c r="F74" s="8" t="s">
        <v>119</v>
      </c>
      <c r="G74" s="8">
        <v>0</v>
      </c>
    </row>
    <row r="75" spans="2:7" outlineLevel="1" x14ac:dyDescent="0.3">
      <c r="B75" s="8" t="s">
        <v>136</v>
      </c>
      <c r="C75" s="8" t="s">
        <v>137</v>
      </c>
      <c r="D75" s="8">
        <v>11</v>
      </c>
      <c r="E75" s="8" t="s">
        <v>175</v>
      </c>
      <c r="F75" s="8" t="s">
        <v>119</v>
      </c>
      <c r="G75" s="8">
        <v>0</v>
      </c>
    </row>
    <row r="76" spans="2:7" x14ac:dyDescent="0.3">
      <c r="B76" s="8"/>
      <c r="C76" s="8"/>
      <c r="D76" s="8"/>
      <c r="E76" s="8"/>
      <c r="F76" s="8"/>
      <c r="G76" s="8"/>
    </row>
    <row r="77" spans="2:7" x14ac:dyDescent="0.3">
      <c r="B77" s="37" t="s">
        <v>185</v>
      </c>
      <c r="C77" s="8"/>
      <c r="D77" s="8"/>
      <c r="E77" s="8"/>
      <c r="F77" s="8"/>
      <c r="G77" s="8"/>
    </row>
    <row r="78" spans="2:7" outlineLevel="1" x14ac:dyDescent="0.3">
      <c r="B78" s="8" t="s">
        <v>44</v>
      </c>
      <c r="C78" s="8" t="s">
        <v>45</v>
      </c>
      <c r="D78" s="8">
        <v>0</v>
      </c>
      <c r="E78" s="8" t="s">
        <v>138</v>
      </c>
      <c r="F78" s="8" t="s">
        <v>119</v>
      </c>
      <c r="G78" s="8">
        <v>0</v>
      </c>
    </row>
    <row r="79" spans="2:7" outlineLevel="1" x14ac:dyDescent="0.3">
      <c r="B79" s="8" t="s">
        <v>46</v>
      </c>
      <c r="C79" s="8" t="s">
        <v>47</v>
      </c>
      <c r="D79" s="8">
        <v>8</v>
      </c>
      <c r="E79" s="8" t="s">
        <v>139</v>
      </c>
      <c r="F79" s="8" t="s">
        <v>116</v>
      </c>
      <c r="G79" s="8">
        <v>8</v>
      </c>
    </row>
    <row r="80" spans="2:7" outlineLevel="1" x14ac:dyDescent="0.3">
      <c r="B80" s="8" t="s">
        <v>48</v>
      </c>
      <c r="C80" s="8" t="s">
        <v>49</v>
      </c>
      <c r="D80" s="8">
        <v>2</v>
      </c>
      <c r="E80" s="8" t="s">
        <v>140</v>
      </c>
      <c r="F80" s="8" t="s">
        <v>116</v>
      </c>
      <c r="G80" s="8">
        <v>2</v>
      </c>
    </row>
    <row r="81" spans="2:7" outlineLevel="1" x14ac:dyDescent="0.3">
      <c r="B81" s="8" t="s">
        <v>50</v>
      </c>
      <c r="C81" s="8" t="s">
        <v>51</v>
      </c>
      <c r="D81" s="8">
        <v>0</v>
      </c>
      <c r="E81" s="8" t="s">
        <v>141</v>
      </c>
      <c r="F81" s="8" t="s">
        <v>119</v>
      </c>
      <c r="G81" s="8">
        <v>0</v>
      </c>
    </row>
    <row r="82" spans="2:7" outlineLevel="1" x14ac:dyDescent="0.3">
      <c r="B82" s="8" t="s">
        <v>52</v>
      </c>
      <c r="C82" s="8" t="s">
        <v>53</v>
      </c>
      <c r="D82" s="8">
        <v>0</v>
      </c>
      <c r="E82" s="8" t="s">
        <v>142</v>
      </c>
      <c r="F82" s="8" t="s">
        <v>119</v>
      </c>
      <c r="G82" s="8">
        <v>0</v>
      </c>
    </row>
    <row r="83" spans="2:7" outlineLevel="1" x14ac:dyDescent="0.3">
      <c r="B83" s="8" t="s">
        <v>54</v>
      </c>
      <c r="C83" s="8" t="s">
        <v>55</v>
      </c>
      <c r="D83" s="8">
        <v>0</v>
      </c>
      <c r="E83" s="8" t="s">
        <v>143</v>
      </c>
      <c r="F83" s="8" t="s">
        <v>119</v>
      </c>
      <c r="G83" s="8">
        <v>0</v>
      </c>
    </row>
    <row r="84" spans="2:7" outlineLevel="1" x14ac:dyDescent="0.3">
      <c r="B84" s="8" t="s">
        <v>58</v>
      </c>
      <c r="C84" s="8" t="s">
        <v>59</v>
      </c>
      <c r="D84" s="8">
        <v>0</v>
      </c>
      <c r="E84" s="8" t="s">
        <v>144</v>
      </c>
      <c r="F84" s="8" t="s">
        <v>119</v>
      </c>
      <c r="G84" s="8">
        <v>0</v>
      </c>
    </row>
    <row r="85" spans="2:7" outlineLevel="1" x14ac:dyDescent="0.3">
      <c r="B85" s="8" t="s">
        <v>60</v>
      </c>
      <c r="C85" s="8" t="s">
        <v>61</v>
      </c>
      <c r="D85" s="8">
        <v>0</v>
      </c>
      <c r="E85" s="8" t="s">
        <v>145</v>
      </c>
      <c r="F85" s="8" t="s">
        <v>119</v>
      </c>
      <c r="G85" s="8">
        <v>0</v>
      </c>
    </row>
    <row r="86" spans="2:7" outlineLevel="1" x14ac:dyDescent="0.3">
      <c r="B86" s="8" t="s">
        <v>62</v>
      </c>
      <c r="C86" s="8" t="s">
        <v>63</v>
      </c>
      <c r="D86" s="8">
        <v>0</v>
      </c>
      <c r="E86" s="8" t="s">
        <v>146</v>
      </c>
      <c r="F86" s="8" t="s">
        <v>119</v>
      </c>
      <c r="G86" s="8">
        <v>0</v>
      </c>
    </row>
    <row r="87" spans="2:7" outlineLevel="1" x14ac:dyDescent="0.3">
      <c r="B87" s="8" t="s">
        <v>64</v>
      </c>
      <c r="C87" s="8" t="s">
        <v>65</v>
      </c>
      <c r="D87" s="8">
        <v>6</v>
      </c>
      <c r="E87" s="8" t="s">
        <v>147</v>
      </c>
      <c r="F87" s="8" t="s">
        <v>116</v>
      </c>
      <c r="G87" s="8">
        <v>6</v>
      </c>
    </row>
    <row r="88" spans="2:7" outlineLevel="1" x14ac:dyDescent="0.3">
      <c r="B88" s="8" t="s">
        <v>66</v>
      </c>
      <c r="C88" s="8" t="s">
        <v>67</v>
      </c>
      <c r="D88" s="8">
        <v>7</v>
      </c>
      <c r="E88" s="8" t="s">
        <v>148</v>
      </c>
      <c r="F88" s="8" t="s">
        <v>116</v>
      </c>
      <c r="G88" s="8">
        <v>7</v>
      </c>
    </row>
    <row r="89" spans="2:7" outlineLevel="1" x14ac:dyDescent="0.3">
      <c r="B89" s="8" t="s">
        <v>68</v>
      </c>
      <c r="C89" s="8" t="s">
        <v>69</v>
      </c>
      <c r="D89" s="8">
        <v>11</v>
      </c>
      <c r="E89" s="8" t="s">
        <v>149</v>
      </c>
      <c r="F89" s="8" t="s">
        <v>116</v>
      </c>
      <c r="G89" s="8">
        <v>11</v>
      </c>
    </row>
    <row r="90" spans="2:7" outlineLevel="1" x14ac:dyDescent="0.3">
      <c r="B90" s="8" t="s">
        <v>72</v>
      </c>
      <c r="C90" s="8" t="s">
        <v>73</v>
      </c>
      <c r="D90" s="8">
        <v>0</v>
      </c>
      <c r="E90" s="8" t="s">
        <v>150</v>
      </c>
      <c r="F90" s="8" t="s">
        <v>119</v>
      </c>
      <c r="G90" s="8">
        <v>0</v>
      </c>
    </row>
    <row r="91" spans="2:7" outlineLevel="1" x14ac:dyDescent="0.3">
      <c r="B91" s="8" t="s">
        <v>74</v>
      </c>
      <c r="C91" s="8" t="s">
        <v>75</v>
      </c>
      <c r="D91" s="8">
        <v>0</v>
      </c>
      <c r="E91" s="8" t="s">
        <v>151</v>
      </c>
      <c r="F91" s="8" t="s">
        <v>119</v>
      </c>
      <c r="G91" s="8">
        <v>0</v>
      </c>
    </row>
    <row r="92" spans="2:7" outlineLevel="1" x14ac:dyDescent="0.3">
      <c r="B92" s="8" t="s">
        <v>76</v>
      </c>
      <c r="C92" s="8" t="s">
        <v>77</v>
      </c>
      <c r="D92" s="8">
        <v>0</v>
      </c>
      <c r="E92" s="8" t="s">
        <v>152</v>
      </c>
      <c r="F92" s="8" t="s">
        <v>119</v>
      </c>
      <c r="G92" s="8">
        <v>0</v>
      </c>
    </row>
    <row r="93" spans="2:7" outlineLevel="1" x14ac:dyDescent="0.3">
      <c r="B93" s="8" t="s">
        <v>78</v>
      </c>
      <c r="C93" s="8" t="s">
        <v>79</v>
      </c>
      <c r="D93" s="8">
        <v>0</v>
      </c>
      <c r="E93" s="8" t="s">
        <v>153</v>
      </c>
      <c r="F93" s="8" t="s">
        <v>119</v>
      </c>
      <c r="G93" s="8">
        <v>0</v>
      </c>
    </row>
    <row r="94" spans="2:7" outlineLevel="1" x14ac:dyDescent="0.3">
      <c r="B94" s="8" t="s">
        <v>80</v>
      </c>
      <c r="C94" s="8" t="s">
        <v>81</v>
      </c>
      <c r="D94" s="8">
        <v>0</v>
      </c>
      <c r="E94" s="8" t="s">
        <v>154</v>
      </c>
      <c r="F94" s="8" t="s">
        <v>119</v>
      </c>
      <c r="G94" s="8">
        <v>0</v>
      </c>
    </row>
    <row r="95" spans="2:7" outlineLevel="1" x14ac:dyDescent="0.3">
      <c r="B95" s="8" t="s">
        <v>82</v>
      </c>
      <c r="C95" s="8" t="s">
        <v>83</v>
      </c>
      <c r="D95" s="8">
        <v>0</v>
      </c>
      <c r="E95" s="8" t="s">
        <v>155</v>
      </c>
      <c r="F95" s="8" t="s">
        <v>119</v>
      </c>
      <c r="G95" s="8">
        <v>0</v>
      </c>
    </row>
    <row r="96" spans="2:7" outlineLevel="1" x14ac:dyDescent="0.3">
      <c r="B96" s="8" t="s">
        <v>86</v>
      </c>
      <c r="C96" s="8" t="s">
        <v>87</v>
      </c>
      <c r="D96" s="8">
        <v>10</v>
      </c>
      <c r="E96" s="8" t="s">
        <v>156</v>
      </c>
      <c r="F96" s="8" t="s">
        <v>116</v>
      </c>
      <c r="G96" s="8">
        <v>10</v>
      </c>
    </row>
    <row r="97" spans="2:8" outlineLevel="1" x14ac:dyDescent="0.3">
      <c r="B97" s="8" t="s">
        <v>88</v>
      </c>
      <c r="C97" s="8" t="s">
        <v>89</v>
      </c>
      <c r="D97" s="8">
        <v>0</v>
      </c>
      <c r="E97" s="8" t="s">
        <v>157</v>
      </c>
      <c r="F97" s="8" t="s">
        <v>119</v>
      </c>
      <c r="G97" s="8">
        <v>0</v>
      </c>
    </row>
    <row r="98" spans="2:8" outlineLevel="1" x14ac:dyDescent="0.3">
      <c r="B98" s="8" t="s">
        <v>90</v>
      </c>
      <c r="C98" s="8" t="s">
        <v>91</v>
      </c>
      <c r="D98" s="8">
        <v>12</v>
      </c>
      <c r="E98" s="8" t="s">
        <v>158</v>
      </c>
      <c r="F98" s="8" t="s">
        <v>116</v>
      </c>
      <c r="G98" s="8">
        <v>12</v>
      </c>
    </row>
    <row r="99" spans="2:8" outlineLevel="1" x14ac:dyDescent="0.3">
      <c r="B99" s="8" t="s">
        <v>92</v>
      </c>
      <c r="C99" s="8" t="s">
        <v>93</v>
      </c>
      <c r="D99" s="8">
        <v>0</v>
      </c>
      <c r="E99" s="8" t="s">
        <v>159</v>
      </c>
      <c r="F99" s="8" t="s">
        <v>119</v>
      </c>
      <c r="G99" s="8">
        <v>0</v>
      </c>
    </row>
    <row r="100" spans="2:8" outlineLevel="1" x14ac:dyDescent="0.3">
      <c r="B100" s="8" t="s">
        <v>94</v>
      </c>
      <c r="C100" s="8" t="s">
        <v>95</v>
      </c>
      <c r="D100" s="8">
        <v>0</v>
      </c>
      <c r="E100" s="8" t="s">
        <v>160</v>
      </c>
      <c r="F100" s="8" t="s">
        <v>119</v>
      </c>
      <c r="G100" s="8">
        <v>0</v>
      </c>
    </row>
    <row r="101" spans="2:8" outlineLevel="1" x14ac:dyDescent="0.3">
      <c r="B101" s="8" t="s">
        <v>96</v>
      </c>
      <c r="C101" s="8" t="s">
        <v>97</v>
      </c>
      <c r="D101" s="8">
        <v>0</v>
      </c>
      <c r="E101" s="8" t="s">
        <v>161</v>
      </c>
      <c r="F101" s="8" t="s">
        <v>119</v>
      </c>
      <c r="G101" s="8">
        <v>0</v>
      </c>
    </row>
    <row r="102" spans="2:8" outlineLevel="1" x14ac:dyDescent="0.3">
      <c r="B102" s="8" t="s">
        <v>100</v>
      </c>
      <c r="C102" s="8" t="s">
        <v>101</v>
      </c>
      <c r="D102" s="8">
        <v>0</v>
      </c>
      <c r="E102" s="8" t="s">
        <v>162</v>
      </c>
      <c r="F102" s="8" t="s">
        <v>119</v>
      </c>
      <c r="G102" s="8">
        <v>0</v>
      </c>
    </row>
    <row r="103" spans="2:8" outlineLevel="1" x14ac:dyDescent="0.3">
      <c r="B103" s="8" t="s">
        <v>102</v>
      </c>
      <c r="C103" s="8" t="s">
        <v>103</v>
      </c>
      <c r="D103" s="8">
        <v>0</v>
      </c>
      <c r="E103" s="8" t="s">
        <v>163</v>
      </c>
      <c r="F103" s="8" t="s">
        <v>119</v>
      </c>
      <c r="G103" s="8">
        <v>0</v>
      </c>
    </row>
    <row r="104" spans="2:8" outlineLevel="1" x14ac:dyDescent="0.3">
      <c r="B104" s="8" t="s">
        <v>104</v>
      </c>
      <c r="C104" s="8" t="s">
        <v>105</v>
      </c>
      <c r="D104" s="8">
        <v>0</v>
      </c>
      <c r="E104" s="8" t="s">
        <v>164</v>
      </c>
      <c r="F104" s="8" t="s">
        <v>119</v>
      </c>
      <c r="G104" s="8">
        <v>0</v>
      </c>
    </row>
    <row r="105" spans="2:8" outlineLevel="1" x14ac:dyDescent="0.3">
      <c r="B105" s="8" t="s">
        <v>106</v>
      </c>
      <c r="C105" s="8" t="s">
        <v>107</v>
      </c>
      <c r="D105" s="8">
        <v>0</v>
      </c>
      <c r="E105" s="8" t="s">
        <v>165</v>
      </c>
      <c r="F105" s="8" t="s">
        <v>119</v>
      </c>
      <c r="G105" s="8">
        <v>0</v>
      </c>
    </row>
    <row r="106" spans="2:8" outlineLevel="1" x14ac:dyDescent="0.3">
      <c r="B106" s="8" t="s">
        <v>108</v>
      </c>
      <c r="C106" s="8" t="s">
        <v>109</v>
      </c>
      <c r="D106" s="8">
        <v>0</v>
      </c>
      <c r="E106" s="8" t="s">
        <v>166</v>
      </c>
      <c r="F106" s="8" t="s">
        <v>119</v>
      </c>
      <c r="G106" s="8">
        <v>0</v>
      </c>
    </row>
    <row r="107" spans="2:8" outlineLevel="1" x14ac:dyDescent="0.3">
      <c r="B107" s="8" t="s">
        <v>110</v>
      </c>
      <c r="C107" s="8" t="s">
        <v>111</v>
      </c>
      <c r="D107" s="8">
        <v>0</v>
      </c>
      <c r="E107" s="8" t="s">
        <v>167</v>
      </c>
      <c r="F107" s="8" t="s">
        <v>119</v>
      </c>
      <c r="G107" s="8">
        <v>0</v>
      </c>
    </row>
    <row r="108" spans="2:8" x14ac:dyDescent="0.3">
      <c r="B108" s="8"/>
      <c r="C108" s="8"/>
      <c r="D108" s="8"/>
      <c r="E108" s="8"/>
      <c r="F108" s="8"/>
      <c r="G108" s="8"/>
    </row>
    <row r="109" spans="2:8" x14ac:dyDescent="0.3">
      <c r="B109" s="8" t="s">
        <v>181</v>
      </c>
      <c r="C109" s="8"/>
      <c r="D109" s="8"/>
      <c r="E109" s="8"/>
      <c r="F109" s="8"/>
      <c r="G109" s="8"/>
    </row>
    <row r="110" spans="2:8" ht="15" thickBot="1" x14ac:dyDescent="0.35">
      <c r="B110" s="6" t="s">
        <v>168</v>
      </c>
      <c r="C110" s="6"/>
      <c r="D110" s="6"/>
      <c r="E110" s="6"/>
      <c r="F110" s="6"/>
      <c r="G110" s="6"/>
    </row>
    <row r="111" spans="2:8" x14ac:dyDescent="0.3">
      <c r="H111" t="s">
        <v>209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2CFF-4D14-443B-9E3F-B99E4EE63D60}">
  <dimension ref="A1:P36"/>
  <sheetViews>
    <sheetView showGridLines="0" topLeftCell="A12" zoomScale="107" workbookViewId="0">
      <selection activeCell="A21" sqref="A11:I21"/>
    </sheetView>
  </sheetViews>
  <sheetFormatPr defaultRowHeight="14.4" x14ac:dyDescent="0.3"/>
  <cols>
    <col min="1" max="2" width="11.77734375" bestFit="1" customWidth="1"/>
    <col min="8" max="8" width="9.44140625" customWidth="1"/>
    <col min="9" max="9" width="10.5546875" customWidth="1"/>
  </cols>
  <sheetData>
    <row r="1" spans="1:16" ht="24.6" customHeight="1" x14ac:dyDescent="0.3">
      <c r="A1" s="52" t="s">
        <v>194</v>
      </c>
      <c r="B1" s="52"/>
      <c r="C1" s="52"/>
      <c r="D1" s="52"/>
      <c r="E1" s="52"/>
      <c r="F1" s="52"/>
      <c r="G1" s="52"/>
      <c r="H1" s="52"/>
      <c r="I1" s="52"/>
    </row>
    <row r="2" spans="1:16" ht="25.2" customHeight="1" x14ac:dyDescent="0.3">
      <c r="B2" s="49" t="s">
        <v>197</v>
      </c>
      <c r="C2" s="49"/>
      <c r="D2" s="49"/>
      <c r="E2" s="49"/>
      <c r="F2" s="49"/>
      <c r="G2" s="49"/>
    </row>
    <row r="3" spans="1:16" ht="55.2" customHeight="1" x14ac:dyDescent="0.3"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7" t="s">
        <v>191</v>
      </c>
      <c r="I3" s="19" t="s">
        <v>176</v>
      </c>
    </row>
    <row r="4" spans="1:16" ht="24" customHeight="1" x14ac:dyDescent="0.3">
      <c r="A4" s="10" t="s">
        <v>0</v>
      </c>
      <c r="B4" s="12">
        <v>1675</v>
      </c>
      <c r="C4" s="13">
        <v>400</v>
      </c>
      <c r="D4" s="13">
        <v>685</v>
      </c>
      <c r="E4" s="13">
        <v>1630</v>
      </c>
      <c r="F4" s="13">
        <v>1160</v>
      </c>
      <c r="G4" s="13">
        <v>2800</v>
      </c>
      <c r="H4" s="18">
        <v>18</v>
      </c>
      <c r="I4" s="20">
        <v>7650</v>
      </c>
    </row>
    <row r="5" spans="1:16" ht="21" customHeight="1" x14ac:dyDescent="0.3">
      <c r="A5" s="10" t="s">
        <v>1</v>
      </c>
      <c r="B5" s="14">
        <v>1460</v>
      </c>
      <c r="C5">
        <v>1940</v>
      </c>
      <c r="D5">
        <v>970</v>
      </c>
      <c r="E5">
        <v>100</v>
      </c>
      <c r="F5">
        <v>495</v>
      </c>
      <c r="G5">
        <v>1200</v>
      </c>
      <c r="H5" s="18">
        <v>24</v>
      </c>
      <c r="I5" s="20">
        <v>3500</v>
      </c>
    </row>
    <row r="6" spans="1:16" ht="19.8" customHeight="1" x14ac:dyDescent="0.3">
      <c r="A6" s="10" t="s">
        <v>2</v>
      </c>
      <c r="B6" s="14">
        <v>1925</v>
      </c>
      <c r="C6">
        <v>2400</v>
      </c>
      <c r="D6">
        <v>1425</v>
      </c>
      <c r="E6">
        <v>500</v>
      </c>
      <c r="F6">
        <v>950</v>
      </c>
      <c r="G6">
        <v>800</v>
      </c>
      <c r="H6" s="18">
        <v>27</v>
      </c>
      <c r="I6" s="20">
        <v>5000</v>
      </c>
    </row>
    <row r="7" spans="1:16" ht="21" customHeight="1" x14ac:dyDescent="0.3">
      <c r="A7" s="10" t="s">
        <v>3</v>
      </c>
      <c r="B7" s="14">
        <v>380</v>
      </c>
      <c r="C7">
        <v>1355</v>
      </c>
      <c r="D7">
        <v>543</v>
      </c>
      <c r="E7">
        <v>1045</v>
      </c>
      <c r="F7">
        <v>665</v>
      </c>
      <c r="G7">
        <v>2321</v>
      </c>
      <c r="H7" s="18">
        <v>22</v>
      </c>
      <c r="I7" s="20">
        <v>4100</v>
      </c>
    </row>
    <row r="8" spans="1:16" ht="25.2" customHeight="1" x14ac:dyDescent="0.3">
      <c r="A8" s="10" t="s">
        <v>15</v>
      </c>
      <c r="B8" s="15">
        <v>922</v>
      </c>
      <c r="C8" s="16">
        <v>1646</v>
      </c>
      <c r="D8" s="16">
        <v>700</v>
      </c>
      <c r="E8" s="16">
        <v>508</v>
      </c>
      <c r="F8" s="16">
        <v>311</v>
      </c>
      <c r="G8" s="16">
        <v>1797</v>
      </c>
      <c r="H8" s="18">
        <v>31</v>
      </c>
      <c r="I8" s="20">
        <v>2200</v>
      </c>
    </row>
    <row r="9" spans="1:16" ht="43.2" x14ac:dyDescent="0.3">
      <c r="A9" s="22" t="s">
        <v>195</v>
      </c>
      <c r="B9" s="21">
        <v>16</v>
      </c>
      <c r="C9" s="21">
        <v>10</v>
      </c>
      <c r="D9" s="21">
        <v>14</v>
      </c>
      <c r="E9" s="21">
        <v>6</v>
      </c>
      <c r="F9" s="21">
        <v>7</v>
      </c>
      <c r="G9" s="21">
        <v>11</v>
      </c>
    </row>
    <row r="10" spans="1:16" x14ac:dyDescent="0.3">
      <c r="N10">
        <f>MIN($B$20)</f>
        <v>51333</v>
      </c>
      <c r="O10">
        <f>COUNT($B$14:$H$18)</f>
        <v>35</v>
      </c>
      <c r="P10" t="b">
        <f t="array" ref="P10">$B$14:$G$18=INT($B$14:$G$18)</f>
        <v>1</v>
      </c>
    </row>
    <row r="11" spans="1:16" ht="28.2" customHeight="1" x14ac:dyDescent="0.3">
      <c r="A11" s="52" t="s">
        <v>192</v>
      </c>
      <c r="B11" s="52"/>
      <c r="C11" s="52"/>
      <c r="D11" s="52"/>
      <c r="E11" s="52"/>
      <c r="F11" s="52"/>
      <c r="G11" s="52"/>
      <c r="H11" s="52"/>
      <c r="I11" s="52"/>
      <c r="N11" t="b">
        <f t="array" ref="N11">$B$14:$G$18&gt;=$I$31</f>
        <v>1</v>
      </c>
      <c r="O11" t="b">
        <f t="array" ref="O11">$C$24:$C$28&lt;=$E$24:$E$28</f>
        <v>1</v>
      </c>
      <c r="P11" t="b">
        <f t="array" ref="P11">$C$31:$C$36&gt;=$E$31:$E$36</f>
        <v>1</v>
      </c>
    </row>
    <row r="12" spans="1:16" ht="21.6" customHeight="1" x14ac:dyDescent="0.3">
      <c r="B12" s="58" t="s">
        <v>17</v>
      </c>
      <c r="C12" s="58"/>
      <c r="D12" s="58"/>
      <c r="E12" s="58"/>
      <c r="F12" s="58"/>
      <c r="G12" s="58"/>
      <c r="N12" t="b">
        <f t="array" ref="N12">($H$14:$H$18=0)+($H$14:$H$18=1)=1</f>
        <v>1</v>
      </c>
      <c r="O12">
        <f>{32767,32767,0.000001,0.01,TRUE,FALSE,TRUE,1,1,1,0.0001,TRUE}</f>
        <v>32767</v>
      </c>
      <c r="P12">
        <f>{0,0,2,100,0,FALSE,TRUE,0.075,0,0,FALSE,30}</f>
        <v>0</v>
      </c>
    </row>
    <row r="13" spans="1:16" ht="36" customHeight="1" x14ac:dyDescent="0.3">
      <c r="A13" s="23" t="s">
        <v>18</v>
      </c>
      <c r="B13" s="24" t="s">
        <v>4</v>
      </c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  <c r="H13" s="2" t="s">
        <v>16</v>
      </c>
      <c r="I13" s="18" t="s">
        <v>193</v>
      </c>
    </row>
    <row r="14" spans="1:16" ht="21.6" customHeight="1" x14ac:dyDescent="0.3">
      <c r="A14" s="23" t="s">
        <v>0</v>
      </c>
      <c r="B14" s="26">
        <v>0</v>
      </c>
      <c r="C14" s="27">
        <v>10</v>
      </c>
      <c r="D14" s="27">
        <v>8</v>
      </c>
      <c r="E14" s="27">
        <v>0</v>
      </c>
      <c r="F14" s="27">
        <v>0</v>
      </c>
      <c r="G14" s="27">
        <v>0</v>
      </c>
      <c r="H14" s="28">
        <v>1</v>
      </c>
      <c r="I14" s="18">
        <f>H14*H4</f>
        <v>18</v>
      </c>
    </row>
    <row r="15" spans="1:16" ht="25.2" customHeight="1" x14ac:dyDescent="0.3">
      <c r="A15" s="23" t="s">
        <v>1</v>
      </c>
      <c r="B15" s="29">
        <v>0</v>
      </c>
      <c r="C15" s="30">
        <v>0</v>
      </c>
      <c r="D15" s="30">
        <v>0</v>
      </c>
      <c r="E15" s="30">
        <v>6</v>
      </c>
      <c r="F15" s="30">
        <v>7</v>
      </c>
      <c r="G15" s="30">
        <v>11</v>
      </c>
      <c r="H15" s="31">
        <v>1</v>
      </c>
      <c r="I15" s="18">
        <f t="shared" ref="I15:I18" si="0">H15*H5</f>
        <v>24</v>
      </c>
    </row>
    <row r="16" spans="1:16" ht="24.6" customHeight="1" x14ac:dyDescent="0.3">
      <c r="A16" s="23" t="s">
        <v>2</v>
      </c>
      <c r="B16" s="29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1">
        <v>0</v>
      </c>
      <c r="I16" s="18">
        <f t="shared" si="0"/>
        <v>0</v>
      </c>
    </row>
    <row r="17" spans="1:9" ht="24.6" customHeight="1" x14ac:dyDescent="0.3">
      <c r="A17" s="23" t="s">
        <v>3</v>
      </c>
      <c r="B17" s="29">
        <v>16</v>
      </c>
      <c r="C17" s="30">
        <v>0</v>
      </c>
      <c r="D17" s="30">
        <v>6</v>
      </c>
      <c r="E17" s="30">
        <v>0</v>
      </c>
      <c r="F17" s="30">
        <v>0</v>
      </c>
      <c r="G17" s="30">
        <v>0</v>
      </c>
      <c r="H17" s="31">
        <v>1</v>
      </c>
      <c r="I17" s="18">
        <f t="shared" si="0"/>
        <v>22</v>
      </c>
    </row>
    <row r="18" spans="1:9" ht="24" customHeight="1" x14ac:dyDescent="0.3">
      <c r="A18" s="23" t="s">
        <v>15</v>
      </c>
      <c r="B18" s="32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4">
        <v>0</v>
      </c>
      <c r="I18" s="18">
        <f t="shared" si="0"/>
        <v>0</v>
      </c>
    </row>
    <row r="20" spans="1:9" x14ac:dyDescent="0.3">
      <c r="A20" s="9" t="s">
        <v>198</v>
      </c>
      <c r="B20" s="25">
        <f>SUMPRODUCT(H14:H18,I4:I8) + SUMPRODUCT(B14:G18,B4:G8)</f>
        <v>51333</v>
      </c>
    </row>
    <row r="22" spans="1:9" ht="27.6" customHeight="1" x14ac:dyDescent="0.3">
      <c r="A22" s="52" t="s">
        <v>19</v>
      </c>
      <c r="B22" s="52"/>
      <c r="C22" s="52"/>
      <c r="D22" s="52"/>
      <c r="E22" s="52"/>
      <c r="F22" s="52"/>
      <c r="G22" s="52"/>
      <c r="H22" s="52"/>
      <c r="I22" s="52"/>
    </row>
    <row r="23" spans="1:9" ht="19.8" customHeight="1" x14ac:dyDescent="0.3">
      <c r="B23" s="4" t="s">
        <v>10</v>
      </c>
      <c r="G23" s="4" t="s">
        <v>21</v>
      </c>
    </row>
    <row r="24" spans="1:9" x14ac:dyDescent="0.3">
      <c r="B24" t="s">
        <v>0</v>
      </c>
      <c r="C24">
        <f>SUM(B14:G14)</f>
        <v>18</v>
      </c>
      <c r="D24" t="s">
        <v>12</v>
      </c>
      <c r="E24">
        <f>I14</f>
        <v>18</v>
      </c>
      <c r="G24">
        <f>H14</f>
        <v>1</v>
      </c>
      <c r="H24" t="s">
        <v>13</v>
      </c>
      <c r="I24" t="s">
        <v>14</v>
      </c>
    </row>
    <row r="25" spans="1:9" x14ac:dyDescent="0.3">
      <c r="B25" t="s">
        <v>1</v>
      </c>
      <c r="C25">
        <f t="shared" ref="C25:C28" si="1">SUM(B15:G15)</f>
        <v>24</v>
      </c>
      <c r="D25" t="s">
        <v>12</v>
      </c>
      <c r="E25">
        <f t="shared" ref="E25:E28" si="2">I15</f>
        <v>24</v>
      </c>
      <c r="G25">
        <f t="shared" ref="G25:G28" si="3">H15</f>
        <v>1</v>
      </c>
      <c r="H25" t="s">
        <v>13</v>
      </c>
      <c r="I25" t="s">
        <v>14</v>
      </c>
    </row>
    <row r="26" spans="1:9" x14ac:dyDescent="0.3">
      <c r="B26" t="s">
        <v>2</v>
      </c>
      <c r="C26">
        <f t="shared" si="1"/>
        <v>0</v>
      </c>
      <c r="D26" t="s">
        <v>12</v>
      </c>
      <c r="E26">
        <f t="shared" si="2"/>
        <v>0</v>
      </c>
      <c r="G26">
        <f t="shared" si="3"/>
        <v>0</v>
      </c>
      <c r="H26" t="s">
        <v>13</v>
      </c>
      <c r="I26" t="s">
        <v>14</v>
      </c>
    </row>
    <row r="27" spans="1:9" x14ac:dyDescent="0.3">
      <c r="B27" t="s">
        <v>3</v>
      </c>
      <c r="C27">
        <f t="shared" si="1"/>
        <v>22</v>
      </c>
      <c r="D27" t="s">
        <v>12</v>
      </c>
      <c r="E27">
        <f t="shared" si="2"/>
        <v>22</v>
      </c>
      <c r="G27">
        <f t="shared" si="3"/>
        <v>1</v>
      </c>
      <c r="H27" t="s">
        <v>13</v>
      </c>
      <c r="I27" t="s">
        <v>14</v>
      </c>
    </row>
    <row r="28" spans="1:9" x14ac:dyDescent="0.3">
      <c r="B28" t="s">
        <v>15</v>
      </c>
      <c r="C28">
        <f t="shared" si="1"/>
        <v>0</v>
      </c>
      <c r="D28" t="s">
        <v>12</v>
      </c>
      <c r="E28">
        <f t="shared" si="2"/>
        <v>0</v>
      </c>
      <c r="G28">
        <f t="shared" si="3"/>
        <v>0</v>
      </c>
      <c r="H28" t="s">
        <v>13</v>
      </c>
      <c r="I28" t="s">
        <v>14</v>
      </c>
    </row>
    <row r="30" spans="1:9" ht="22.8" customHeight="1" x14ac:dyDescent="0.3">
      <c r="B30" s="4" t="s">
        <v>20</v>
      </c>
      <c r="G30" s="4" t="s">
        <v>22</v>
      </c>
    </row>
    <row r="31" spans="1:9" x14ac:dyDescent="0.3">
      <c r="B31" t="s">
        <v>4</v>
      </c>
      <c r="C31">
        <f>SUM(B14:B18)</f>
        <v>16</v>
      </c>
      <c r="D31" t="s">
        <v>13</v>
      </c>
      <c r="E31">
        <f>B9</f>
        <v>16</v>
      </c>
      <c r="G31" s="4" t="s">
        <v>23</v>
      </c>
      <c r="H31" t="s">
        <v>11</v>
      </c>
      <c r="I31">
        <v>0</v>
      </c>
    </row>
    <row r="32" spans="1:9" x14ac:dyDescent="0.3">
      <c r="B32" t="s">
        <v>5</v>
      </c>
      <c r="C32">
        <f>SUM(C14:C18)</f>
        <v>10</v>
      </c>
      <c r="D32" t="s">
        <v>13</v>
      </c>
      <c r="E32">
        <f>C9</f>
        <v>10</v>
      </c>
    </row>
    <row r="33" spans="2:5" x14ac:dyDescent="0.3">
      <c r="B33" t="s">
        <v>6</v>
      </c>
      <c r="C33">
        <f>SUM(D14:D18)</f>
        <v>14</v>
      </c>
      <c r="D33" t="s">
        <v>13</v>
      </c>
      <c r="E33">
        <f>D9</f>
        <v>14</v>
      </c>
    </row>
    <row r="34" spans="2:5" x14ac:dyDescent="0.3">
      <c r="B34" t="s">
        <v>7</v>
      </c>
      <c r="C34">
        <f>SUM(E14:E18)</f>
        <v>6</v>
      </c>
      <c r="D34" t="s">
        <v>13</v>
      </c>
      <c r="E34">
        <f>E9</f>
        <v>6</v>
      </c>
    </row>
    <row r="35" spans="2:5" x14ac:dyDescent="0.3">
      <c r="B35" t="s">
        <v>8</v>
      </c>
      <c r="C35">
        <f>SUM(F14:F18)</f>
        <v>7</v>
      </c>
      <c r="D35" t="s">
        <v>13</v>
      </c>
      <c r="E35">
        <f>F9</f>
        <v>7</v>
      </c>
    </row>
    <row r="36" spans="2:5" x14ac:dyDescent="0.3">
      <c r="B36" t="s">
        <v>9</v>
      </c>
      <c r="C36">
        <f>SUM(G14:G18)</f>
        <v>11</v>
      </c>
      <c r="D36" t="s">
        <v>13</v>
      </c>
      <c r="E36">
        <f>G9</f>
        <v>11</v>
      </c>
    </row>
  </sheetData>
  <mergeCells count="5">
    <mergeCell ref="B2:G2"/>
    <mergeCell ref="A11:I11"/>
    <mergeCell ref="B12:G12"/>
    <mergeCell ref="A22:I22"/>
    <mergeCell ref="A1:I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5E45-EF41-413E-A5E9-70CFBEB000F8}">
  <dimension ref="A1:G110"/>
  <sheetViews>
    <sheetView showGridLines="0" topLeftCell="A2" workbookViewId="0">
      <selection activeCell="G110" sqref="A1:G110"/>
    </sheetView>
  </sheetViews>
  <sheetFormatPr defaultRowHeight="14.4" outlineLevelRow="1" x14ac:dyDescent="0.3"/>
  <cols>
    <col min="1" max="1" width="2.33203125" customWidth="1"/>
    <col min="2" max="2" width="18.88671875" bestFit="1" customWidth="1"/>
    <col min="3" max="3" width="25.88671875" bestFit="1" customWidth="1"/>
    <col min="4" max="4" width="12.6640625" bestFit="1" customWidth="1"/>
    <col min="5" max="5" width="13.21875" bestFit="1" customWidth="1"/>
    <col min="6" max="6" width="10.44140625" bestFit="1" customWidth="1"/>
    <col min="7" max="7" width="5.33203125" bestFit="1" customWidth="1"/>
  </cols>
  <sheetData>
    <row r="1" spans="1:5" x14ac:dyDescent="0.3">
      <c r="A1" s="4" t="s">
        <v>24</v>
      </c>
    </row>
    <row r="2" spans="1:5" x14ac:dyDescent="0.3">
      <c r="A2" s="4" t="s">
        <v>186</v>
      </c>
    </row>
    <row r="3" spans="1:5" x14ac:dyDescent="0.3">
      <c r="A3" s="4" t="s">
        <v>187</v>
      </c>
    </row>
    <row r="4" spans="1:5" x14ac:dyDescent="0.3">
      <c r="A4" s="4" t="s">
        <v>25</v>
      </c>
    </row>
    <row r="5" spans="1:5" x14ac:dyDescent="0.3">
      <c r="A5" s="4" t="s">
        <v>26</v>
      </c>
    </row>
    <row r="6" spans="1:5" outlineLevel="1" x14ac:dyDescent="0.3">
      <c r="A6" s="4"/>
      <c r="B6" t="s">
        <v>27</v>
      </c>
    </row>
    <row r="7" spans="1:5" outlineLevel="1" x14ac:dyDescent="0.3">
      <c r="A7" s="4"/>
      <c r="B7" t="s">
        <v>188</v>
      </c>
    </row>
    <row r="8" spans="1:5" outlineLevel="1" x14ac:dyDescent="0.3">
      <c r="A8" s="4"/>
      <c r="B8" t="s">
        <v>189</v>
      </c>
    </row>
    <row r="9" spans="1:5" x14ac:dyDescent="0.3">
      <c r="A9" s="4" t="s">
        <v>29</v>
      </c>
    </row>
    <row r="10" spans="1:5" outlineLevel="1" x14ac:dyDescent="0.3">
      <c r="B10" t="s">
        <v>30</v>
      </c>
    </row>
    <row r="11" spans="1:5" outlineLevel="1" x14ac:dyDescent="0.3">
      <c r="B11" t="s">
        <v>31</v>
      </c>
    </row>
    <row r="14" spans="1:5" ht="15" thickBot="1" x14ac:dyDescent="0.35">
      <c r="A14" t="s">
        <v>32</v>
      </c>
    </row>
    <row r="15" spans="1:5" ht="15" thickBot="1" x14ac:dyDescent="0.35">
      <c r="B15" s="7" t="s">
        <v>33</v>
      </c>
      <c r="C15" s="7" t="s">
        <v>34</v>
      </c>
      <c r="D15" s="7" t="s">
        <v>35</v>
      </c>
      <c r="E15" s="7" t="s">
        <v>36</v>
      </c>
    </row>
    <row r="16" spans="1:5" ht="15" thickBot="1" x14ac:dyDescent="0.35">
      <c r="B16" s="6" t="s">
        <v>43</v>
      </c>
      <c r="C16" s="6" t="s">
        <v>180</v>
      </c>
      <c r="D16" s="6">
        <v>51333</v>
      </c>
      <c r="E16" s="6">
        <v>51333</v>
      </c>
    </row>
    <row r="19" spans="1:6" ht="15" thickBot="1" x14ac:dyDescent="0.35">
      <c r="A19" t="s">
        <v>37</v>
      </c>
    </row>
    <row r="20" spans="1:6" ht="15" thickBot="1" x14ac:dyDescent="0.35">
      <c r="B20" s="7" t="s">
        <v>33</v>
      </c>
      <c r="C20" s="7" t="s">
        <v>34</v>
      </c>
      <c r="D20" s="7" t="s">
        <v>35</v>
      </c>
      <c r="E20" s="7" t="s">
        <v>36</v>
      </c>
      <c r="F20" s="7" t="s">
        <v>38</v>
      </c>
    </row>
    <row r="21" spans="1:6" x14ac:dyDescent="0.3">
      <c r="B21" s="36" t="s">
        <v>182</v>
      </c>
      <c r="C21" s="35"/>
      <c r="D21" s="35"/>
      <c r="E21" s="35"/>
      <c r="F21" s="35"/>
    </row>
    <row r="22" spans="1:6" outlineLevel="1" x14ac:dyDescent="0.3">
      <c r="B22" s="8" t="s">
        <v>44</v>
      </c>
      <c r="C22" s="8" t="s">
        <v>45</v>
      </c>
      <c r="D22" s="8">
        <v>0</v>
      </c>
      <c r="E22" s="8">
        <v>0</v>
      </c>
      <c r="F22" s="8" t="s">
        <v>38</v>
      </c>
    </row>
    <row r="23" spans="1:6" outlineLevel="1" x14ac:dyDescent="0.3">
      <c r="B23" s="8" t="s">
        <v>46</v>
      </c>
      <c r="C23" s="8" t="s">
        <v>47</v>
      </c>
      <c r="D23" s="8">
        <v>10</v>
      </c>
      <c r="E23" s="8">
        <v>10</v>
      </c>
      <c r="F23" s="8" t="s">
        <v>38</v>
      </c>
    </row>
    <row r="24" spans="1:6" outlineLevel="1" x14ac:dyDescent="0.3">
      <c r="B24" s="8" t="s">
        <v>48</v>
      </c>
      <c r="C24" s="8" t="s">
        <v>49</v>
      </c>
      <c r="D24" s="8">
        <v>8</v>
      </c>
      <c r="E24" s="8">
        <v>8</v>
      </c>
      <c r="F24" s="8" t="s">
        <v>38</v>
      </c>
    </row>
    <row r="25" spans="1:6" outlineLevel="1" x14ac:dyDescent="0.3">
      <c r="B25" s="8" t="s">
        <v>50</v>
      </c>
      <c r="C25" s="8" t="s">
        <v>51</v>
      </c>
      <c r="D25" s="8">
        <v>0</v>
      </c>
      <c r="E25" s="8">
        <v>0</v>
      </c>
      <c r="F25" s="8" t="s">
        <v>38</v>
      </c>
    </row>
    <row r="26" spans="1:6" outlineLevel="1" x14ac:dyDescent="0.3">
      <c r="B26" s="8" t="s">
        <v>52</v>
      </c>
      <c r="C26" s="8" t="s">
        <v>53</v>
      </c>
      <c r="D26" s="8">
        <v>0</v>
      </c>
      <c r="E26" s="8">
        <v>0</v>
      </c>
      <c r="F26" s="8" t="s">
        <v>38</v>
      </c>
    </row>
    <row r="27" spans="1:6" outlineLevel="1" x14ac:dyDescent="0.3">
      <c r="B27" s="8" t="s">
        <v>54</v>
      </c>
      <c r="C27" s="8" t="s">
        <v>55</v>
      </c>
      <c r="D27" s="8">
        <v>0</v>
      </c>
      <c r="E27" s="8">
        <v>0</v>
      </c>
      <c r="F27" s="8" t="s">
        <v>38</v>
      </c>
    </row>
    <row r="28" spans="1:6" outlineLevel="1" x14ac:dyDescent="0.3">
      <c r="B28" s="8" t="s">
        <v>56</v>
      </c>
      <c r="C28" s="8" t="s">
        <v>57</v>
      </c>
      <c r="D28" s="8">
        <v>1</v>
      </c>
      <c r="E28" s="8">
        <v>1</v>
      </c>
      <c r="F28" s="8" t="s">
        <v>169</v>
      </c>
    </row>
    <row r="29" spans="1:6" outlineLevel="1" x14ac:dyDescent="0.3">
      <c r="B29" s="8" t="s">
        <v>58</v>
      </c>
      <c r="C29" s="8" t="s">
        <v>59</v>
      </c>
      <c r="D29" s="8">
        <v>0</v>
      </c>
      <c r="E29" s="8">
        <v>0</v>
      </c>
      <c r="F29" s="8" t="s">
        <v>38</v>
      </c>
    </row>
    <row r="30" spans="1:6" outlineLevel="1" x14ac:dyDescent="0.3">
      <c r="B30" s="8" t="s">
        <v>60</v>
      </c>
      <c r="C30" s="8" t="s">
        <v>61</v>
      </c>
      <c r="D30" s="8">
        <v>0</v>
      </c>
      <c r="E30" s="8">
        <v>0</v>
      </c>
      <c r="F30" s="8" t="s">
        <v>38</v>
      </c>
    </row>
    <row r="31" spans="1:6" outlineLevel="1" x14ac:dyDescent="0.3">
      <c r="B31" s="8" t="s">
        <v>62</v>
      </c>
      <c r="C31" s="8" t="s">
        <v>63</v>
      </c>
      <c r="D31" s="8">
        <v>0</v>
      </c>
      <c r="E31" s="8">
        <v>0</v>
      </c>
      <c r="F31" s="8" t="s">
        <v>38</v>
      </c>
    </row>
    <row r="32" spans="1:6" outlineLevel="1" x14ac:dyDescent="0.3">
      <c r="B32" s="8" t="s">
        <v>64</v>
      </c>
      <c r="C32" s="8" t="s">
        <v>65</v>
      </c>
      <c r="D32" s="8">
        <v>6</v>
      </c>
      <c r="E32" s="8">
        <v>6</v>
      </c>
      <c r="F32" s="8" t="s">
        <v>38</v>
      </c>
    </row>
    <row r="33" spans="2:6" outlineLevel="1" x14ac:dyDescent="0.3">
      <c r="B33" s="8" t="s">
        <v>66</v>
      </c>
      <c r="C33" s="8" t="s">
        <v>67</v>
      </c>
      <c r="D33" s="8">
        <v>7</v>
      </c>
      <c r="E33" s="8">
        <v>7</v>
      </c>
      <c r="F33" s="8" t="s">
        <v>38</v>
      </c>
    </row>
    <row r="34" spans="2:6" outlineLevel="1" x14ac:dyDescent="0.3">
      <c r="B34" s="8" t="s">
        <v>68</v>
      </c>
      <c r="C34" s="8" t="s">
        <v>69</v>
      </c>
      <c r="D34" s="8">
        <v>11</v>
      </c>
      <c r="E34" s="8">
        <v>11</v>
      </c>
      <c r="F34" s="8" t="s">
        <v>38</v>
      </c>
    </row>
    <row r="35" spans="2:6" outlineLevel="1" x14ac:dyDescent="0.3">
      <c r="B35" s="8" t="s">
        <v>70</v>
      </c>
      <c r="C35" s="8" t="s">
        <v>71</v>
      </c>
      <c r="D35" s="8">
        <v>1</v>
      </c>
      <c r="E35" s="8">
        <v>1</v>
      </c>
      <c r="F35" s="8" t="s">
        <v>169</v>
      </c>
    </row>
    <row r="36" spans="2:6" outlineLevel="1" x14ac:dyDescent="0.3">
      <c r="B36" s="8" t="s">
        <v>72</v>
      </c>
      <c r="C36" s="8" t="s">
        <v>73</v>
      </c>
      <c r="D36" s="8">
        <v>0</v>
      </c>
      <c r="E36" s="8">
        <v>0</v>
      </c>
      <c r="F36" s="8" t="s">
        <v>38</v>
      </c>
    </row>
    <row r="37" spans="2:6" outlineLevel="1" x14ac:dyDescent="0.3">
      <c r="B37" s="8" t="s">
        <v>74</v>
      </c>
      <c r="C37" s="8" t="s">
        <v>75</v>
      </c>
      <c r="D37" s="8">
        <v>0</v>
      </c>
      <c r="E37" s="8">
        <v>0</v>
      </c>
      <c r="F37" s="8" t="s">
        <v>38</v>
      </c>
    </row>
    <row r="38" spans="2:6" outlineLevel="1" x14ac:dyDescent="0.3">
      <c r="B38" s="8" t="s">
        <v>76</v>
      </c>
      <c r="C38" s="8" t="s">
        <v>77</v>
      </c>
      <c r="D38" s="8">
        <v>0</v>
      </c>
      <c r="E38" s="8">
        <v>0</v>
      </c>
      <c r="F38" s="8" t="s">
        <v>38</v>
      </c>
    </row>
    <row r="39" spans="2:6" outlineLevel="1" x14ac:dyDescent="0.3">
      <c r="B39" s="8" t="s">
        <v>78</v>
      </c>
      <c r="C39" s="8" t="s">
        <v>79</v>
      </c>
      <c r="D39" s="8">
        <v>0</v>
      </c>
      <c r="E39" s="8">
        <v>0</v>
      </c>
      <c r="F39" s="8" t="s">
        <v>38</v>
      </c>
    </row>
    <row r="40" spans="2:6" outlineLevel="1" x14ac:dyDescent="0.3">
      <c r="B40" s="8" t="s">
        <v>80</v>
      </c>
      <c r="C40" s="8" t="s">
        <v>81</v>
      </c>
      <c r="D40" s="8">
        <v>0</v>
      </c>
      <c r="E40" s="8">
        <v>0</v>
      </c>
      <c r="F40" s="8" t="s">
        <v>38</v>
      </c>
    </row>
    <row r="41" spans="2:6" outlineLevel="1" x14ac:dyDescent="0.3">
      <c r="B41" s="8" t="s">
        <v>82</v>
      </c>
      <c r="C41" s="8" t="s">
        <v>83</v>
      </c>
      <c r="D41" s="8">
        <v>0</v>
      </c>
      <c r="E41" s="8">
        <v>0</v>
      </c>
      <c r="F41" s="8" t="s">
        <v>38</v>
      </c>
    </row>
    <row r="42" spans="2:6" outlineLevel="1" x14ac:dyDescent="0.3">
      <c r="B42" s="8" t="s">
        <v>84</v>
      </c>
      <c r="C42" s="8" t="s">
        <v>85</v>
      </c>
      <c r="D42" s="8">
        <v>0</v>
      </c>
      <c r="E42" s="8">
        <v>0</v>
      </c>
      <c r="F42" s="8" t="s">
        <v>169</v>
      </c>
    </row>
    <row r="43" spans="2:6" outlineLevel="1" x14ac:dyDescent="0.3">
      <c r="B43" s="8" t="s">
        <v>86</v>
      </c>
      <c r="C43" s="8" t="s">
        <v>87</v>
      </c>
      <c r="D43" s="8">
        <v>16</v>
      </c>
      <c r="E43" s="8">
        <v>16</v>
      </c>
      <c r="F43" s="8" t="s">
        <v>38</v>
      </c>
    </row>
    <row r="44" spans="2:6" outlineLevel="1" x14ac:dyDescent="0.3">
      <c r="B44" s="8" t="s">
        <v>88</v>
      </c>
      <c r="C44" s="8" t="s">
        <v>89</v>
      </c>
      <c r="D44" s="8">
        <v>0</v>
      </c>
      <c r="E44" s="8">
        <v>0</v>
      </c>
      <c r="F44" s="8" t="s">
        <v>38</v>
      </c>
    </row>
    <row r="45" spans="2:6" outlineLevel="1" x14ac:dyDescent="0.3">
      <c r="B45" s="8" t="s">
        <v>90</v>
      </c>
      <c r="C45" s="8" t="s">
        <v>91</v>
      </c>
      <c r="D45" s="8">
        <v>6</v>
      </c>
      <c r="E45" s="8">
        <v>6</v>
      </c>
      <c r="F45" s="8" t="s">
        <v>38</v>
      </c>
    </row>
    <row r="46" spans="2:6" outlineLevel="1" x14ac:dyDescent="0.3">
      <c r="B46" s="8" t="s">
        <v>92</v>
      </c>
      <c r="C46" s="8" t="s">
        <v>93</v>
      </c>
      <c r="D46" s="8">
        <v>0</v>
      </c>
      <c r="E46" s="8">
        <v>0</v>
      </c>
      <c r="F46" s="8" t="s">
        <v>38</v>
      </c>
    </row>
    <row r="47" spans="2:6" outlineLevel="1" x14ac:dyDescent="0.3">
      <c r="B47" s="8" t="s">
        <v>94</v>
      </c>
      <c r="C47" s="8" t="s">
        <v>95</v>
      </c>
      <c r="D47" s="8">
        <v>0</v>
      </c>
      <c r="E47" s="8">
        <v>0</v>
      </c>
      <c r="F47" s="8" t="s">
        <v>38</v>
      </c>
    </row>
    <row r="48" spans="2:6" outlineLevel="1" x14ac:dyDescent="0.3">
      <c r="B48" s="8" t="s">
        <v>96</v>
      </c>
      <c r="C48" s="8" t="s">
        <v>97</v>
      </c>
      <c r="D48" s="8">
        <v>0</v>
      </c>
      <c r="E48" s="8">
        <v>0</v>
      </c>
      <c r="F48" s="8" t="s">
        <v>38</v>
      </c>
    </row>
    <row r="49" spans="1:7" outlineLevel="1" x14ac:dyDescent="0.3">
      <c r="B49" s="8" t="s">
        <v>98</v>
      </c>
      <c r="C49" s="8" t="s">
        <v>99</v>
      </c>
      <c r="D49" s="8">
        <v>1</v>
      </c>
      <c r="E49" s="8">
        <v>1</v>
      </c>
      <c r="F49" s="8" t="s">
        <v>169</v>
      </c>
    </row>
    <row r="50" spans="1:7" outlineLevel="1" x14ac:dyDescent="0.3">
      <c r="B50" s="8" t="s">
        <v>100</v>
      </c>
      <c r="C50" s="8" t="s">
        <v>101</v>
      </c>
      <c r="D50" s="8">
        <v>0</v>
      </c>
      <c r="E50" s="8">
        <v>0</v>
      </c>
      <c r="F50" s="8" t="s">
        <v>38</v>
      </c>
    </row>
    <row r="51" spans="1:7" outlineLevel="1" x14ac:dyDescent="0.3">
      <c r="B51" s="8" t="s">
        <v>102</v>
      </c>
      <c r="C51" s="8" t="s">
        <v>103</v>
      </c>
      <c r="D51" s="8">
        <v>0</v>
      </c>
      <c r="E51" s="8">
        <v>0</v>
      </c>
      <c r="F51" s="8" t="s">
        <v>38</v>
      </c>
    </row>
    <row r="52" spans="1:7" outlineLevel="1" x14ac:dyDescent="0.3">
      <c r="B52" s="8" t="s">
        <v>104</v>
      </c>
      <c r="C52" s="8" t="s">
        <v>105</v>
      </c>
      <c r="D52" s="8">
        <v>0</v>
      </c>
      <c r="E52" s="8">
        <v>0</v>
      </c>
      <c r="F52" s="8" t="s">
        <v>38</v>
      </c>
    </row>
    <row r="53" spans="1:7" outlineLevel="1" x14ac:dyDescent="0.3">
      <c r="B53" s="8" t="s">
        <v>106</v>
      </c>
      <c r="C53" s="8" t="s">
        <v>107</v>
      </c>
      <c r="D53" s="8">
        <v>0</v>
      </c>
      <c r="E53" s="8">
        <v>0</v>
      </c>
      <c r="F53" s="8" t="s">
        <v>38</v>
      </c>
    </row>
    <row r="54" spans="1:7" outlineLevel="1" x14ac:dyDescent="0.3">
      <c r="B54" s="8" t="s">
        <v>108</v>
      </c>
      <c r="C54" s="8" t="s">
        <v>109</v>
      </c>
      <c r="D54" s="8">
        <v>0</v>
      </c>
      <c r="E54" s="8">
        <v>0</v>
      </c>
      <c r="F54" s="8" t="s">
        <v>38</v>
      </c>
    </row>
    <row r="55" spans="1:7" outlineLevel="1" x14ac:dyDescent="0.3">
      <c r="B55" s="8" t="s">
        <v>110</v>
      </c>
      <c r="C55" s="8" t="s">
        <v>111</v>
      </c>
      <c r="D55" s="8">
        <v>0</v>
      </c>
      <c r="E55" s="8">
        <v>0</v>
      </c>
      <c r="F55" s="8" t="s">
        <v>38</v>
      </c>
    </row>
    <row r="56" spans="1:7" ht="15" outlineLevel="1" thickBot="1" x14ac:dyDescent="0.35">
      <c r="B56" s="6" t="s">
        <v>112</v>
      </c>
      <c r="C56" s="6" t="s">
        <v>113</v>
      </c>
      <c r="D56" s="6">
        <v>0</v>
      </c>
      <c r="E56" s="6">
        <v>0</v>
      </c>
      <c r="F56" s="6" t="s">
        <v>169</v>
      </c>
    </row>
    <row r="60" spans="1:7" ht="15" thickBot="1" x14ac:dyDescent="0.35">
      <c r="A60" t="s">
        <v>19</v>
      </c>
    </row>
    <row r="61" spans="1:7" ht="15" thickBot="1" x14ac:dyDescent="0.35">
      <c r="B61" s="7" t="s">
        <v>33</v>
      </c>
      <c r="C61" s="7" t="s">
        <v>34</v>
      </c>
      <c r="D61" s="7" t="s">
        <v>39</v>
      </c>
      <c r="E61" s="7" t="s">
        <v>40</v>
      </c>
      <c r="F61" s="7" t="s">
        <v>41</v>
      </c>
      <c r="G61" s="7" t="s">
        <v>42</v>
      </c>
    </row>
    <row r="62" spans="1:7" x14ac:dyDescent="0.3">
      <c r="B62" s="36" t="s">
        <v>183</v>
      </c>
      <c r="C62" s="35"/>
      <c r="D62" s="35"/>
      <c r="E62" s="35"/>
      <c r="F62" s="35"/>
      <c r="G62" s="35"/>
    </row>
    <row r="63" spans="1:7" outlineLevel="1" x14ac:dyDescent="0.3">
      <c r="B63" s="8" t="s">
        <v>114</v>
      </c>
      <c r="C63" s="8" t="s">
        <v>47</v>
      </c>
      <c r="D63" s="8">
        <v>18</v>
      </c>
      <c r="E63" s="8" t="s">
        <v>115</v>
      </c>
      <c r="F63" s="8" t="s">
        <v>119</v>
      </c>
      <c r="G63" s="8">
        <v>0</v>
      </c>
    </row>
    <row r="64" spans="1:7" outlineLevel="1" x14ac:dyDescent="0.3">
      <c r="B64" s="8" t="s">
        <v>117</v>
      </c>
      <c r="C64" s="8" t="s">
        <v>61</v>
      </c>
      <c r="D64" s="8">
        <v>24</v>
      </c>
      <c r="E64" s="8" t="s">
        <v>118</v>
      </c>
      <c r="F64" s="8" t="s">
        <v>119</v>
      </c>
      <c r="G64" s="8">
        <v>0</v>
      </c>
    </row>
    <row r="65" spans="2:7" outlineLevel="1" x14ac:dyDescent="0.3">
      <c r="B65" s="8" t="s">
        <v>120</v>
      </c>
      <c r="C65" s="8" t="s">
        <v>75</v>
      </c>
      <c r="D65" s="8">
        <v>0</v>
      </c>
      <c r="E65" s="8" t="s">
        <v>121</v>
      </c>
      <c r="F65" s="8" t="s">
        <v>119</v>
      </c>
      <c r="G65" s="8">
        <v>0</v>
      </c>
    </row>
    <row r="66" spans="2:7" outlineLevel="1" x14ac:dyDescent="0.3">
      <c r="B66" s="8" t="s">
        <v>122</v>
      </c>
      <c r="C66" s="8" t="s">
        <v>89</v>
      </c>
      <c r="D66" s="8">
        <v>22</v>
      </c>
      <c r="E66" s="8" t="s">
        <v>123</v>
      </c>
      <c r="F66" s="8" t="s">
        <v>119</v>
      </c>
      <c r="G66" s="8">
        <v>0</v>
      </c>
    </row>
    <row r="67" spans="2:7" outlineLevel="1" x14ac:dyDescent="0.3">
      <c r="B67" s="8" t="s">
        <v>124</v>
      </c>
      <c r="C67" s="8" t="s">
        <v>103</v>
      </c>
      <c r="D67" s="8">
        <v>0</v>
      </c>
      <c r="E67" s="8" t="s">
        <v>125</v>
      </c>
      <c r="F67" s="8" t="s">
        <v>119</v>
      </c>
      <c r="G67" s="8">
        <v>0</v>
      </c>
    </row>
    <row r="68" spans="2:7" x14ac:dyDescent="0.3">
      <c r="B68" s="8"/>
      <c r="C68" s="8"/>
      <c r="D68" s="8"/>
      <c r="E68" s="8"/>
      <c r="F68" s="8"/>
      <c r="G68" s="8"/>
    </row>
    <row r="69" spans="2:7" x14ac:dyDescent="0.3">
      <c r="B69" s="37" t="s">
        <v>184</v>
      </c>
      <c r="C69" s="8"/>
      <c r="D69" s="8"/>
      <c r="E69" s="8"/>
      <c r="F69" s="8"/>
      <c r="G69" s="8"/>
    </row>
    <row r="70" spans="2:7" outlineLevel="1" x14ac:dyDescent="0.3">
      <c r="B70" s="8" t="s">
        <v>126</v>
      </c>
      <c r="C70" s="8" t="s">
        <v>127</v>
      </c>
      <c r="D70" s="8">
        <v>16</v>
      </c>
      <c r="E70" s="8" t="s">
        <v>170</v>
      </c>
      <c r="F70" s="8" t="s">
        <v>119</v>
      </c>
      <c r="G70" s="8">
        <v>0</v>
      </c>
    </row>
    <row r="71" spans="2:7" outlineLevel="1" x14ac:dyDescent="0.3">
      <c r="B71" s="8" t="s">
        <v>128</v>
      </c>
      <c r="C71" s="8" t="s">
        <v>129</v>
      </c>
      <c r="D71" s="8">
        <v>10</v>
      </c>
      <c r="E71" s="8" t="s">
        <v>171</v>
      </c>
      <c r="F71" s="8" t="s">
        <v>119</v>
      </c>
      <c r="G71" s="8">
        <v>0</v>
      </c>
    </row>
    <row r="72" spans="2:7" outlineLevel="1" x14ac:dyDescent="0.3">
      <c r="B72" s="8" t="s">
        <v>130</v>
      </c>
      <c r="C72" s="8" t="s">
        <v>131</v>
      </c>
      <c r="D72" s="8">
        <v>14</v>
      </c>
      <c r="E72" s="8" t="s">
        <v>172</v>
      </c>
      <c r="F72" s="8" t="s">
        <v>119</v>
      </c>
      <c r="G72" s="8">
        <v>0</v>
      </c>
    </row>
    <row r="73" spans="2:7" outlineLevel="1" x14ac:dyDescent="0.3">
      <c r="B73" s="8" t="s">
        <v>132</v>
      </c>
      <c r="C73" s="8" t="s">
        <v>133</v>
      </c>
      <c r="D73" s="8">
        <v>6</v>
      </c>
      <c r="E73" s="8" t="s">
        <v>173</v>
      </c>
      <c r="F73" s="8" t="s">
        <v>119</v>
      </c>
      <c r="G73" s="8">
        <v>0</v>
      </c>
    </row>
    <row r="74" spans="2:7" outlineLevel="1" x14ac:dyDescent="0.3">
      <c r="B74" s="8" t="s">
        <v>134</v>
      </c>
      <c r="C74" s="8" t="s">
        <v>135</v>
      </c>
      <c r="D74" s="8">
        <v>7</v>
      </c>
      <c r="E74" s="8" t="s">
        <v>174</v>
      </c>
      <c r="F74" s="8" t="s">
        <v>119</v>
      </c>
      <c r="G74" s="8">
        <v>0</v>
      </c>
    </row>
    <row r="75" spans="2:7" outlineLevel="1" x14ac:dyDescent="0.3">
      <c r="B75" s="8" t="s">
        <v>136</v>
      </c>
      <c r="C75" s="8" t="s">
        <v>137</v>
      </c>
      <c r="D75" s="8">
        <v>11</v>
      </c>
      <c r="E75" s="8" t="s">
        <v>175</v>
      </c>
      <c r="F75" s="8" t="s">
        <v>119</v>
      </c>
      <c r="G75" s="8">
        <v>0</v>
      </c>
    </row>
    <row r="76" spans="2:7" x14ac:dyDescent="0.3">
      <c r="B76" s="8"/>
      <c r="C76" s="8"/>
      <c r="D76" s="8"/>
      <c r="E76" s="8"/>
      <c r="F76" s="8"/>
      <c r="G76" s="8"/>
    </row>
    <row r="77" spans="2:7" x14ac:dyDescent="0.3">
      <c r="B77" s="37" t="s">
        <v>185</v>
      </c>
      <c r="C77" s="8"/>
      <c r="D77" s="8"/>
      <c r="E77" s="8"/>
      <c r="F77" s="8"/>
      <c r="G77" s="8"/>
    </row>
    <row r="78" spans="2:7" outlineLevel="1" x14ac:dyDescent="0.3">
      <c r="B78" s="8" t="s">
        <v>44</v>
      </c>
      <c r="C78" s="8" t="s">
        <v>45</v>
      </c>
      <c r="D78" s="8">
        <v>0</v>
      </c>
      <c r="E78" s="8" t="s">
        <v>138</v>
      </c>
      <c r="F78" s="8" t="s">
        <v>119</v>
      </c>
      <c r="G78" s="8">
        <v>0</v>
      </c>
    </row>
    <row r="79" spans="2:7" outlineLevel="1" x14ac:dyDescent="0.3">
      <c r="B79" s="8" t="s">
        <v>46</v>
      </c>
      <c r="C79" s="8" t="s">
        <v>47</v>
      </c>
      <c r="D79" s="8">
        <v>10</v>
      </c>
      <c r="E79" s="8" t="s">
        <v>139</v>
      </c>
      <c r="F79" s="8" t="s">
        <v>116</v>
      </c>
      <c r="G79" s="8">
        <v>10</v>
      </c>
    </row>
    <row r="80" spans="2:7" outlineLevel="1" x14ac:dyDescent="0.3">
      <c r="B80" s="8" t="s">
        <v>48</v>
      </c>
      <c r="C80" s="8" t="s">
        <v>49</v>
      </c>
      <c r="D80" s="8">
        <v>8</v>
      </c>
      <c r="E80" s="8" t="s">
        <v>140</v>
      </c>
      <c r="F80" s="8" t="s">
        <v>116</v>
      </c>
      <c r="G80" s="8">
        <v>8</v>
      </c>
    </row>
    <row r="81" spans="2:7" outlineLevel="1" x14ac:dyDescent="0.3">
      <c r="B81" s="8" t="s">
        <v>50</v>
      </c>
      <c r="C81" s="8" t="s">
        <v>51</v>
      </c>
      <c r="D81" s="8">
        <v>0</v>
      </c>
      <c r="E81" s="8" t="s">
        <v>141</v>
      </c>
      <c r="F81" s="8" t="s">
        <v>119</v>
      </c>
      <c r="G81" s="8">
        <v>0</v>
      </c>
    </row>
    <row r="82" spans="2:7" outlineLevel="1" x14ac:dyDescent="0.3">
      <c r="B82" s="8" t="s">
        <v>52</v>
      </c>
      <c r="C82" s="8" t="s">
        <v>53</v>
      </c>
      <c r="D82" s="8">
        <v>0</v>
      </c>
      <c r="E82" s="8" t="s">
        <v>142</v>
      </c>
      <c r="F82" s="8" t="s">
        <v>119</v>
      </c>
      <c r="G82" s="8">
        <v>0</v>
      </c>
    </row>
    <row r="83" spans="2:7" outlineLevel="1" x14ac:dyDescent="0.3">
      <c r="B83" s="8" t="s">
        <v>54</v>
      </c>
      <c r="C83" s="8" t="s">
        <v>55</v>
      </c>
      <c r="D83" s="8">
        <v>0</v>
      </c>
      <c r="E83" s="8" t="s">
        <v>143</v>
      </c>
      <c r="F83" s="8" t="s">
        <v>119</v>
      </c>
      <c r="G83" s="8">
        <v>0</v>
      </c>
    </row>
    <row r="84" spans="2:7" outlineLevel="1" x14ac:dyDescent="0.3">
      <c r="B84" s="8" t="s">
        <v>58</v>
      </c>
      <c r="C84" s="8" t="s">
        <v>59</v>
      </c>
      <c r="D84" s="8">
        <v>0</v>
      </c>
      <c r="E84" s="8" t="s">
        <v>144</v>
      </c>
      <c r="F84" s="8" t="s">
        <v>119</v>
      </c>
      <c r="G84" s="8">
        <v>0</v>
      </c>
    </row>
    <row r="85" spans="2:7" outlineLevel="1" x14ac:dyDescent="0.3">
      <c r="B85" s="8" t="s">
        <v>60</v>
      </c>
      <c r="C85" s="8" t="s">
        <v>61</v>
      </c>
      <c r="D85" s="8">
        <v>0</v>
      </c>
      <c r="E85" s="8" t="s">
        <v>145</v>
      </c>
      <c r="F85" s="8" t="s">
        <v>119</v>
      </c>
      <c r="G85" s="8">
        <v>0</v>
      </c>
    </row>
    <row r="86" spans="2:7" outlineLevel="1" x14ac:dyDescent="0.3">
      <c r="B86" s="8" t="s">
        <v>62</v>
      </c>
      <c r="C86" s="8" t="s">
        <v>63</v>
      </c>
      <c r="D86" s="8">
        <v>0</v>
      </c>
      <c r="E86" s="8" t="s">
        <v>146</v>
      </c>
      <c r="F86" s="8" t="s">
        <v>119</v>
      </c>
      <c r="G86" s="8">
        <v>0</v>
      </c>
    </row>
    <row r="87" spans="2:7" outlineLevel="1" x14ac:dyDescent="0.3">
      <c r="B87" s="8" t="s">
        <v>64</v>
      </c>
      <c r="C87" s="8" t="s">
        <v>65</v>
      </c>
      <c r="D87" s="8">
        <v>6</v>
      </c>
      <c r="E87" s="8" t="s">
        <v>147</v>
      </c>
      <c r="F87" s="8" t="s">
        <v>116</v>
      </c>
      <c r="G87" s="8">
        <v>6</v>
      </c>
    </row>
    <row r="88" spans="2:7" outlineLevel="1" x14ac:dyDescent="0.3">
      <c r="B88" s="8" t="s">
        <v>66</v>
      </c>
      <c r="C88" s="8" t="s">
        <v>67</v>
      </c>
      <c r="D88" s="8">
        <v>7</v>
      </c>
      <c r="E88" s="8" t="s">
        <v>148</v>
      </c>
      <c r="F88" s="8" t="s">
        <v>116</v>
      </c>
      <c r="G88" s="8">
        <v>7</v>
      </c>
    </row>
    <row r="89" spans="2:7" outlineLevel="1" x14ac:dyDescent="0.3">
      <c r="B89" s="8" t="s">
        <v>68</v>
      </c>
      <c r="C89" s="8" t="s">
        <v>69</v>
      </c>
      <c r="D89" s="8">
        <v>11</v>
      </c>
      <c r="E89" s="8" t="s">
        <v>149</v>
      </c>
      <c r="F89" s="8" t="s">
        <v>116</v>
      </c>
      <c r="G89" s="8">
        <v>11</v>
      </c>
    </row>
    <row r="90" spans="2:7" outlineLevel="1" x14ac:dyDescent="0.3">
      <c r="B90" s="8" t="s">
        <v>72</v>
      </c>
      <c r="C90" s="8" t="s">
        <v>73</v>
      </c>
      <c r="D90" s="8">
        <v>0</v>
      </c>
      <c r="E90" s="8" t="s">
        <v>150</v>
      </c>
      <c r="F90" s="8" t="s">
        <v>119</v>
      </c>
      <c r="G90" s="8">
        <v>0</v>
      </c>
    </row>
    <row r="91" spans="2:7" outlineLevel="1" x14ac:dyDescent="0.3">
      <c r="B91" s="8" t="s">
        <v>74</v>
      </c>
      <c r="C91" s="8" t="s">
        <v>75</v>
      </c>
      <c r="D91" s="8">
        <v>0</v>
      </c>
      <c r="E91" s="8" t="s">
        <v>151</v>
      </c>
      <c r="F91" s="8" t="s">
        <v>119</v>
      </c>
      <c r="G91" s="8">
        <v>0</v>
      </c>
    </row>
    <row r="92" spans="2:7" outlineLevel="1" x14ac:dyDescent="0.3">
      <c r="B92" s="8" t="s">
        <v>76</v>
      </c>
      <c r="C92" s="8" t="s">
        <v>77</v>
      </c>
      <c r="D92" s="8">
        <v>0</v>
      </c>
      <c r="E92" s="8" t="s">
        <v>152</v>
      </c>
      <c r="F92" s="8" t="s">
        <v>119</v>
      </c>
      <c r="G92" s="8">
        <v>0</v>
      </c>
    </row>
    <row r="93" spans="2:7" outlineLevel="1" x14ac:dyDescent="0.3">
      <c r="B93" s="8" t="s">
        <v>78</v>
      </c>
      <c r="C93" s="8" t="s">
        <v>79</v>
      </c>
      <c r="D93" s="8">
        <v>0</v>
      </c>
      <c r="E93" s="8" t="s">
        <v>153</v>
      </c>
      <c r="F93" s="8" t="s">
        <v>119</v>
      </c>
      <c r="G93" s="8">
        <v>0</v>
      </c>
    </row>
    <row r="94" spans="2:7" outlineLevel="1" x14ac:dyDescent="0.3">
      <c r="B94" s="8" t="s">
        <v>80</v>
      </c>
      <c r="C94" s="8" t="s">
        <v>81</v>
      </c>
      <c r="D94" s="8">
        <v>0</v>
      </c>
      <c r="E94" s="8" t="s">
        <v>154</v>
      </c>
      <c r="F94" s="8" t="s">
        <v>119</v>
      </c>
      <c r="G94" s="8">
        <v>0</v>
      </c>
    </row>
    <row r="95" spans="2:7" outlineLevel="1" x14ac:dyDescent="0.3">
      <c r="B95" s="8" t="s">
        <v>82</v>
      </c>
      <c r="C95" s="8" t="s">
        <v>83</v>
      </c>
      <c r="D95" s="8">
        <v>0</v>
      </c>
      <c r="E95" s="8" t="s">
        <v>155</v>
      </c>
      <c r="F95" s="8" t="s">
        <v>119</v>
      </c>
      <c r="G95" s="8">
        <v>0</v>
      </c>
    </row>
    <row r="96" spans="2:7" outlineLevel="1" x14ac:dyDescent="0.3">
      <c r="B96" s="8" t="s">
        <v>86</v>
      </c>
      <c r="C96" s="8" t="s">
        <v>87</v>
      </c>
      <c r="D96" s="8">
        <v>16</v>
      </c>
      <c r="E96" s="8" t="s">
        <v>156</v>
      </c>
      <c r="F96" s="8" t="s">
        <v>116</v>
      </c>
      <c r="G96" s="8">
        <v>16</v>
      </c>
    </row>
    <row r="97" spans="2:7" outlineLevel="1" x14ac:dyDescent="0.3">
      <c r="B97" s="8" t="s">
        <v>88</v>
      </c>
      <c r="C97" s="8" t="s">
        <v>89</v>
      </c>
      <c r="D97" s="8">
        <v>0</v>
      </c>
      <c r="E97" s="8" t="s">
        <v>157</v>
      </c>
      <c r="F97" s="8" t="s">
        <v>119</v>
      </c>
      <c r="G97" s="8">
        <v>0</v>
      </c>
    </row>
    <row r="98" spans="2:7" outlineLevel="1" x14ac:dyDescent="0.3">
      <c r="B98" s="8" t="s">
        <v>90</v>
      </c>
      <c r="C98" s="8" t="s">
        <v>91</v>
      </c>
      <c r="D98" s="8">
        <v>6</v>
      </c>
      <c r="E98" s="8" t="s">
        <v>158</v>
      </c>
      <c r="F98" s="8" t="s">
        <v>116</v>
      </c>
      <c r="G98" s="8">
        <v>6</v>
      </c>
    </row>
    <row r="99" spans="2:7" outlineLevel="1" x14ac:dyDescent="0.3">
      <c r="B99" s="8" t="s">
        <v>92</v>
      </c>
      <c r="C99" s="8" t="s">
        <v>93</v>
      </c>
      <c r="D99" s="8">
        <v>0</v>
      </c>
      <c r="E99" s="8" t="s">
        <v>159</v>
      </c>
      <c r="F99" s="8" t="s">
        <v>119</v>
      </c>
      <c r="G99" s="8">
        <v>0</v>
      </c>
    </row>
    <row r="100" spans="2:7" outlineLevel="1" x14ac:dyDescent="0.3">
      <c r="B100" s="8" t="s">
        <v>94</v>
      </c>
      <c r="C100" s="8" t="s">
        <v>95</v>
      </c>
      <c r="D100" s="8">
        <v>0</v>
      </c>
      <c r="E100" s="8" t="s">
        <v>160</v>
      </c>
      <c r="F100" s="8" t="s">
        <v>119</v>
      </c>
      <c r="G100" s="8">
        <v>0</v>
      </c>
    </row>
    <row r="101" spans="2:7" outlineLevel="1" x14ac:dyDescent="0.3">
      <c r="B101" s="8" t="s">
        <v>96</v>
      </c>
      <c r="C101" s="8" t="s">
        <v>97</v>
      </c>
      <c r="D101" s="8">
        <v>0</v>
      </c>
      <c r="E101" s="8" t="s">
        <v>161</v>
      </c>
      <c r="F101" s="8" t="s">
        <v>119</v>
      </c>
      <c r="G101" s="8">
        <v>0</v>
      </c>
    </row>
    <row r="102" spans="2:7" outlineLevel="1" x14ac:dyDescent="0.3">
      <c r="B102" s="8" t="s">
        <v>100</v>
      </c>
      <c r="C102" s="8" t="s">
        <v>101</v>
      </c>
      <c r="D102" s="8">
        <v>0</v>
      </c>
      <c r="E102" s="8" t="s">
        <v>162</v>
      </c>
      <c r="F102" s="8" t="s">
        <v>119</v>
      </c>
      <c r="G102" s="8">
        <v>0</v>
      </c>
    </row>
    <row r="103" spans="2:7" outlineLevel="1" x14ac:dyDescent="0.3">
      <c r="B103" s="8" t="s">
        <v>102</v>
      </c>
      <c r="C103" s="8" t="s">
        <v>103</v>
      </c>
      <c r="D103" s="8">
        <v>0</v>
      </c>
      <c r="E103" s="8" t="s">
        <v>163</v>
      </c>
      <c r="F103" s="8" t="s">
        <v>119</v>
      </c>
      <c r="G103" s="8">
        <v>0</v>
      </c>
    </row>
    <row r="104" spans="2:7" outlineLevel="1" x14ac:dyDescent="0.3">
      <c r="B104" s="8" t="s">
        <v>104</v>
      </c>
      <c r="C104" s="8" t="s">
        <v>105</v>
      </c>
      <c r="D104" s="8">
        <v>0</v>
      </c>
      <c r="E104" s="8" t="s">
        <v>164</v>
      </c>
      <c r="F104" s="8" t="s">
        <v>119</v>
      </c>
      <c r="G104" s="8">
        <v>0</v>
      </c>
    </row>
    <row r="105" spans="2:7" outlineLevel="1" x14ac:dyDescent="0.3">
      <c r="B105" s="8" t="s">
        <v>106</v>
      </c>
      <c r="C105" s="8" t="s">
        <v>107</v>
      </c>
      <c r="D105" s="8">
        <v>0</v>
      </c>
      <c r="E105" s="8" t="s">
        <v>165</v>
      </c>
      <c r="F105" s="8" t="s">
        <v>119</v>
      </c>
      <c r="G105" s="8">
        <v>0</v>
      </c>
    </row>
    <row r="106" spans="2:7" outlineLevel="1" x14ac:dyDescent="0.3">
      <c r="B106" s="8" t="s">
        <v>108</v>
      </c>
      <c r="C106" s="8" t="s">
        <v>109</v>
      </c>
      <c r="D106" s="8">
        <v>0</v>
      </c>
      <c r="E106" s="8" t="s">
        <v>166</v>
      </c>
      <c r="F106" s="8" t="s">
        <v>119</v>
      </c>
      <c r="G106" s="8">
        <v>0</v>
      </c>
    </row>
    <row r="107" spans="2:7" outlineLevel="1" x14ac:dyDescent="0.3">
      <c r="B107" s="8" t="s">
        <v>110</v>
      </c>
      <c r="C107" s="8" t="s">
        <v>111</v>
      </c>
      <c r="D107" s="8">
        <v>0</v>
      </c>
      <c r="E107" s="8" t="s">
        <v>167</v>
      </c>
      <c r="F107" s="8" t="s">
        <v>119</v>
      </c>
      <c r="G107" s="8">
        <v>0</v>
      </c>
    </row>
    <row r="108" spans="2:7" x14ac:dyDescent="0.3">
      <c r="B108" s="8"/>
      <c r="C108" s="8"/>
      <c r="D108" s="8"/>
      <c r="E108" s="8"/>
      <c r="F108" s="8"/>
      <c r="G108" s="8"/>
    </row>
    <row r="109" spans="2:7" x14ac:dyDescent="0.3">
      <c r="B109" s="8" t="s">
        <v>181</v>
      </c>
      <c r="C109" s="8"/>
      <c r="D109" s="8"/>
      <c r="E109" s="8"/>
      <c r="F109" s="8"/>
      <c r="G109" s="8"/>
    </row>
    <row r="110" spans="2:7" ht="15" thickBot="1" x14ac:dyDescent="0.35">
      <c r="B110" s="6" t="s">
        <v>168</v>
      </c>
      <c r="C110" s="6"/>
      <c r="D110" s="6"/>
      <c r="E110" s="6"/>
      <c r="F110" s="6"/>
      <c r="G110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Solution - Part 1 &amp; Explanation</vt:lpstr>
      <vt:lpstr>Answer Report 1</vt:lpstr>
      <vt:lpstr>Solution - Part 2</vt:lpstr>
      <vt:lpstr>Answer Report 2</vt:lpstr>
      <vt:lpstr>Allocation_to_Plant</vt:lpstr>
      <vt:lpstr>Capcaity_of_Plant</vt:lpstr>
      <vt:lpstr>Capcaity_of_Plants</vt:lpstr>
      <vt:lpstr>Ci_Capacity</vt:lpstr>
      <vt:lpstr>Demand_allocated</vt:lpstr>
      <vt:lpstr>Dj_Demand</vt:lpstr>
      <vt:lpstr>Fixed_Costs</vt:lpstr>
      <vt:lpstr>Monthly_Demand</vt:lpstr>
      <vt:lpstr>Total_Costs</vt:lpstr>
      <vt:lpstr>Variable_Costs</vt:lpstr>
      <vt:lpstr>Xi_is_plant_open</vt:lpstr>
      <vt:lpstr>Yij</vt:lpstr>
      <vt:lpstr>Yij_Demand_Allocated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Batho Newton</dc:creator>
  <cp:lastModifiedBy>Corinne Batho Newton</cp:lastModifiedBy>
  <dcterms:created xsi:type="dcterms:W3CDTF">2023-02-05T17:07:54Z</dcterms:created>
  <dcterms:modified xsi:type="dcterms:W3CDTF">2023-03-08T19:41:45Z</dcterms:modified>
</cp:coreProperties>
</file>