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ser\Documents\Dev\TriloTracker\"/>
    </mc:Choice>
  </mc:AlternateContent>
  <xr:revisionPtr revIDLastSave="0" documentId="13_ncr:1_{4AB44636-67F4-44BF-8BA0-A6FE1D25456A}" xr6:coauthVersionLast="46" xr6:coauthVersionMax="46" xr10:uidLastSave="{00000000-0000-0000-0000-000000000000}"/>
  <bookViews>
    <workbookView xWindow="-108" yWindow="-108" windowWidth="41496" windowHeight="16896" activeTab="2" xr2:uid="{8DBE4EAE-9AB6-4E70-914F-62B08A72713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P5" i="1"/>
  <c r="P4" i="3"/>
  <c r="Q4" i="3" s="1"/>
  <c r="B4" i="2"/>
  <c r="R44" i="2"/>
  <c r="Q44" i="2"/>
  <c r="P44" i="2"/>
  <c r="O44" i="2"/>
  <c r="N44" i="2"/>
  <c r="M44" i="2"/>
  <c r="L44" i="2"/>
  <c r="K44" i="2"/>
  <c r="J44" i="2"/>
  <c r="I44" i="2"/>
  <c r="R43" i="2"/>
  <c r="Q43" i="2"/>
  <c r="P43" i="2"/>
  <c r="O43" i="2"/>
  <c r="N43" i="2"/>
  <c r="M43" i="2"/>
  <c r="L43" i="2"/>
  <c r="K43" i="2"/>
  <c r="J43" i="2"/>
  <c r="I43" i="2"/>
  <c r="R42" i="2"/>
  <c r="Q42" i="2"/>
  <c r="P42" i="2"/>
  <c r="O42" i="2"/>
  <c r="N42" i="2"/>
  <c r="M42" i="2"/>
  <c r="L42" i="2"/>
  <c r="K42" i="2"/>
  <c r="J42" i="2"/>
  <c r="I42" i="2"/>
  <c r="R41" i="2"/>
  <c r="Q41" i="2"/>
  <c r="P41" i="2"/>
  <c r="O41" i="2"/>
  <c r="N41" i="2"/>
  <c r="M41" i="2"/>
  <c r="L41" i="2"/>
  <c r="K41" i="2"/>
  <c r="J41" i="2"/>
  <c r="I41" i="2"/>
  <c r="R40" i="2"/>
  <c r="Q40" i="2"/>
  <c r="P40" i="2"/>
  <c r="O40" i="2"/>
  <c r="N40" i="2"/>
  <c r="M40" i="2"/>
  <c r="L40" i="2"/>
  <c r="K40" i="2"/>
  <c r="J40" i="2"/>
  <c r="I40" i="2"/>
  <c r="R39" i="2"/>
  <c r="Q39" i="2"/>
  <c r="P39" i="2"/>
  <c r="O39" i="2"/>
  <c r="N39" i="2"/>
  <c r="M39" i="2"/>
  <c r="L39" i="2"/>
  <c r="K39" i="2"/>
  <c r="J39" i="2"/>
  <c r="I39" i="2"/>
  <c r="R38" i="2"/>
  <c r="Q38" i="2"/>
  <c r="P38" i="2"/>
  <c r="O38" i="2"/>
  <c r="N38" i="2"/>
  <c r="M38" i="2"/>
  <c r="L38" i="2"/>
  <c r="K38" i="2"/>
  <c r="J38" i="2"/>
  <c r="I38" i="2"/>
  <c r="R37" i="2"/>
  <c r="Q37" i="2"/>
  <c r="P37" i="2"/>
  <c r="O37" i="2"/>
  <c r="N37" i="2"/>
  <c r="M37" i="2"/>
  <c r="L37" i="2"/>
  <c r="K37" i="2"/>
  <c r="J37" i="2"/>
  <c r="I37" i="2"/>
  <c r="R36" i="2"/>
  <c r="Q36" i="2"/>
  <c r="P36" i="2"/>
  <c r="O36" i="2"/>
  <c r="N36" i="2"/>
  <c r="M36" i="2"/>
  <c r="L36" i="2"/>
  <c r="K36" i="2"/>
  <c r="J36" i="2"/>
  <c r="R35" i="2"/>
  <c r="Q35" i="2"/>
  <c r="P35" i="2"/>
  <c r="O35" i="2"/>
  <c r="N35" i="2"/>
  <c r="M35" i="2"/>
  <c r="L35" i="2"/>
  <c r="K35" i="2"/>
  <c r="J35" i="2"/>
  <c r="R33" i="2"/>
  <c r="Q33" i="2"/>
  <c r="P33" i="2"/>
  <c r="O33" i="2"/>
  <c r="N33" i="2"/>
  <c r="M33" i="2"/>
  <c r="L33" i="2"/>
  <c r="K33" i="2"/>
  <c r="J33" i="2"/>
  <c r="I33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I22" i="2"/>
  <c r="I23" i="2"/>
  <c r="I24" i="2"/>
  <c r="I25" i="2"/>
  <c r="I26" i="2"/>
  <c r="I27" i="2"/>
  <c r="I28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K5" i="2"/>
  <c r="K6" i="2"/>
  <c r="K7" i="2"/>
  <c r="K8" i="2"/>
  <c r="K9" i="2"/>
  <c r="K10" i="2"/>
  <c r="K11" i="2"/>
  <c r="K12" i="2"/>
  <c r="K13" i="2"/>
  <c r="K14" i="2"/>
  <c r="K15" i="2"/>
  <c r="N5" i="2"/>
  <c r="O5" i="2"/>
  <c r="P5" i="2" s="1"/>
  <c r="N6" i="2"/>
  <c r="O6" i="2"/>
  <c r="P6" i="2"/>
  <c r="N7" i="2"/>
  <c r="O7" i="2"/>
  <c r="P7" i="2"/>
  <c r="N8" i="2"/>
  <c r="O8" i="2" s="1"/>
  <c r="P8" i="2" s="1"/>
  <c r="N9" i="2"/>
  <c r="O9" i="2"/>
  <c r="P9" i="2" s="1"/>
  <c r="N10" i="2"/>
  <c r="O10" i="2"/>
  <c r="P10" i="2"/>
  <c r="N11" i="2"/>
  <c r="O11" i="2"/>
  <c r="P11" i="2"/>
  <c r="N12" i="2"/>
  <c r="O12" i="2" s="1"/>
  <c r="P12" i="2" s="1"/>
  <c r="N13" i="2"/>
  <c r="O13" i="2"/>
  <c r="P13" i="2" s="1"/>
  <c r="N14" i="2"/>
  <c r="O14" i="2"/>
  <c r="P14" i="2"/>
  <c r="N15" i="2"/>
  <c r="O15" i="2"/>
  <c r="P15" i="2"/>
  <c r="M5" i="2"/>
  <c r="M6" i="2"/>
  <c r="M7" i="2"/>
  <c r="M8" i="2"/>
  <c r="M9" i="2"/>
  <c r="M10" i="2"/>
  <c r="M11" i="2"/>
  <c r="M12" i="2"/>
  <c r="M13" i="2"/>
  <c r="M14" i="2"/>
  <c r="M15" i="2"/>
  <c r="L14" i="2"/>
  <c r="L15" i="2"/>
  <c r="L4" i="2"/>
  <c r="L19" i="2" s="1"/>
  <c r="L34" i="2" s="1"/>
  <c r="L5" i="2"/>
  <c r="L6" i="2"/>
  <c r="L7" i="2"/>
  <c r="L8" i="2"/>
  <c r="L9" i="2"/>
  <c r="L10" i="2"/>
  <c r="L11" i="2"/>
  <c r="L12" i="2"/>
  <c r="L13" i="2"/>
  <c r="E13" i="2"/>
  <c r="E14" i="2" s="1"/>
  <c r="E15" i="2" s="1"/>
  <c r="D13" i="2"/>
  <c r="D12" i="2" s="1"/>
  <c r="D11" i="2" s="1"/>
  <c r="D10" i="2" s="1"/>
  <c r="D9" i="2" s="1"/>
  <c r="D8" i="2" s="1"/>
  <c r="D7" i="2" s="1"/>
  <c r="D6" i="2" s="1"/>
  <c r="D5" i="2" s="1"/>
  <c r="D4" i="2" s="1"/>
  <c r="C13" i="2"/>
  <c r="C12" i="2" s="1"/>
  <c r="C11" i="2" s="1"/>
  <c r="C10" i="2" s="1"/>
  <c r="C9" i="2" s="1"/>
  <c r="C8" i="2" s="1"/>
  <c r="C7" i="2" s="1"/>
  <c r="C6" i="2" s="1"/>
  <c r="C5" i="2" s="1"/>
  <c r="C4" i="2" s="1"/>
  <c r="B14" i="2"/>
  <c r="B15" i="2" s="1"/>
  <c r="B13" i="2"/>
  <c r="B12" i="2" s="1"/>
  <c r="B11" i="2" s="1"/>
  <c r="B10" i="2" s="1"/>
  <c r="B9" i="2" s="1"/>
  <c r="B8" i="2" s="1"/>
  <c r="B7" i="2" s="1"/>
  <c r="B6" i="2" s="1"/>
  <c r="B5" i="2" s="1"/>
  <c r="Q32" i="1"/>
  <c r="P26" i="1"/>
  <c r="Q26" i="1" s="1"/>
  <c r="P27" i="1"/>
  <c r="Q27" i="1" s="1"/>
  <c r="P28" i="1"/>
  <c r="Q28" i="1" s="1"/>
  <c r="P32" i="1"/>
  <c r="O33" i="1"/>
  <c r="P33" i="1" s="1"/>
  <c r="Q33" i="1" s="1"/>
  <c r="O34" i="1"/>
  <c r="P34" i="1" s="1"/>
  <c r="Q34" i="1" s="1"/>
  <c r="O23" i="1"/>
  <c r="P23" i="1" s="1"/>
  <c r="Q23" i="1" s="1"/>
  <c r="O24" i="1"/>
  <c r="P24" i="1" s="1"/>
  <c r="Q24" i="1" s="1"/>
  <c r="O25" i="1"/>
  <c r="P25" i="1" s="1"/>
  <c r="Q25" i="1" s="1"/>
  <c r="O26" i="1"/>
  <c r="O27" i="1"/>
  <c r="O28" i="1"/>
  <c r="O29" i="1"/>
  <c r="P29" i="1" s="1"/>
  <c r="Q29" i="1" s="1"/>
  <c r="O30" i="1"/>
  <c r="P30" i="1" s="1"/>
  <c r="Q30" i="1" s="1"/>
  <c r="O31" i="1"/>
  <c r="P31" i="1" s="1"/>
  <c r="Q31" i="1" s="1"/>
  <c r="O32" i="1"/>
  <c r="C9" i="1"/>
  <c r="C10" i="1"/>
  <c r="C11" i="1"/>
  <c r="D11" i="1" s="1"/>
  <c r="C12" i="1"/>
  <c r="C13" i="1"/>
  <c r="C14" i="1"/>
  <c r="C15" i="1"/>
  <c r="D15" i="1" s="1"/>
  <c r="F15" i="1" s="1"/>
  <c r="G15" i="1" s="1"/>
  <c r="H15" i="1" s="1"/>
  <c r="C16" i="1"/>
  <c r="C17" i="1"/>
  <c r="C18" i="1"/>
  <c r="C19" i="1"/>
  <c r="D19" i="1" s="1"/>
  <c r="C8" i="1"/>
  <c r="L9" i="1"/>
  <c r="L10" i="1"/>
  <c r="L11" i="1"/>
  <c r="L12" i="1"/>
  <c r="L13" i="1"/>
  <c r="L14" i="1"/>
  <c r="L15" i="1"/>
  <c r="L16" i="1"/>
  <c r="L17" i="1"/>
  <c r="L18" i="1"/>
  <c r="L19" i="1"/>
  <c r="L8" i="1"/>
  <c r="J5" i="1"/>
  <c r="K9" i="1"/>
  <c r="K10" i="1"/>
  <c r="K11" i="1"/>
  <c r="K12" i="1"/>
  <c r="K13" i="1"/>
  <c r="K14" i="1"/>
  <c r="K15" i="1"/>
  <c r="K16" i="1"/>
  <c r="K17" i="1"/>
  <c r="K18" i="1"/>
  <c r="K19" i="1"/>
  <c r="K8" i="1"/>
  <c r="E34" i="1"/>
  <c r="F34" i="1" s="1"/>
  <c r="G34" i="1" s="1"/>
  <c r="H34" i="1" s="1"/>
  <c r="D34" i="1"/>
  <c r="E33" i="1"/>
  <c r="D33" i="1"/>
  <c r="F33" i="1" s="1"/>
  <c r="G33" i="1" s="1"/>
  <c r="H33" i="1" s="1"/>
  <c r="E32" i="1"/>
  <c r="D32" i="1"/>
  <c r="F32" i="1" s="1"/>
  <c r="G32" i="1" s="1"/>
  <c r="H32" i="1" s="1"/>
  <c r="E31" i="1"/>
  <c r="D31" i="1"/>
  <c r="F31" i="1" s="1"/>
  <c r="G31" i="1" s="1"/>
  <c r="H31" i="1" s="1"/>
  <c r="E30" i="1"/>
  <c r="D30" i="1"/>
  <c r="E29" i="1"/>
  <c r="D29" i="1"/>
  <c r="F29" i="1" s="1"/>
  <c r="G29" i="1" s="1"/>
  <c r="H29" i="1" s="1"/>
  <c r="E28" i="1"/>
  <c r="D28" i="1"/>
  <c r="F28" i="1" s="1"/>
  <c r="G28" i="1" s="1"/>
  <c r="H28" i="1" s="1"/>
  <c r="E27" i="1"/>
  <c r="D27" i="1"/>
  <c r="F27" i="1" s="1"/>
  <c r="G27" i="1" s="1"/>
  <c r="H27" i="1" s="1"/>
  <c r="E26" i="1"/>
  <c r="D26" i="1"/>
  <c r="E25" i="1"/>
  <c r="D25" i="1"/>
  <c r="F25" i="1" s="1"/>
  <c r="G25" i="1" s="1"/>
  <c r="H25" i="1" s="1"/>
  <c r="E24" i="1"/>
  <c r="D24" i="1"/>
  <c r="F24" i="1" s="1"/>
  <c r="G24" i="1" s="1"/>
  <c r="H24" i="1" s="1"/>
  <c r="E23" i="1"/>
  <c r="D23" i="1"/>
  <c r="F23" i="1" s="1"/>
  <c r="G23" i="1" s="1"/>
  <c r="H23" i="1" s="1"/>
  <c r="E19" i="1"/>
  <c r="E18" i="1"/>
  <c r="D18" i="1"/>
  <c r="E17" i="1"/>
  <c r="D17" i="1"/>
  <c r="E16" i="1"/>
  <c r="D16" i="1"/>
  <c r="E15" i="1"/>
  <c r="E14" i="1"/>
  <c r="D14" i="1"/>
  <c r="E13" i="1"/>
  <c r="D13" i="1"/>
  <c r="E12" i="1"/>
  <c r="D12" i="1"/>
  <c r="E11" i="1"/>
  <c r="E10" i="1"/>
  <c r="D10" i="1"/>
  <c r="E9" i="1"/>
  <c r="D9" i="1"/>
  <c r="E8" i="1"/>
  <c r="D5" i="1"/>
  <c r="D8" i="1" s="1"/>
  <c r="O4" i="3" l="1"/>
  <c r="O23" i="3" s="1"/>
  <c r="O20" i="3" s="1"/>
  <c r="P11" i="3"/>
  <c r="P43" i="3" s="1"/>
  <c r="Q34" i="3"/>
  <c r="Q23" i="3"/>
  <c r="Q24" i="3" s="1"/>
  <c r="Q11" i="3"/>
  <c r="Q43" i="3" s="1"/>
  <c r="R4" i="3"/>
  <c r="P23" i="3"/>
  <c r="P20" i="3" s="1"/>
  <c r="P34" i="3"/>
  <c r="M4" i="2"/>
  <c r="N4" i="2" s="1"/>
  <c r="O4" i="2" s="1"/>
  <c r="K4" i="2"/>
  <c r="K19" i="2" s="1"/>
  <c r="K34" i="2" s="1"/>
  <c r="M19" i="2"/>
  <c r="M34" i="2" s="1"/>
  <c r="I21" i="2"/>
  <c r="I36" i="2" s="1"/>
  <c r="J4" i="2"/>
  <c r="E12" i="2"/>
  <c r="E11" i="2" s="1"/>
  <c r="E10" i="2" s="1"/>
  <c r="E9" i="2" s="1"/>
  <c r="E8" i="2" s="1"/>
  <c r="E7" i="2" s="1"/>
  <c r="E6" i="2" s="1"/>
  <c r="E5" i="2" s="1"/>
  <c r="E4" i="2" s="1"/>
  <c r="D14" i="2"/>
  <c r="D15" i="2" s="1"/>
  <c r="C14" i="2"/>
  <c r="C15" i="2" s="1"/>
  <c r="F30" i="1"/>
  <c r="G30" i="1" s="1"/>
  <c r="H30" i="1" s="1"/>
  <c r="F26" i="1"/>
  <c r="G26" i="1" s="1"/>
  <c r="H26" i="1" s="1"/>
  <c r="F12" i="1"/>
  <c r="G12" i="1" s="1"/>
  <c r="H12" i="1" s="1"/>
  <c r="F16" i="1"/>
  <c r="G16" i="1" s="1"/>
  <c r="H16" i="1" s="1"/>
  <c r="F9" i="1"/>
  <c r="G9" i="1" s="1"/>
  <c r="H9" i="1" s="1"/>
  <c r="F13" i="1"/>
  <c r="G13" i="1" s="1"/>
  <c r="H13" i="1" s="1"/>
  <c r="F17" i="1"/>
  <c r="G17" i="1" s="1"/>
  <c r="H17" i="1" s="1"/>
  <c r="F19" i="1"/>
  <c r="G19" i="1" s="1"/>
  <c r="H19" i="1" s="1"/>
  <c r="F14" i="1"/>
  <c r="G14" i="1" s="1"/>
  <c r="H14" i="1" s="1"/>
  <c r="F10" i="1"/>
  <c r="G10" i="1" s="1"/>
  <c r="H10" i="1" s="1"/>
  <c r="F18" i="1"/>
  <c r="G18" i="1" s="1"/>
  <c r="H18" i="1" s="1"/>
  <c r="F11" i="1"/>
  <c r="G11" i="1" s="1"/>
  <c r="H11" i="1" s="1"/>
  <c r="F8" i="1"/>
  <c r="G8" i="1" s="1"/>
  <c r="H8" i="1" s="1"/>
  <c r="AD11" i="3" l="1"/>
  <c r="O34" i="3"/>
  <c r="AC32" i="3" s="1"/>
  <c r="O24" i="3"/>
  <c r="O21" i="3" s="1"/>
  <c r="N4" i="3"/>
  <c r="N23" i="3" s="1"/>
  <c r="N20" i="3" s="1"/>
  <c r="AC23" i="3"/>
  <c r="P10" i="3"/>
  <c r="P42" i="3" s="1"/>
  <c r="O11" i="3"/>
  <c r="O43" i="3" s="1"/>
  <c r="P12" i="3"/>
  <c r="P44" i="3" s="1"/>
  <c r="AE24" i="3"/>
  <c r="Q21" i="3"/>
  <c r="AE21" i="3" s="1"/>
  <c r="AD33" i="3"/>
  <c r="AD37" i="3"/>
  <c r="AD32" i="3"/>
  <c r="AD36" i="3"/>
  <c r="AD31" i="3"/>
  <c r="AD35" i="3"/>
  <c r="AD34" i="3"/>
  <c r="AD30" i="3"/>
  <c r="Q20" i="3"/>
  <c r="AE20" i="3" s="1"/>
  <c r="AE23" i="3"/>
  <c r="R34" i="3"/>
  <c r="R23" i="3"/>
  <c r="R11" i="3"/>
  <c r="R43" i="3" s="1"/>
  <c r="Q10" i="3"/>
  <c r="Q42" i="3" s="1"/>
  <c r="AE11" i="3"/>
  <c r="Q12" i="3"/>
  <c r="Q44" i="3" s="1"/>
  <c r="AE30" i="3"/>
  <c r="AE34" i="3"/>
  <c r="AE33" i="3"/>
  <c r="AE37" i="3"/>
  <c r="AE32" i="3"/>
  <c r="AE36" i="3"/>
  <c r="AE31" i="3"/>
  <c r="AE35" i="3"/>
  <c r="Q25" i="3"/>
  <c r="N19" i="2"/>
  <c r="N34" i="2" s="1"/>
  <c r="I4" i="2"/>
  <c r="I19" i="2" s="1"/>
  <c r="I34" i="2" s="1"/>
  <c r="I20" i="2"/>
  <c r="I35" i="2" s="1"/>
  <c r="J19" i="2"/>
  <c r="J34" i="2" s="1"/>
  <c r="P4" i="2"/>
  <c r="O19" i="2"/>
  <c r="O34" i="2" s="1"/>
  <c r="O10" i="3" l="1"/>
  <c r="O42" i="3" s="1"/>
  <c r="AD10" i="3"/>
  <c r="AD12" i="3"/>
  <c r="AC33" i="3"/>
  <c r="AC35" i="3"/>
  <c r="AC31" i="3"/>
  <c r="AC11" i="3"/>
  <c r="AC37" i="3"/>
  <c r="AC36" i="3"/>
  <c r="AC34" i="3"/>
  <c r="AC30" i="3"/>
  <c r="O25" i="3"/>
  <c r="O22" i="3" s="1"/>
  <c r="AC22" i="3" s="1"/>
  <c r="AC24" i="3"/>
  <c r="P9" i="3"/>
  <c r="P41" i="3" s="1"/>
  <c r="M4" i="3"/>
  <c r="AB23" i="3"/>
  <c r="N24" i="3"/>
  <c r="N21" i="3" s="1"/>
  <c r="AB21" i="3" s="1"/>
  <c r="N34" i="3"/>
  <c r="AB33" i="3" s="1"/>
  <c r="N11" i="3"/>
  <c r="N43" i="3" s="1"/>
  <c r="O12" i="3"/>
  <c r="O44" i="3" s="1"/>
  <c r="P13" i="3"/>
  <c r="P45" i="3" s="1"/>
  <c r="Q9" i="3"/>
  <c r="Q41" i="3" s="1"/>
  <c r="AE10" i="3"/>
  <c r="AF11" i="3"/>
  <c r="R12" i="3"/>
  <c r="R44" i="3" s="1"/>
  <c r="R10" i="3"/>
  <c r="R42" i="3" s="1"/>
  <c r="AE12" i="3"/>
  <c r="Q13" i="3"/>
  <c r="Q45" i="3" s="1"/>
  <c r="R20" i="3"/>
  <c r="AF20" i="3" s="1"/>
  <c r="R24" i="3"/>
  <c r="AF23" i="3"/>
  <c r="AF31" i="3"/>
  <c r="AF35" i="3"/>
  <c r="AF30" i="3"/>
  <c r="AF34" i="3"/>
  <c r="AF33" i="3"/>
  <c r="AF37" i="3"/>
  <c r="AF32" i="3"/>
  <c r="AF36" i="3"/>
  <c r="Q26" i="3"/>
  <c r="AE26" i="3" s="1"/>
  <c r="Q22" i="3"/>
  <c r="AE22" i="3" s="1"/>
  <c r="AE25" i="3"/>
  <c r="AC20" i="3"/>
  <c r="AC21" i="3"/>
  <c r="AB20" i="3"/>
  <c r="Q4" i="2"/>
  <c r="P19" i="2"/>
  <c r="P34" i="2" s="1"/>
  <c r="AC10" i="3" l="1"/>
  <c r="O9" i="3"/>
  <c r="O41" i="3" s="1"/>
  <c r="O13" i="3"/>
  <c r="O45" i="3" s="1"/>
  <c r="AD13" i="3"/>
  <c r="AD9" i="3"/>
  <c r="P8" i="3"/>
  <c r="P40" i="3" s="1"/>
  <c r="O26" i="3"/>
  <c r="O27" i="3" s="1"/>
  <c r="AC27" i="3" s="1"/>
  <c r="AC25" i="3"/>
  <c r="P14" i="3"/>
  <c r="P46" i="3" s="1"/>
  <c r="AC12" i="3"/>
  <c r="AB36" i="3"/>
  <c r="AB31" i="3"/>
  <c r="AB24" i="3"/>
  <c r="N12" i="3"/>
  <c r="N44" i="3" s="1"/>
  <c r="N10" i="3"/>
  <c r="N42" i="3" s="1"/>
  <c r="AB11" i="3"/>
  <c r="M23" i="3"/>
  <c r="L4" i="3"/>
  <c r="M11" i="3"/>
  <c r="M43" i="3" s="1"/>
  <c r="M34" i="3"/>
  <c r="N25" i="3"/>
  <c r="N22" i="3" s="1"/>
  <c r="AB22" i="3" s="1"/>
  <c r="AB30" i="3"/>
  <c r="AB32" i="3"/>
  <c r="AB37" i="3"/>
  <c r="AB35" i="3"/>
  <c r="AB34" i="3"/>
  <c r="R21" i="3"/>
  <c r="AF21" i="3" s="1"/>
  <c r="AF24" i="3"/>
  <c r="R25" i="3"/>
  <c r="Q27" i="3"/>
  <c r="AE27" i="3" s="1"/>
  <c r="Q14" i="3"/>
  <c r="Q46" i="3" s="1"/>
  <c r="AE13" i="3"/>
  <c r="AF12" i="3"/>
  <c r="R13" i="3"/>
  <c r="R45" i="3" s="1"/>
  <c r="O14" i="3"/>
  <c r="O46" i="3" s="1"/>
  <c r="R9" i="3"/>
  <c r="R41" i="3" s="1"/>
  <c r="AF10" i="3"/>
  <c r="Q8" i="3"/>
  <c r="Q40" i="3" s="1"/>
  <c r="AE9" i="3"/>
  <c r="R4" i="2"/>
  <c r="R19" i="2" s="1"/>
  <c r="R34" i="2" s="1"/>
  <c r="Q19" i="2"/>
  <c r="Q34" i="2" s="1"/>
  <c r="AD20" i="3"/>
  <c r="P24" i="3"/>
  <c r="AD23" i="3"/>
  <c r="AC9" i="3" l="1"/>
  <c r="AC26" i="3"/>
  <c r="O8" i="3"/>
  <c r="O40" i="3" s="1"/>
  <c r="AC13" i="3"/>
  <c r="AD8" i="3"/>
  <c r="AE8" i="3"/>
  <c r="P15" i="3"/>
  <c r="P47" i="3" s="1"/>
  <c r="AD14" i="3"/>
  <c r="AB25" i="3"/>
  <c r="AA23" i="3"/>
  <c r="M24" i="3"/>
  <c r="M20" i="3"/>
  <c r="AA20" i="3" s="1"/>
  <c r="N26" i="3"/>
  <c r="N27" i="3" s="1"/>
  <c r="AB27" i="3" s="1"/>
  <c r="AA37" i="3"/>
  <c r="AA35" i="3"/>
  <c r="AA30" i="3"/>
  <c r="AA32" i="3"/>
  <c r="AA34" i="3"/>
  <c r="AA36" i="3"/>
  <c r="AA33" i="3"/>
  <c r="AA31" i="3"/>
  <c r="M12" i="3"/>
  <c r="M44" i="3" s="1"/>
  <c r="M10" i="3"/>
  <c r="M42" i="3" s="1"/>
  <c r="AA11" i="3"/>
  <c r="AB10" i="3"/>
  <c r="N9" i="3"/>
  <c r="N41" i="3" s="1"/>
  <c r="K4" i="3"/>
  <c r="L34" i="3"/>
  <c r="L23" i="3"/>
  <c r="L11" i="3"/>
  <c r="L43" i="3" s="1"/>
  <c r="AB12" i="3"/>
  <c r="N13" i="3"/>
  <c r="N45" i="3" s="1"/>
  <c r="AD24" i="3"/>
  <c r="P21" i="3"/>
  <c r="AD21" i="3" s="1"/>
  <c r="Q15" i="3"/>
  <c r="Q47" i="3" s="1"/>
  <c r="AE14" i="3"/>
  <c r="R22" i="3"/>
  <c r="AF22" i="3" s="1"/>
  <c r="R26" i="3"/>
  <c r="AF25" i="3"/>
  <c r="R8" i="3"/>
  <c r="R40" i="3" s="1"/>
  <c r="AF9" i="3"/>
  <c r="AC14" i="3"/>
  <c r="O15" i="3"/>
  <c r="O47" i="3" s="1"/>
  <c r="AF13" i="3"/>
  <c r="R14" i="3"/>
  <c r="R46" i="3" s="1"/>
  <c r="P25" i="3"/>
  <c r="P22" i="3" s="1"/>
  <c r="AD22" i="3" s="1"/>
  <c r="AB26" i="3" l="1"/>
  <c r="AC8" i="3"/>
  <c r="P16" i="3"/>
  <c r="P17" i="3" s="1"/>
  <c r="AD17" i="3" s="1"/>
  <c r="AF8" i="3"/>
  <c r="AD15" i="3"/>
  <c r="L12" i="3"/>
  <c r="L44" i="3" s="1"/>
  <c r="L10" i="3"/>
  <c r="L42" i="3" s="1"/>
  <c r="Z11" i="3"/>
  <c r="AB9" i="3"/>
  <c r="N8" i="3"/>
  <c r="N40" i="3" s="1"/>
  <c r="L24" i="3"/>
  <c r="L20" i="3"/>
  <c r="Z20" i="3" s="1"/>
  <c r="Z23" i="3"/>
  <c r="N14" i="3"/>
  <c r="N46" i="3" s="1"/>
  <c r="AB13" i="3"/>
  <c r="Z32" i="3"/>
  <c r="Z36" i="3"/>
  <c r="Z34" i="3"/>
  <c r="Z33" i="3"/>
  <c r="Z31" i="3"/>
  <c r="Z37" i="3"/>
  <c r="Z35" i="3"/>
  <c r="Z30" i="3"/>
  <c r="J4" i="3"/>
  <c r="K23" i="3"/>
  <c r="K34" i="3"/>
  <c r="K11" i="3"/>
  <c r="K43" i="3" s="1"/>
  <c r="M9" i="3"/>
  <c r="M41" i="3" s="1"/>
  <c r="AA10" i="3"/>
  <c r="AA24" i="3"/>
  <c r="M21" i="3"/>
  <c r="AA21" i="3" s="1"/>
  <c r="M25" i="3"/>
  <c r="AA12" i="3"/>
  <c r="M13" i="3"/>
  <c r="M45" i="3" s="1"/>
  <c r="AF14" i="3"/>
  <c r="R15" i="3"/>
  <c r="R47" i="3" s="1"/>
  <c r="AC15" i="3"/>
  <c r="O16" i="3"/>
  <c r="Q16" i="3"/>
  <c r="AE15" i="3"/>
  <c r="R27" i="3"/>
  <c r="AF27" i="3" s="1"/>
  <c r="AF26" i="3"/>
  <c r="AD16" i="3"/>
  <c r="AD25" i="3"/>
  <c r="P26" i="3"/>
  <c r="AB8" i="3" l="1"/>
  <c r="Y11" i="3"/>
  <c r="K12" i="3"/>
  <c r="K44" i="3" s="1"/>
  <c r="K10" i="3"/>
  <c r="K42" i="3" s="1"/>
  <c r="M14" i="3"/>
  <c r="M46" i="3" s="1"/>
  <c r="AA13" i="3"/>
  <c r="Y36" i="3"/>
  <c r="Y31" i="3"/>
  <c r="Y33" i="3"/>
  <c r="Y32" i="3"/>
  <c r="Y35" i="3"/>
  <c r="Y37" i="3"/>
  <c r="Y30" i="3"/>
  <c r="Y34" i="3"/>
  <c r="AB14" i="3"/>
  <c r="N15" i="3"/>
  <c r="N47" i="3" s="1"/>
  <c r="L13" i="3"/>
  <c r="L45" i="3" s="1"/>
  <c r="Z12" i="3"/>
  <c r="K24" i="3"/>
  <c r="Y23" i="3"/>
  <c r="K20" i="3"/>
  <c r="Y20" i="3" s="1"/>
  <c r="Z24" i="3"/>
  <c r="L21" i="3"/>
  <c r="Z21" i="3" s="1"/>
  <c r="L25" i="3"/>
  <c r="Z10" i="3"/>
  <c r="L9" i="3"/>
  <c r="L41" i="3" s="1"/>
  <c r="AA25" i="3"/>
  <c r="M26" i="3"/>
  <c r="M22" i="3"/>
  <c r="AA22" i="3" s="1"/>
  <c r="M8" i="3"/>
  <c r="M40" i="3" s="1"/>
  <c r="AA9" i="3"/>
  <c r="I4" i="3"/>
  <c r="J23" i="3"/>
  <c r="J11" i="3"/>
  <c r="J43" i="3" s="1"/>
  <c r="J34" i="3"/>
  <c r="Q17" i="3"/>
  <c r="AE17" i="3" s="1"/>
  <c r="AE16" i="3"/>
  <c r="AC16" i="3"/>
  <c r="O17" i="3"/>
  <c r="AC17" i="3" s="1"/>
  <c r="AF15" i="3"/>
  <c r="R16" i="3"/>
  <c r="P27" i="3"/>
  <c r="AD27" i="3" s="1"/>
  <c r="AD26" i="3"/>
  <c r="AA8" i="3" l="1"/>
  <c r="J20" i="3"/>
  <c r="X20" i="3" s="1"/>
  <c r="X23" i="3"/>
  <c r="J24" i="3"/>
  <c r="L14" i="3"/>
  <c r="L46" i="3" s="1"/>
  <c r="Z13" i="3"/>
  <c r="M15" i="3"/>
  <c r="M47" i="3" s="1"/>
  <c r="AA14" i="3"/>
  <c r="J10" i="3"/>
  <c r="J42" i="3" s="1"/>
  <c r="X11" i="3"/>
  <c r="J12" i="3"/>
  <c r="J44" i="3" s="1"/>
  <c r="Z9" i="3"/>
  <c r="L8" i="3"/>
  <c r="L40" i="3" s="1"/>
  <c r="I34" i="3"/>
  <c r="H4" i="3"/>
  <c r="I23" i="3"/>
  <c r="I11" i="3"/>
  <c r="I43" i="3" s="1"/>
  <c r="M27" i="3"/>
  <c r="AA27" i="3" s="1"/>
  <c r="AA26" i="3"/>
  <c r="L26" i="3"/>
  <c r="L22" i="3"/>
  <c r="Z22" i="3" s="1"/>
  <c r="Z25" i="3"/>
  <c r="AB15" i="3"/>
  <c r="N16" i="3"/>
  <c r="K9" i="3"/>
  <c r="K41" i="3" s="1"/>
  <c r="Y10" i="3"/>
  <c r="X30" i="3"/>
  <c r="X36" i="3"/>
  <c r="X33" i="3"/>
  <c r="X37" i="3"/>
  <c r="X34" i="3"/>
  <c r="X32" i="3"/>
  <c r="X31" i="3"/>
  <c r="X35" i="3"/>
  <c r="K21" i="3"/>
  <c r="Y21" i="3" s="1"/>
  <c r="K25" i="3"/>
  <c r="Y24" i="3"/>
  <c r="K13" i="3"/>
  <c r="K45" i="3" s="1"/>
  <c r="Y12" i="3"/>
  <c r="AF16" i="3"/>
  <c r="R17" i="3"/>
  <c r="AF17" i="3" s="1"/>
  <c r="Z8" i="3" l="1"/>
  <c r="K8" i="3"/>
  <c r="K40" i="3" s="1"/>
  <c r="Y9" i="3"/>
  <c r="I10" i="3"/>
  <c r="I42" i="3" s="1"/>
  <c r="I12" i="3"/>
  <c r="I44" i="3" s="1"/>
  <c r="W11" i="3"/>
  <c r="J9" i="3"/>
  <c r="J41" i="3" s="1"/>
  <c r="X10" i="3"/>
  <c r="L15" i="3"/>
  <c r="L47" i="3" s="1"/>
  <c r="Z14" i="3"/>
  <c r="W31" i="3"/>
  <c r="W30" i="3"/>
  <c r="W32" i="3"/>
  <c r="W33" i="3"/>
  <c r="W37" i="3"/>
  <c r="W34" i="3"/>
  <c r="W36" i="3"/>
  <c r="W35" i="3"/>
  <c r="Y25" i="3"/>
  <c r="K26" i="3"/>
  <c r="K22" i="3"/>
  <c r="Y22" i="3" s="1"/>
  <c r="AB16" i="3"/>
  <c r="N17" i="3"/>
  <c r="AB17" i="3" s="1"/>
  <c r="Z26" i="3"/>
  <c r="L27" i="3"/>
  <c r="Z27" i="3" s="1"/>
  <c r="I24" i="3"/>
  <c r="I20" i="3"/>
  <c r="W20" i="3" s="1"/>
  <c r="W23" i="3"/>
  <c r="J21" i="3"/>
  <c r="X21" i="3" s="1"/>
  <c r="J25" i="3"/>
  <c r="X24" i="3"/>
  <c r="H11" i="3"/>
  <c r="H43" i="3" s="1"/>
  <c r="G4" i="3"/>
  <c r="H23" i="3"/>
  <c r="H34" i="3"/>
  <c r="X12" i="3"/>
  <c r="J13" i="3"/>
  <c r="J45" i="3" s="1"/>
  <c r="M16" i="3"/>
  <c r="AA15" i="3"/>
  <c r="Y13" i="3"/>
  <c r="K14" i="3"/>
  <c r="K46" i="3" s="1"/>
  <c r="Y8" i="3" l="1"/>
  <c r="K15" i="3"/>
  <c r="K47" i="3" s="1"/>
  <c r="Y14" i="3"/>
  <c r="X13" i="3"/>
  <c r="J14" i="3"/>
  <c r="J46" i="3" s="1"/>
  <c r="G11" i="3"/>
  <c r="G43" i="3" s="1"/>
  <c r="G23" i="3"/>
  <c r="G34" i="3"/>
  <c r="Z15" i="3"/>
  <c r="L16" i="3"/>
  <c r="W12" i="3"/>
  <c r="I13" i="3"/>
  <c r="I45" i="3" s="1"/>
  <c r="V32" i="3"/>
  <c r="V34" i="3"/>
  <c r="V37" i="3"/>
  <c r="V36" i="3"/>
  <c r="V30" i="3"/>
  <c r="V33" i="3"/>
  <c r="V31" i="3"/>
  <c r="V35" i="3"/>
  <c r="AA16" i="3"/>
  <c r="M17" i="3"/>
  <c r="AA17" i="3" s="1"/>
  <c r="V23" i="3"/>
  <c r="H24" i="3"/>
  <c r="H20" i="3"/>
  <c r="V20" i="3" s="1"/>
  <c r="I21" i="3"/>
  <c r="W21" i="3" s="1"/>
  <c r="W24" i="3"/>
  <c r="I25" i="3"/>
  <c r="H12" i="3"/>
  <c r="H44" i="3" s="1"/>
  <c r="V11" i="3"/>
  <c r="H10" i="3"/>
  <c r="H42" i="3" s="1"/>
  <c r="K27" i="3"/>
  <c r="Y27" i="3" s="1"/>
  <c r="Y26" i="3"/>
  <c r="W10" i="3"/>
  <c r="I9" i="3"/>
  <c r="I41" i="3" s="1"/>
  <c r="J8" i="3"/>
  <c r="J40" i="3" s="1"/>
  <c r="X9" i="3"/>
  <c r="X25" i="3"/>
  <c r="J22" i="3"/>
  <c r="X22" i="3" s="1"/>
  <c r="J26" i="3"/>
  <c r="X8" i="3" l="1"/>
  <c r="V10" i="3"/>
  <c r="H9" i="3"/>
  <c r="H41" i="3" s="1"/>
  <c r="H13" i="3"/>
  <c r="H45" i="3" s="1"/>
  <c r="V12" i="3"/>
  <c r="J15" i="3"/>
  <c r="J47" i="3" s="1"/>
  <c r="X14" i="3"/>
  <c r="X26" i="3"/>
  <c r="J27" i="3"/>
  <c r="X27" i="3" s="1"/>
  <c r="I22" i="3"/>
  <c r="W22" i="3" s="1"/>
  <c r="W25" i="3"/>
  <c r="I26" i="3"/>
  <c r="H21" i="3"/>
  <c r="V21" i="3" s="1"/>
  <c r="V24" i="3"/>
  <c r="H25" i="3"/>
  <c r="I14" i="3"/>
  <c r="I46" i="3" s="1"/>
  <c r="W13" i="3"/>
  <c r="U34" i="3"/>
  <c r="AH34" i="3" s="1"/>
  <c r="U31" i="3"/>
  <c r="AH31" i="3" s="1"/>
  <c r="U33" i="3"/>
  <c r="AH33" i="3" s="1"/>
  <c r="U35" i="3"/>
  <c r="AH35" i="3" s="1"/>
  <c r="U36" i="3"/>
  <c r="AH36" i="3" s="1"/>
  <c r="U37" i="3"/>
  <c r="AH37" i="3" s="1"/>
  <c r="U30" i="3"/>
  <c r="AH30" i="3" s="1"/>
  <c r="U32" i="3"/>
  <c r="AH32" i="3" s="1"/>
  <c r="W9" i="3"/>
  <c r="I8" i="3"/>
  <c r="I40" i="3" s="1"/>
  <c r="G20" i="3"/>
  <c r="U20" i="3" s="1"/>
  <c r="AH20" i="3" s="1"/>
  <c r="U23" i="3"/>
  <c r="AH23" i="3" s="1"/>
  <c r="G24" i="3"/>
  <c r="L17" i="3"/>
  <c r="Z17" i="3" s="1"/>
  <c r="Z16" i="3"/>
  <c r="G10" i="3"/>
  <c r="G42" i="3" s="1"/>
  <c r="G12" i="3"/>
  <c r="G44" i="3" s="1"/>
  <c r="U11" i="3"/>
  <c r="AH11" i="3" s="1"/>
  <c r="K16" i="3"/>
  <c r="Y15" i="3"/>
  <c r="W8" i="3" l="1"/>
  <c r="H22" i="3"/>
  <c r="V22" i="3" s="1"/>
  <c r="V25" i="3"/>
  <c r="H26" i="3"/>
  <c r="U10" i="3"/>
  <c r="AH10" i="3" s="1"/>
  <c r="G9" i="3"/>
  <c r="G41" i="3" s="1"/>
  <c r="U12" i="3"/>
  <c r="AH12" i="3" s="1"/>
  <c r="G13" i="3"/>
  <c r="G45" i="3" s="1"/>
  <c r="U24" i="3"/>
  <c r="AH24" i="3" s="1"/>
  <c r="G21" i="3"/>
  <c r="U21" i="3" s="1"/>
  <c r="AH21" i="3" s="1"/>
  <c r="G25" i="3"/>
  <c r="Y16" i="3"/>
  <c r="K17" i="3"/>
  <c r="Y17" i="3" s="1"/>
  <c r="W14" i="3"/>
  <c r="I15" i="3"/>
  <c r="I47" i="3" s="1"/>
  <c r="W26" i="3"/>
  <c r="I27" i="3"/>
  <c r="W27" i="3" s="1"/>
  <c r="V13" i="3"/>
  <c r="H14" i="3"/>
  <c r="H46" i="3" s="1"/>
  <c r="H8" i="3"/>
  <c r="H40" i="3" s="1"/>
  <c r="V9" i="3"/>
  <c r="X15" i="3"/>
  <c r="J16" i="3"/>
  <c r="V8" i="3" l="1"/>
  <c r="U13" i="3"/>
  <c r="AH13" i="3" s="1"/>
  <c r="G14" i="3"/>
  <c r="G46" i="3" s="1"/>
  <c r="V26" i="3"/>
  <c r="H27" i="3"/>
  <c r="V27" i="3" s="1"/>
  <c r="X16" i="3"/>
  <c r="J17" i="3"/>
  <c r="X17" i="3" s="1"/>
  <c r="V14" i="3"/>
  <c r="H15" i="3"/>
  <c r="H47" i="3" s="1"/>
  <c r="I16" i="3"/>
  <c r="W15" i="3"/>
  <c r="G22" i="3"/>
  <c r="U22" i="3" s="1"/>
  <c r="AH22" i="3" s="1"/>
  <c r="G26" i="3"/>
  <c r="U25" i="3"/>
  <c r="AH25" i="3" s="1"/>
  <c r="G8" i="3"/>
  <c r="G40" i="3" s="1"/>
  <c r="U9" i="3"/>
  <c r="AH9" i="3" s="1"/>
  <c r="U8" i="3" l="1"/>
  <c r="AH8" i="3" s="1"/>
  <c r="G15" i="3"/>
  <c r="G47" i="3" s="1"/>
  <c r="U14" i="3"/>
  <c r="AH14" i="3" s="1"/>
  <c r="G27" i="3"/>
  <c r="U27" i="3" s="1"/>
  <c r="AH27" i="3" s="1"/>
  <c r="U26" i="3"/>
  <c r="AH26" i="3" s="1"/>
  <c r="H16" i="3"/>
  <c r="V15" i="3"/>
  <c r="I17" i="3"/>
  <c r="W17" i="3" s="1"/>
  <c r="W16" i="3"/>
  <c r="V16" i="3" l="1"/>
  <c r="H17" i="3"/>
  <c r="V17" i="3" s="1"/>
  <c r="G16" i="3"/>
  <c r="U15" i="3"/>
  <c r="AH15" i="3" s="1"/>
  <c r="U16" i="3" l="1"/>
  <c r="AH16" i="3" s="1"/>
  <c r="G17" i="3"/>
  <c r="U17" i="3" s="1"/>
  <c r="AH17" i="3" s="1"/>
</calcChain>
</file>

<file path=xl/sharedStrings.xml><?xml version="1.0" encoding="utf-8"?>
<sst xmlns="http://schemas.openxmlformats.org/spreadsheetml/2006/main" count="241" uniqueCount="58">
  <si>
    <t>Fsam</t>
  </si>
  <si>
    <t>2^18/fsam</t>
  </si>
  <si>
    <t>2^b-1</t>
  </si>
  <si>
    <t>Block</t>
  </si>
  <si>
    <t>Freq</t>
  </si>
  <si>
    <t>Fnum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</si>
  <si>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</si>
  <si>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</si>
  <si>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</si>
  <si>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</si>
  <si>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</si>
  <si>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</si>
  <si>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</si>
  <si>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</si>
  <si>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</si>
  <si>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</si>
  <si>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</si>
  <si>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</si>
  <si>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A440 table</t>
  </si>
  <si>
    <t>Konami</t>
  </si>
  <si>
    <t>PSG</t>
  </si>
  <si>
    <t>4Mh/64</t>
  </si>
  <si>
    <t>HZ</t>
  </si>
  <si>
    <t>ref clock</t>
  </si>
  <si>
    <t>fe</t>
  </si>
  <si>
    <t>SN7</t>
  </si>
  <si>
    <t>Ay3</t>
  </si>
  <si>
    <t>BASE</t>
  </si>
  <si>
    <t>PSG AY</t>
  </si>
  <si>
    <t>Semitone increase/decrease</t>
  </si>
  <si>
    <t>PSG Internal freq</t>
  </si>
  <si>
    <t xml:space="preserve">For auto-envelope </t>
  </si>
  <si>
    <t>MSX internal PSG frequency</t>
  </si>
  <si>
    <t>Auto envelope</t>
  </si>
  <si>
    <t>PSG SN7</t>
  </si>
  <si>
    <t>PSG AY3</t>
  </si>
  <si>
    <t>SMS interal clock</t>
  </si>
  <si>
    <t>OPLL YM2413</t>
  </si>
  <si>
    <t>Base frequencies:</t>
  </si>
  <si>
    <t>Modern</t>
  </si>
  <si>
    <t>Earth</t>
  </si>
  <si>
    <t>Konami values</t>
  </si>
  <si>
    <t>Octave</t>
  </si>
  <si>
    <t>Konami value difference:</t>
  </si>
  <si>
    <t>???</t>
  </si>
  <si>
    <t>Minor Second</t>
  </si>
  <si>
    <t>Major Second</t>
  </si>
  <si>
    <t>Minor Third</t>
  </si>
  <si>
    <t>Major Third</t>
  </si>
  <si>
    <t>Fourth</t>
  </si>
  <si>
    <t>Diminished Fifth</t>
  </si>
  <si>
    <t>Fifth</t>
  </si>
  <si>
    <t>Minor Sixth</t>
  </si>
  <si>
    <t>Major Sixth</t>
  </si>
  <si>
    <t>Minor Seventh</t>
  </si>
  <si>
    <t>Major Seventh</t>
  </si>
  <si>
    <t>Semitone increase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</si>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</sst>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48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0" borderId="0" xfId="0" applyFont="1"/>
    <xf numFmtId="0" fontId="5" fillId="9" borderId="0" xfId="0" applyFont="1" applyFill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66D7-4C98-4E64-90EC-5767F1678F97}">
  <dimension ref="A3:Q34"/>
  <sheetViews>
    <sheetView workbookViewId="0">
      <selection activeCell="D12" sqref="D12"/>
    </sheetView>
  </sheetViews>
  <sheetFormatPr defaultRowHeight="14.4" x14ac:dyDescent="0.3"/>
  <cols>
    <col min="4" max="4" width="10.109375" customWidth="1"/>
    <col min="6" max="6" width="28.44140625" customWidth="1"/>
    <col min="11" max="11" width="6.33203125" customWidth="1"/>
    <col min="12" max="12" width="10.77734375" customWidth="1"/>
    <col min="15" max="15" width="11.77734375" bestFit="1" customWidth="1"/>
  </cols>
  <sheetData>
    <row r="3" spans="1:16" x14ac:dyDescent="0.3">
      <c r="A3" t="s">
        <v>0</v>
      </c>
      <c r="B3">
        <v>50000</v>
      </c>
    </row>
    <row r="4" spans="1:16" x14ac:dyDescent="0.3">
      <c r="D4" s="1" t="s">
        <v>1</v>
      </c>
      <c r="J4" s="1" t="s">
        <v>21</v>
      </c>
      <c r="O4" t="s">
        <v>23</v>
      </c>
    </row>
    <row r="5" spans="1:16" x14ac:dyDescent="0.3">
      <c r="D5">
        <f>POWER(2,18)/B3</f>
        <v>5.2428800000000004</v>
      </c>
      <c r="J5">
        <f>3579545/64</f>
        <v>55930.390625</v>
      </c>
      <c r="M5">
        <v>111858</v>
      </c>
      <c r="O5">
        <v>3579545</v>
      </c>
      <c r="P5">
        <f>55.433</f>
        <v>55.433</v>
      </c>
    </row>
    <row r="6" spans="1:16" ht="23.4" x14ac:dyDescent="0.45">
      <c r="A6" s="2" t="s">
        <v>19</v>
      </c>
    </row>
    <row r="7" spans="1:16" x14ac:dyDescent="0.3">
      <c r="B7" t="s">
        <v>3</v>
      </c>
      <c r="C7" t="s">
        <v>4</v>
      </c>
      <c r="E7" s="1" t="s">
        <v>2</v>
      </c>
      <c r="F7" t="s">
        <v>5</v>
      </c>
      <c r="J7" t="s">
        <v>20</v>
      </c>
      <c r="K7" t="s">
        <v>26</v>
      </c>
      <c r="L7" t="s">
        <v>22</v>
      </c>
    </row>
    <row r="8" spans="1:16" x14ac:dyDescent="0.3">
      <c r="A8" t="s">
        <v>6</v>
      </c>
      <c r="B8">
        <v>4</v>
      </c>
      <c r="C8">
        <f>L8</f>
        <v>263.82259728773585</v>
      </c>
      <c r="D8">
        <f>C8*$D$5</f>
        <v>1383.1902188679246</v>
      </c>
      <c r="E8">
        <f>POWER(2,B8-1)</f>
        <v>8</v>
      </c>
      <c r="F8">
        <f>D8/E8</f>
        <v>172.89877735849058</v>
      </c>
      <c r="G8">
        <f>ROUND(F8,0)</f>
        <v>173</v>
      </c>
      <c r="H8" t="str">
        <f>DEC2HEX(G8)</f>
        <v>AD</v>
      </c>
      <c r="I8" t="s">
        <v>6</v>
      </c>
      <c r="J8">
        <v>106</v>
      </c>
      <c r="K8" t="str">
        <f>DEC2HEX(J8)</f>
        <v>6A</v>
      </c>
      <c r="L8">
        <f>$J$5/(J8*2)</f>
        <v>263.82259728773585</v>
      </c>
    </row>
    <row r="9" spans="1:16" x14ac:dyDescent="0.3">
      <c r="A9" t="s">
        <v>7</v>
      </c>
      <c r="B9">
        <v>4</v>
      </c>
      <c r="C9">
        <f t="shared" ref="C9:C19" si="0">L9</f>
        <v>279.65195312499998</v>
      </c>
      <c r="D9">
        <f t="shared" ref="D9:D19" si="1">C9*$D$5</f>
        <v>1466.181632</v>
      </c>
      <c r="E9">
        <f t="shared" ref="E9:E19" si="2">POWER(2,B9-1)</f>
        <v>8</v>
      </c>
      <c r="F9">
        <f t="shared" ref="F9:F19" si="3">D9/E9</f>
        <v>183.272704</v>
      </c>
      <c r="G9">
        <f t="shared" ref="G9:G19" si="4">ROUND(F9,0)</f>
        <v>183</v>
      </c>
      <c r="H9" t="str">
        <f t="shared" ref="H9:H19" si="5">DEC2HEX(G9)</f>
        <v>B7</v>
      </c>
      <c r="I9" t="s">
        <v>7</v>
      </c>
      <c r="J9">
        <v>100</v>
      </c>
      <c r="K9" t="str">
        <f t="shared" ref="K9:K19" si="6">DEC2HEX(J9)</f>
        <v>64</v>
      </c>
      <c r="L9">
        <f t="shared" ref="L9:L19" si="7">$J$5/(J9*2)</f>
        <v>279.65195312499998</v>
      </c>
    </row>
    <row r="10" spans="1:16" x14ac:dyDescent="0.3">
      <c r="A10" t="s">
        <v>8</v>
      </c>
      <c r="B10">
        <v>4</v>
      </c>
      <c r="C10">
        <f t="shared" si="0"/>
        <v>297.50207779255317</v>
      </c>
      <c r="D10">
        <f t="shared" si="1"/>
        <v>1559.7676936170212</v>
      </c>
      <c r="E10">
        <f t="shared" si="2"/>
        <v>8</v>
      </c>
      <c r="F10">
        <f t="shared" si="3"/>
        <v>194.97096170212765</v>
      </c>
      <c r="G10">
        <f t="shared" si="4"/>
        <v>195</v>
      </c>
      <c r="H10" t="str">
        <f t="shared" si="5"/>
        <v>C3</v>
      </c>
      <c r="I10" t="s">
        <v>8</v>
      </c>
      <c r="J10">
        <v>94</v>
      </c>
      <c r="K10" t="str">
        <f t="shared" si="6"/>
        <v>5E</v>
      </c>
      <c r="L10">
        <f t="shared" si="7"/>
        <v>297.50207779255317</v>
      </c>
    </row>
    <row r="11" spans="1:16" x14ac:dyDescent="0.3">
      <c r="A11" t="s">
        <v>9</v>
      </c>
      <c r="B11">
        <v>4</v>
      </c>
      <c r="C11">
        <f t="shared" si="0"/>
        <v>314.21567766853934</v>
      </c>
      <c r="D11">
        <f t="shared" si="1"/>
        <v>1647.3950921348317</v>
      </c>
      <c r="E11">
        <f t="shared" si="2"/>
        <v>8</v>
      </c>
      <c r="F11">
        <f t="shared" si="3"/>
        <v>205.92438651685396</v>
      </c>
      <c r="G11">
        <f t="shared" si="4"/>
        <v>206</v>
      </c>
      <c r="H11" t="str">
        <f t="shared" si="5"/>
        <v>CE</v>
      </c>
      <c r="I11" t="s">
        <v>9</v>
      </c>
      <c r="J11">
        <v>89</v>
      </c>
      <c r="K11" t="str">
        <f t="shared" si="6"/>
        <v>59</v>
      </c>
      <c r="L11">
        <f t="shared" si="7"/>
        <v>314.21567766853934</v>
      </c>
    </row>
    <row r="12" spans="1:16" x14ac:dyDescent="0.3">
      <c r="A12" t="s">
        <v>10</v>
      </c>
      <c r="B12">
        <v>4</v>
      </c>
      <c r="C12">
        <f t="shared" si="0"/>
        <v>332.9189918154762</v>
      </c>
      <c r="D12">
        <f t="shared" si="1"/>
        <v>1745.4543238095241</v>
      </c>
      <c r="E12">
        <f t="shared" si="2"/>
        <v>8</v>
      </c>
      <c r="F12">
        <f t="shared" si="3"/>
        <v>218.18179047619051</v>
      </c>
      <c r="G12">
        <f t="shared" si="4"/>
        <v>218</v>
      </c>
      <c r="H12" t="str">
        <f t="shared" si="5"/>
        <v>DA</v>
      </c>
      <c r="I12" t="s">
        <v>10</v>
      </c>
      <c r="J12">
        <v>84</v>
      </c>
      <c r="K12" t="str">
        <f t="shared" si="6"/>
        <v>54</v>
      </c>
      <c r="L12">
        <f t="shared" si="7"/>
        <v>332.9189918154762</v>
      </c>
    </row>
    <row r="13" spans="1:16" x14ac:dyDescent="0.3">
      <c r="A13" t="s">
        <v>11</v>
      </c>
      <c r="B13">
        <v>4</v>
      </c>
      <c r="C13">
        <f t="shared" si="0"/>
        <v>353.98981408227849</v>
      </c>
      <c r="D13">
        <f t="shared" si="1"/>
        <v>1855.9261164556963</v>
      </c>
      <c r="E13">
        <f t="shared" si="2"/>
        <v>8</v>
      </c>
      <c r="F13">
        <f t="shared" si="3"/>
        <v>231.99076455696203</v>
      </c>
      <c r="G13">
        <f t="shared" si="4"/>
        <v>232</v>
      </c>
      <c r="H13" t="str">
        <f t="shared" si="5"/>
        <v>E8</v>
      </c>
      <c r="I13" t="s">
        <v>11</v>
      </c>
      <c r="J13">
        <v>79</v>
      </c>
      <c r="K13" t="str">
        <f t="shared" si="6"/>
        <v>4F</v>
      </c>
      <c r="L13">
        <f t="shared" si="7"/>
        <v>353.98981408227849</v>
      </c>
    </row>
    <row r="14" spans="1:16" x14ac:dyDescent="0.3">
      <c r="A14" t="s">
        <v>12</v>
      </c>
      <c r="B14">
        <v>4</v>
      </c>
      <c r="C14">
        <f t="shared" si="0"/>
        <v>377.90804476351349</v>
      </c>
      <c r="D14">
        <f t="shared" si="1"/>
        <v>1981.3265297297298</v>
      </c>
      <c r="E14">
        <f t="shared" si="2"/>
        <v>8</v>
      </c>
      <c r="F14">
        <f t="shared" si="3"/>
        <v>247.66581621621623</v>
      </c>
      <c r="G14">
        <f t="shared" si="4"/>
        <v>248</v>
      </c>
      <c r="H14" t="str">
        <f t="shared" si="5"/>
        <v>F8</v>
      </c>
      <c r="I14" t="s">
        <v>12</v>
      </c>
      <c r="J14">
        <v>74</v>
      </c>
      <c r="K14" t="str">
        <f t="shared" si="6"/>
        <v>4A</v>
      </c>
      <c r="L14">
        <f t="shared" si="7"/>
        <v>377.90804476351349</v>
      </c>
    </row>
    <row r="15" spans="1:16" x14ac:dyDescent="0.3">
      <c r="A15" t="s">
        <v>13</v>
      </c>
      <c r="B15">
        <v>4</v>
      </c>
      <c r="C15">
        <f t="shared" si="0"/>
        <v>399.50279017857144</v>
      </c>
      <c r="D15">
        <f t="shared" si="1"/>
        <v>2094.5451885714288</v>
      </c>
      <c r="E15">
        <f t="shared" si="2"/>
        <v>8</v>
      </c>
      <c r="F15">
        <f t="shared" si="3"/>
        <v>261.81814857142859</v>
      </c>
      <c r="G15">
        <f t="shared" si="4"/>
        <v>262</v>
      </c>
      <c r="H15" t="str">
        <f t="shared" si="5"/>
        <v>106</v>
      </c>
      <c r="I15" t="s">
        <v>13</v>
      </c>
      <c r="J15">
        <v>70</v>
      </c>
      <c r="K15" t="str">
        <f t="shared" si="6"/>
        <v>46</v>
      </c>
      <c r="L15">
        <f t="shared" si="7"/>
        <v>399.50279017857144</v>
      </c>
    </row>
    <row r="16" spans="1:16" x14ac:dyDescent="0.3">
      <c r="A16" t="s">
        <v>14</v>
      </c>
      <c r="B16">
        <v>4</v>
      </c>
      <c r="C16">
        <f t="shared" si="0"/>
        <v>423.71508049242425</v>
      </c>
      <c r="D16">
        <f t="shared" si="1"/>
        <v>2221.4873212121215</v>
      </c>
      <c r="E16">
        <f t="shared" si="2"/>
        <v>8</v>
      </c>
      <c r="F16">
        <f t="shared" si="3"/>
        <v>277.68591515151519</v>
      </c>
      <c r="G16">
        <f t="shared" si="4"/>
        <v>278</v>
      </c>
      <c r="H16" t="str">
        <f t="shared" si="5"/>
        <v>116</v>
      </c>
      <c r="I16" t="s">
        <v>14</v>
      </c>
      <c r="J16">
        <v>66</v>
      </c>
      <c r="K16" t="str">
        <f t="shared" si="6"/>
        <v>42</v>
      </c>
      <c r="L16">
        <f t="shared" si="7"/>
        <v>423.71508049242425</v>
      </c>
    </row>
    <row r="17" spans="1:17" x14ac:dyDescent="0.3">
      <c r="A17" t="s">
        <v>15</v>
      </c>
      <c r="B17">
        <v>4</v>
      </c>
      <c r="C17">
        <f t="shared" si="0"/>
        <v>443.89198908730157</v>
      </c>
      <c r="D17">
        <f t="shared" si="1"/>
        <v>2327.272431746032</v>
      </c>
      <c r="E17">
        <f t="shared" si="2"/>
        <v>8</v>
      </c>
      <c r="F17">
        <f t="shared" si="3"/>
        <v>290.909053968254</v>
      </c>
      <c r="G17">
        <f t="shared" si="4"/>
        <v>291</v>
      </c>
      <c r="H17" t="str">
        <f t="shared" si="5"/>
        <v>123</v>
      </c>
      <c r="I17" t="s">
        <v>15</v>
      </c>
      <c r="J17">
        <v>63</v>
      </c>
      <c r="K17" t="str">
        <f t="shared" si="6"/>
        <v>3F</v>
      </c>
      <c r="L17">
        <f t="shared" si="7"/>
        <v>443.89198908730157</v>
      </c>
    </row>
    <row r="18" spans="1:17" x14ac:dyDescent="0.3">
      <c r="A18" t="s">
        <v>16</v>
      </c>
      <c r="B18">
        <v>4</v>
      </c>
      <c r="C18">
        <f t="shared" si="0"/>
        <v>473.98636122881356</v>
      </c>
      <c r="D18">
        <f t="shared" si="1"/>
        <v>2485.0536135593225</v>
      </c>
      <c r="E18">
        <f t="shared" si="2"/>
        <v>8</v>
      </c>
      <c r="F18">
        <f t="shared" si="3"/>
        <v>310.63170169491531</v>
      </c>
      <c r="G18">
        <f t="shared" si="4"/>
        <v>311</v>
      </c>
      <c r="H18" t="str">
        <f t="shared" si="5"/>
        <v>137</v>
      </c>
      <c r="I18" t="s">
        <v>16</v>
      </c>
      <c r="J18">
        <v>59</v>
      </c>
      <c r="K18" t="str">
        <f t="shared" si="6"/>
        <v>3B</v>
      </c>
      <c r="L18">
        <f t="shared" si="7"/>
        <v>473.98636122881356</v>
      </c>
    </row>
    <row r="19" spans="1:17" x14ac:dyDescent="0.3">
      <c r="A19" t="s">
        <v>17</v>
      </c>
      <c r="B19">
        <v>4</v>
      </c>
      <c r="C19">
        <f t="shared" si="0"/>
        <v>499.37848772321428</v>
      </c>
      <c r="D19">
        <f t="shared" si="1"/>
        <v>2618.1814857142858</v>
      </c>
      <c r="E19">
        <f t="shared" si="2"/>
        <v>8</v>
      </c>
      <c r="F19">
        <f t="shared" si="3"/>
        <v>327.27268571428573</v>
      </c>
      <c r="G19">
        <f t="shared" si="4"/>
        <v>327</v>
      </c>
      <c r="H19" t="str">
        <f t="shared" si="5"/>
        <v>147</v>
      </c>
      <c r="I19" t="s">
        <v>17</v>
      </c>
      <c r="J19">
        <v>56</v>
      </c>
      <c r="K19" t="str">
        <f t="shared" si="6"/>
        <v>38</v>
      </c>
      <c r="L19">
        <f t="shared" si="7"/>
        <v>499.37848772321428</v>
      </c>
    </row>
    <row r="21" spans="1:17" ht="23.4" x14ac:dyDescent="0.45">
      <c r="A21" s="2" t="s">
        <v>18</v>
      </c>
    </row>
    <row r="22" spans="1:17" x14ac:dyDescent="0.3">
      <c r="B22" t="s">
        <v>3</v>
      </c>
      <c r="C22" t="s">
        <v>4</v>
      </c>
      <c r="E22" s="1" t="s">
        <v>2</v>
      </c>
      <c r="F22" t="s">
        <v>5</v>
      </c>
      <c r="P22" t="s">
        <v>25</v>
      </c>
    </row>
    <row r="23" spans="1:17" x14ac:dyDescent="0.3">
      <c r="A23" t="s">
        <v>6</v>
      </c>
      <c r="B23">
        <v>4</v>
      </c>
      <c r="C23">
        <v>261.60000000000002</v>
      </c>
      <c r="D23">
        <f>C23*$D$5</f>
        <v>1371.5374080000001</v>
      </c>
      <c r="E23">
        <f>POWER(2,B23-1)</f>
        <v>8</v>
      </c>
      <c r="F23">
        <f>D23/E23</f>
        <v>171.44217600000002</v>
      </c>
      <c r="G23">
        <f>ROUND(F23,0)</f>
        <v>171</v>
      </c>
      <c r="H23" t="str">
        <f>DEC2HEX(G23)</f>
        <v>AB</v>
      </c>
      <c r="O23">
        <f t="shared" ref="O23:O31" si="8">C23/($P$5/32)</f>
        <v>151.01473851316004</v>
      </c>
      <c r="P23">
        <f>ROUND(O23,0)</f>
        <v>151</v>
      </c>
      <c r="Q23" t="str">
        <f>DEC2HEX(P23)</f>
        <v>97</v>
      </c>
    </row>
    <row r="24" spans="1:17" x14ac:dyDescent="0.3">
      <c r="A24" t="s">
        <v>7</v>
      </c>
      <c r="B24">
        <v>4</v>
      </c>
      <c r="C24">
        <v>277.2</v>
      </c>
      <c r="D24">
        <f t="shared" ref="D24:D34" si="9">C24*$D$5</f>
        <v>1453.3263360000001</v>
      </c>
      <c r="E24">
        <f t="shared" ref="E24:E34" si="10">POWER(2,B24-1)</f>
        <v>8</v>
      </c>
      <c r="F24">
        <f t="shared" ref="F24:F34" si="11">D24/E24</f>
        <v>181.66579200000001</v>
      </c>
      <c r="G24">
        <f t="shared" ref="G24:G34" si="12">ROUND(F24,0)</f>
        <v>182</v>
      </c>
      <c r="H24" t="str">
        <f t="shared" ref="H24:H34" si="13">DEC2HEX(G24)</f>
        <v>B6</v>
      </c>
      <c r="O24">
        <f t="shared" si="8"/>
        <v>160.02020457128424</v>
      </c>
      <c r="P24">
        <f t="shared" ref="P24:P34" si="14">ROUND(O24,0)</f>
        <v>160</v>
      </c>
      <c r="Q24" t="str">
        <f t="shared" ref="Q24:Q33" si="15">DEC2HEX(P24)</f>
        <v>A0</v>
      </c>
    </row>
    <row r="25" spans="1:17" x14ac:dyDescent="0.3">
      <c r="A25" t="s">
        <v>8</v>
      </c>
      <c r="B25">
        <v>4</v>
      </c>
      <c r="C25">
        <v>293.7</v>
      </c>
      <c r="D25">
        <f t="shared" si="9"/>
        <v>1539.833856</v>
      </c>
      <c r="E25">
        <f t="shared" si="10"/>
        <v>8</v>
      </c>
      <c r="F25">
        <f t="shared" si="11"/>
        <v>192.479232</v>
      </c>
      <c r="G25">
        <f t="shared" si="12"/>
        <v>192</v>
      </c>
      <c r="H25" t="str">
        <f t="shared" si="13"/>
        <v>C0</v>
      </c>
      <c r="O25">
        <f t="shared" si="8"/>
        <v>169.5452167481464</v>
      </c>
      <c r="P25">
        <f t="shared" si="14"/>
        <v>170</v>
      </c>
      <c r="Q25" t="str">
        <f t="shared" si="15"/>
        <v>AA</v>
      </c>
    </row>
    <row r="26" spans="1:17" x14ac:dyDescent="0.3">
      <c r="A26" t="s">
        <v>9</v>
      </c>
      <c r="B26">
        <v>4</v>
      </c>
      <c r="C26">
        <v>311.10000000000002</v>
      </c>
      <c r="D26">
        <f t="shared" si="9"/>
        <v>1631.0599680000003</v>
      </c>
      <c r="E26">
        <f t="shared" si="10"/>
        <v>8</v>
      </c>
      <c r="F26">
        <f t="shared" si="11"/>
        <v>203.88249600000003</v>
      </c>
      <c r="G26">
        <f t="shared" si="12"/>
        <v>204</v>
      </c>
      <c r="H26" t="str">
        <f t="shared" si="13"/>
        <v>CC</v>
      </c>
      <c r="O26">
        <f t="shared" si="8"/>
        <v>179.58977504374653</v>
      </c>
      <c r="P26">
        <f t="shared" si="14"/>
        <v>180</v>
      </c>
      <c r="Q26" t="str">
        <f t="shared" si="15"/>
        <v>B4</v>
      </c>
    </row>
    <row r="27" spans="1:17" x14ac:dyDescent="0.3">
      <c r="A27" t="s">
        <v>10</v>
      </c>
      <c r="B27">
        <v>4</v>
      </c>
      <c r="C27">
        <v>329.6</v>
      </c>
      <c r="D27">
        <f t="shared" si="9"/>
        <v>1728.0532480000002</v>
      </c>
      <c r="E27">
        <f t="shared" si="10"/>
        <v>8</v>
      </c>
      <c r="F27">
        <f t="shared" si="11"/>
        <v>216.00665600000002</v>
      </c>
      <c r="G27">
        <f t="shared" si="12"/>
        <v>216</v>
      </c>
      <c r="H27" t="str">
        <f t="shared" si="13"/>
        <v>D8</v>
      </c>
      <c r="O27">
        <f t="shared" si="8"/>
        <v>190.26933415113743</v>
      </c>
      <c r="P27">
        <f t="shared" si="14"/>
        <v>190</v>
      </c>
      <c r="Q27" t="str">
        <f t="shared" si="15"/>
        <v>BE</v>
      </c>
    </row>
    <row r="28" spans="1:17" x14ac:dyDescent="0.3">
      <c r="A28" t="s">
        <v>11</v>
      </c>
      <c r="B28">
        <v>4</v>
      </c>
      <c r="C28">
        <v>349.2</v>
      </c>
      <c r="D28">
        <f t="shared" si="9"/>
        <v>1830.8136960000002</v>
      </c>
      <c r="E28">
        <f t="shared" si="10"/>
        <v>8</v>
      </c>
      <c r="F28">
        <f t="shared" si="11"/>
        <v>228.85171200000002</v>
      </c>
      <c r="G28">
        <f t="shared" si="12"/>
        <v>229</v>
      </c>
      <c r="H28" t="str">
        <f t="shared" si="13"/>
        <v>E5</v>
      </c>
      <c r="O28">
        <f t="shared" si="8"/>
        <v>201.5838940703191</v>
      </c>
      <c r="P28">
        <f t="shared" si="14"/>
        <v>202</v>
      </c>
      <c r="Q28" t="str">
        <f t="shared" si="15"/>
        <v>CA</v>
      </c>
    </row>
    <row r="29" spans="1:17" x14ac:dyDescent="0.3">
      <c r="A29" t="s">
        <v>12</v>
      </c>
      <c r="B29">
        <v>4</v>
      </c>
      <c r="C29">
        <v>370</v>
      </c>
      <c r="D29">
        <f t="shared" si="9"/>
        <v>1939.8656000000001</v>
      </c>
      <c r="E29">
        <f t="shared" si="10"/>
        <v>8</v>
      </c>
      <c r="F29">
        <f t="shared" si="11"/>
        <v>242.48320000000001</v>
      </c>
      <c r="G29">
        <f t="shared" si="12"/>
        <v>242</v>
      </c>
      <c r="H29" t="str">
        <f t="shared" si="13"/>
        <v>F2</v>
      </c>
      <c r="O29">
        <f t="shared" si="8"/>
        <v>213.59118214781807</v>
      </c>
      <c r="P29">
        <f t="shared" si="14"/>
        <v>214</v>
      </c>
      <c r="Q29" t="str">
        <f t="shared" si="15"/>
        <v>D6</v>
      </c>
    </row>
    <row r="30" spans="1:17" x14ac:dyDescent="0.3">
      <c r="A30" t="s">
        <v>13</v>
      </c>
      <c r="B30">
        <v>4</v>
      </c>
      <c r="C30">
        <v>392</v>
      </c>
      <c r="D30">
        <f t="shared" si="9"/>
        <v>2055.2089600000004</v>
      </c>
      <c r="E30">
        <f t="shared" si="10"/>
        <v>8</v>
      </c>
      <c r="F30">
        <f t="shared" si="11"/>
        <v>256.90112000000005</v>
      </c>
      <c r="G30">
        <f t="shared" si="12"/>
        <v>257</v>
      </c>
      <c r="H30" t="str">
        <f t="shared" si="13"/>
        <v>101</v>
      </c>
      <c r="O30">
        <f t="shared" si="8"/>
        <v>226.29119838363431</v>
      </c>
      <c r="P30">
        <f t="shared" si="14"/>
        <v>226</v>
      </c>
      <c r="Q30" t="str">
        <f t="shared" si="15"/>
        <v>E2</v>
      </c>
    </row>
    <row r="31" spans="1:17" x14ac:dyDescent="0.3">
      <c r="A31" t="s">
        <v>14</v>
      </c>
      <c r="B31">
        <v>4</v>
      </c>
      <c r="C31">
        <v>415.3</v>
      </c>
      <c r="D31">
        <f t="shared" si="9"/>
        <v>2177.3680640000002</v>
      </c>
      <c r="E31">
        <f t="shared" si="10"/>
        <v>8</v>
      </c>
      <c r="F31">
        <f t="shared" si="11"/>
        <v>272.17100800000003</v>
      </c>
      <c r="G31">
        <f t="shared" si="12"/>
        <v>272</v>
      </c>
      <c r="H31" t="str">
        <f t="shared" si="13"/>
        <v>110</v>
      </c>
      <c r="O31">
        <f t="shared" si="8"/>
        <v>239.74167012429419</v>
      </c>
      <c r="P31">
        <f t="shared" si="14"/>
        <v>240</v>
      </c>
      <c r="Q31" t="str">
        <f t="shared" si="15"/>
        <v>F0</v>
      </c>
    </row>
    <row r="32" spans="1:17" x14ac:dyDescent="0.3">
      <c r="A32" t="s">
        <v>15</v>
      </c>
      <c r="B32">
        <v>4</v>
      </c>
      <c r="C32">
        <v>440</v>
      </c>
      <c r="D32">
        <f t="shared" si="9"/>
        <v>2306.8672000000001</v>
      </c>
      <c r="E32">
        <f t="shared" si="10"/>
        <v>8</v>
      </c>
      <c r="F32">
        <f t="shared" si="11"/>
        <v>288.35840000000002</v>
      </c>
      <c r="G32">
        <f t="shared" si="12"/>
        <v>288</v>
      </c>
      <c r="H32" t="str">
        <f t="shared" si="13"/>
        <v>120</v>
      </c>
      <c r="K32" t="s">
        <v>24</v>
      </c>
      <c r="O32">
        <f>C32/($P$5/32)</f>
        <v>254.0003247163242</v>
      </c>
      <c r="P32">
        <f t="shared" si="14"/>
        <v>254</v>
      </c>
      <c r="Q32" t="str">
        <f t="shared" si="15"/>
        <v>FE</v>
      </c>
    </row>
    <row r="33" spans="1:17" x14ac:dyDescent="0.3">
      <c r="A33" t="s">
        <v>16</v>
      </c>
      <c r="B33">
        <v>4</v>
      </c>
      <c r="C33">
        <v>466.2</v>
      </c>
      <c r="D33">
        <f t="shared" si="9"/>
        <v>2444.2306560000002</v>
      </c>
      <c r="E33">
        <f t="shared" si="10"/>
        <v>8</v>
      </c>
      <c r="F33">
        <f t="shared" si="11"/>
        <v>305.52883200000002</v>
      </c>
      <c r="G33">
        <f t="shared" si="12"/>
        <v>306</v>
      </c>
      <c r="H33" t="str">
        <f t="shared" si="13"/>
        <v>132</v>
      </c>
      <c r="O33">
        <f t="shared" ref="O33:O34" si="16">C33/($P$5/32)</f>
        <v>269.12488950625078</v>
      </c>
      <c r="P33">
        <f t="shared" si="14"/>
        <v>269</v>
      </c>
      <c r="Q33" t="str">
        <f t="shared" si="15"/>
        <v>10D</v>
      </c>
    </row>
    <row r="34" spans="1:17" x14ac:dyDescent="0.3">
      <c r="A34" t="s">
        <v>17</v>
      </c>
      <c r="B34">
        <v>4</v>
      </c>
      <c r="C34">
        <v>493.9</v>
      </c>
      <c r="D34">
        <f t="shared" si="9"/>
        <v>2589.4584319999999</v>
      </c>
      <c r="E34">
        <f t="shared" si="10"/>
        <v>8</v>
      </c>
      <c r="F34">
        <f t="shared" si="11"/>
        <v>323.68230399999999</v>
      </c>
      <c r="G34">
        <f t="shared" si="12"/>
        <v>324</v>
      </c>
      <c r="H34" t="str">
        <f t="shared" si="13"/>
        <v>144</v>
      </c>
      <c r="O34">
        <f t="shared" si="16"/>
        <v>285.1153644940739</v>
      </c>
      <c r="P34">
        <f t="shared" si="14"/>
        <v>285</v>
      </c>
      <c r="Q34" t="str">
        <f>DEC2HEX(P34)</f>
        <v>11D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12D7-DC4C-472C-8A35-7015F1B53B93}">
  <dimension ref="A1:T44"/>
  <sheetViews>
    <sheetView workbookViewId="0">
      <selection activeCell="A16" sqref="A16"/>
    </sheetView>
  </sheetViews>
  <sheetFormatPr defaultRowHeight="14.4" x14ac:dyDescent="0.3"/>
  <cols>
    <col min="7" max="7" width="13.109375" customWidth="1"/>
    <col min="8" max="8" width="11.33203125" customWidth="1"/>
    <col min="9" max="9" width="14.5546875" customWidth="1"/>
    <col min="10" max="16" width="11.33203125" customWidth="1"/>
  </cols>
  <sheetData>
    <row r="1" spans="1:18" x14ac:dyDescent="0.3">
      <c r="H1" t="s">
        <v>29</v>
      </c>
      <c r="K1" t="s">
        <v>30</v>
      </c>
    </row>
    <row r="2" spans="1:18" x14ac:dyDescent="0.3">
      <c r="H2">
        <v>1.059463</v>
      </c>
      <c r="K2">
        <v>1789772.5</v>
      </c>
      <c r="Q2" t="s">
        <v>31</v>
      </c>
    </row>
    <row r="3" spans="1:18" x14ac:dyDescent="0.3">
      <c r="A3" s="3" t="s">
        <v>27</v>
      </c>
      <c r="B3" s="3">
        <v>440</v>
      </c>
      <c r="C3" s="3">
        <v>442</v>
      </c>
      <c r="D3" s="3">
        <v>427</v>
      </c>
      <c r="E3" s="3">
        <v>430</v>
      </c>
      <c r="F3" s="3"/>
      <c r="H3" s="3" t="s">
        <v>28</v>
      </c>
      <c r="I3" s="3">
        <v>1</v>
      </c>
      <c r="J3" s="3">
        <v>2</v>
      </c>
      <c r="K3" s="3">
        <v>3</v>
      </c>
      <c r="L3" s="3">
        <v>4</v>
      </c>
      <c r="M3" s="3">
        <v>5</v>
      </c>
      <c r="N3" s="3">
        <v>6</v>
      </c>
      <c r="O3" s="3">
        <v>7</v>
      </c>
      <c r="P3" s="3">
        <v>8</v>
      </c>
      <c r="Q3" s="4">
        <v>9</v>
      </c>
      <c r="R3" s="4">
        <v>10</v>
      </c>
    </row>
    <row r="4" spans="1:18" x14ac:dyDescent="0.3">
      <c r="A4" t="s">
        <v>6</v>
      </c>
      <c r="B4">
        <f t="shared" ref="B4:B11" si="0">B5/$H$2</f>
        <v>261.62577501185302</v>
      </c>
      <c r="C4">
        <f t="shared" ref="C4:C12" si="1">C5/$H$2</f>
        <v>262.81498308008884</v>
      </c>
      <c r="D4">
        <f t="shared" ref="D4:D12" si="2">D5/$H$2</f>
        <v>253.895922568321</v>
      </c>
      <c r="E4">
        <f t="shared" ref="E4:E12" si="3">E5/$H$2</f>
        <v>255.67973467067463</v>
      </c>
      <c r="H4" t="s">
        <v>6</v>
      </c>
      <c r="I4">
        <f t="shared" ref="I4:J4" si="4">J4*2</f>
        <v>3420.4819840837813</v>
      </c>
      <c r="J4">
        <f t="shared" si="4"/>
        <v>1710.2409920418906</v>
      </c>
      <c r="K4">
        <f>L4*2</f>
        <v>855.12049602094532</v>
      </c>
      <c r="L4">
        <f t="shared" ref="L4:L15" si="5">$K$2/(B4*16)</f>
        <v>427.56024801047266</v>
      </c>
      <c r="M4">
        <f>L4/2</f>
        <v>213.78012400523633</v>
      </c>
      <c r="N4">
        <f t="shared" ref="N4:P4" si="6">M4/2</f>
        <v>106.89006200261817</v>
      </c>
      <c r="O4">
        <f t="shared" si="6"/>
        <v>53.445031001309083</v>
      </c>
      <c r="P4">
        <f t="shared" si="6"/>
        <v>26.722515500654541</v>
      </c>
      <c r="Q4">
        <f t="shared" ref="Q4:R4" si="7">P4/2</f>
        <v>13.361257750327271</v>
      </c>
      <c r="R4">
        <f t="shared" si="7"/>
        <v>6.6806288751636353</v>
      </c>
    </row>
    <row r="5" spans="1:18" x14ac:dyDescent="0.3">
      <c r="A5" t="s">
        <v>7</v>
      </c>
      <c r="B5">
        <f t="shared" si="0"/>
        <v>277.18282847138283</v>
      </c>
      <c r="C5">
        <f t="shared" si="1"/>
        <v>278.44275041898015</v>
      </c>
      <c r="D5">
        <f t="shared" si="2"/>
        <v>268.99333581200108</v>
      </c>
      <c r="E5">
        <f t="shared" si="3"/>
        <v>270.88321873339697</v>
      </c>
      <c r="H5" t="s">
        <v>7</v>
      </c>
      <c r="I5">
        <f t="shared" ref="I5:K15" si="8">J5*2</f>
        <v>3228.5053693085852</v>
      </c>
      <c r="J5">
        <f t="shared" si="8"/>
        <v>1614.2526846542926</v>
      </c>
      <c r="K5">
        <f t="shared" si="8"/>
        <v>807.12634232714629</v>
      </c>
      <c r="L5">
        <f t="shared" si="5"/>
        <v>403.56317116357314</v>
      </c>
      <c r="M5">
        <f t="shared" ref="M5:P15" si="9">L5/2</f>
        <v>201.78158558178657</v>
      </c>
      <c r="N5">
        <f t="shared" si="9"/>
        <v>100.89079279089329</v>
      </c>
      <c r="O5">
        <f t="shared" si="9"/>
        <v>50.445396395446643</v>
      </c>
      <c r="P5">
        <f t="shared" si="9"/>
        <v>25.222698197723322</v>
      </c>
      <c r="Q5">
        <f t="shared" ref="Q5:R5" si="10">P5/2</f>
        <v>12.611349098861661</v>
      </c>
      <c r="R5">
        <f t="shared" si="10"/>
        <v>6.3056745494308304</v>
      </c>
    </row>
    <row r="6" spans="1:18" x14ac:dyDescent="0.3">
      <c r="A6" t="s">
        <v>8</v>
      </c>
      <c r="B6">
        <f t="shared" si="0"/>
        <v>293.66495100077668</v>
      </c>
      <c r="C6">
        <f t="shared" si="1"/>
        <v>294.99979168714395</v>
      </c>
      <c r="D6">
        <f t="shared" si="2"/>
        <v>284.98848653939012</v>
      </c>
      <c r="E6">
        <f t="shared" si="3"/>
        <v>286.99074756894095</v>
      </c>
      <c r="H6" t="s">
        <v>8</v>
      </c>
      <c r="I6">
        <f t="shared" si="8"/>
        <v>3047.3035578482541</v>
      </c>
      <c r="J6">
        <f t="shared" si="8"/>
        <v>1523.651778924127</v>
      </c>
      <c r="K6">
        <f t="shared" si="8"/>
        <v>761.82588946206351</v>
      </c>
      <c r="L6">
        <f t="shared" si="5"/>
        <v>380.91294473103176</v>
      </c>
      <c r="M6">
        <f t="shared" si="9"/>
        <v>190.45647236551588</v>
      </c>
      <c r="N6">
        <f t="shared" si="9"/>
        <v>95.228236182757939</v>
      </c>
      <c r="O6">
        <f t="shared" si="9"/>
        <v>47.61411809137897</v>
      </c>
      <c r="P6">
        <f t="shared" si="9"/>
        <v>23.807059045689485</v>
      </c>
      <c r="Q6">
        <f t="shared" ref="Q6:R6" si="11">P6/2</f>
        <v>11.903529522844742</v>
      </c>
      <c r="R6">
        <f t="shared" si="11"/>
        <v>5.9517647614223712</v>
      </c>
    </row>
    <row r="7" spans="1:18" x14ac:dyDescent="0.3">
      <c r="A7" t="s">
        <v>9</v>
      </c>
      <c r="B7">
        <f t="shared" si="0"/>
        <v>311.1271499821359</v>
      </c>
      <c r="C7">
        <f t="shared" si="1"/>
        <v>312.54136430023658</v>
      </c>
      <c r="D7">
        <f t="shared" si="2"/>
        <v>301.93475691448191</v>
      </c>
      <c r="E7">
        <f t="shared" si="3"/>
        <v>304.05607839163287</v>
      </c>
      <c r="H7" t="s">
        <v>9</v>
      </c>
      <c r="I7">
        <f t="shared" si="8"/>
        <v>2876.2718073668016</v>
      </c>
      <c r="J7">
        <f t="shared" si="8"/>
        <v>1438.1359036834008</v>
      </c>
      <c r="K7">
        <f t="shared" si="8"/>
        <v>719.06795184170039</v>
      </c>
      <c r="L7">
        <f t="shared" si="5"/>
        <v>359.5339759208502</v>
      </c>
      <c r="M7">
        <f t="shared" si="9"/>
        <v>179.7669879604251</v>
      </c>
      <c r="N7">
        <f t="shared" si="9"/>
        <v>89.883493980212549</v>
      </c>
      <c r="O7">
        <f t="shared" si="9"/>
        <v>44.941746990106274</v>
      </c>
      <c r="P7">
        <f t="shared" si="9"/>
        <v>22.470873495053137</v>
      </c>
      <c r="Q7">
        <f t="shared" ref="Q7:R7" si="12">P7/2</f>
        <v>11.235436747526569</v>
      </c>
      <c r="R7">
        <f t="shared" si="12"/>
        <v>5.6177183737632843</v>
      </c>
    </row>
    <row r="8" spans="1:18" x14ac:dyDescent="0.3">
      <c r="A8" t="s">
        <v>10</v>
      </c>
      <c r="B8">
        <f t="shared" si="0"/>
        <v>329.62770370152367</v>
      </c>
      <c r="C8">
        <f t="shared" si="1"/>
        <v>331.12601144562154</v>
      </c>
      <c r="D8">
        <f t="shared" si="2"/>
        <v>319.88870336488776</v>
      </c>
      <c r="E8">
        <f t="shared" si="3"/>
        <v>322.13616498103454</v>
      </c>
      <c r="H8" t="s">
        <v>10</v>
      </c>
      <c r="I8">
        <f t="shared" si="8"/>
        <v>2714.839317056661</v>
      </c>
      <c r="J8">
        <f t="shared" si="8"/>
        <v>1357.4196585283305</v>
      </c>
      <c r="K8">
        <f t="shared" si="8"/>
        <v>678.70982926416525</v>
      </c>
      <c r="L8">
        <f t="shared" si="5"/>
        <v>339.35491463208263</v>
      </c>
      <c r="M8">
        <f t="shared" si="9"/>
        <v>169.67745731604131</v>
      </c>
      <c r="N8">
        <f t="shared" si="9"/>
        <v>84.838728658020656</v>
      </c>
      <c r="O8">
        <f t="shared" si="9"/>
        <v>42.419364329010328</v>
      </c>
      <c r="P8">
        <f t="shared" si="9"/>
        <v>21.209682164505164</v>
      </c>
      <c r="Q8">
        <f t="shared" ref="Q8:R8" si="13">P8/2</f>
        <v>10.604841082252582</v>
      </c>
      <c r="R8">
        <f t="shared" si="13"/>
        <v>5.302420541126291</v>
      </c>
    </row>
    <row r="9" spans="1:18" x14ac:dyDescent="0.3">
      <c r="A9" t="s">
        <v>11</v>
      </c>
      <c r="B9">
        <f t="shared" si="0"/>
        <v>349.22835584672737</v>
      </c>
      <c r="C9">
        <f t="shared" si="1"/>
        <v>350.81575746421254</v>
      </c>
      <c r="D9">
        <f t="shared" si="2"/>
        <v>338.9102453330741</v>
      </c>
      <c r="E9">
        <f t="shared" si="3"/>
        <v>341.2913477593018</v>
      </c>
      <c r="H9" t="s">
        <v>11</v>
      </c>
      <c r="I9">
        <f t="shared" si="8"/>
        <v>2562.4673226499285</v>
      </c>
      <c r="J9">
        <f t="shared" si="8"/>
        <v>1281.2336613249643</v>
      </c>
      <c r="K9">
        <f t="shared" si="8"/>
        <v>640.61683066248213</v>
      </c>
      <c r="L9">
        <f t="shared" si="5"/>
        <v>320.30841533124106</v>
      </c>
      <c r="M9">
        <f t="shared" si="9"/>
        <v>160.15420766562053</v>
      </c>
      <c r="N9">
        <f t="shared" si="9"/>
        <v>80.077103832810266</v>
      </c>
      <c r="O9">
        <f t="shared" si="9"/>
        <v>40.038551916405133</v>
      </c>
      <c r="P9">
        <f t="shared" si="9"/>
        <v>20.019275958202567</v>
      </c>
      <c r="Q9">
        <f t="shared" ref="Q9:R9" si="14">P9/2</f>
        <v>10.009637979101283</v>
      </c>
      <c r="R9">
        <f t="shared" si="14"/>
        <v>5.0048189895506416</v>
      </c>
    </row>
    <row r="10" spans="1:18" x14ac:dyDescent="0.3">
      <c r="A10" t="s">
        <v>12</v>
      </c>
      <c r="B10">
        <f t="shared" si="0"/>
        <v>369.99452157044135</v>
      </c>
      <c r="C10">
        <f t="shared" si="1"/>
        <v>371.67631485030705</v>
      </c>
      <c r="D10">
        <f t="shared" si="2"/>
        <v>359.06286525131469</v>
      </c>
      <c r="E10">
        <f t="shared" si="3"/>
        <v>361.58555517111319</v>
      </c>
      <c r="H10" t="s">
        <v>12</v>
      </c>
      <c r="I10">
        <f t="shared" si="8"/>
        <v>2418.6472983482467</v>
      </c>
      <c r="J10">
        <f t="shared" si="8"/>
        <v>1209.3236491741234</v>
      </c>
      <c r="K10">
        <f t="shared" si="8"/>
        <v>604.66182458706169</v>
      </c>
      <c r="L10">
        <f t="shared" si="5"/>
        <v>302.33091229353084</v>
      </c>
      <c r="M10">
        <f t="shared" si="9"/>
        <v>151.16545614676542</v>
      </c>
      <c r="N10">
        <f t="shared" si="9"/>
        <v>75.582728073382711</v>
      </c>
      <c r="O10">
        <f t="shared" si="9"/>
        <v>37.791364036691355</v>
      </c>
      <c r="P10">
        <f t="shared" si="9"/>
        <v>18.895682018345678</v>
      </c>
      <c r="Q10">
        <f t="shared" ref="Q10:R10" si="15">P10/2</f>
        <v>9.4478410091728389</v>
      </c>
      <c r="R10">
        <f t="shared" si="15"/>
        <v>4.7239205045864194</v>
      </c>
    </row>
    <row r="11" spans="1:18" x14ac:dyDescent="0.3">
      <c r="A11" t="s">
        <v>13</v>
      </c>
      <c r="B11">
        <f t="shared" si="0"/>
        <v>391.9955058065845</v>
      </c>
      <c r="C11">
        <f t="shared" si="1"/>
        <v>393.77730356025086</v>
      </c>
      <c r="D11">
        <f t="shared" si="2"/>
        <v>380.41382040775363</v>
      </c>
      <c r="E11">
        <f t="shared" si="3"/>
        <v>383.08651703825308</v>
      </c>
      <c r="H11" t="s">
        <v>13</v>
      </c>
      <c r="I11">
        <f t="shared" si="8"/>
        <v>2282.899259670462</v>
      </c>
      <c r="J11">
        <f t="shared" si="8"/>
        <v>1141.449629835231</v>
      </c>
      <c r="K11">
        <f t="shared" si="8"/>
        <v>570.7248149176155</v>
      </c>
      <c r="L11">
        <f t="shared" si="5"/>
        <v>285.36240745880775</v>
      </c>
      <c r="M11">
        <f t="shared" si="9"/>
        <v>142.68120372940388</v>
      </c>
      <c r="N11">
        <f t="shared" si="9"/>
        <v>71.340601864701938</v>
      </c>
      <c r="O11">
        <f t="shared" si="9"/>
        <v>35.670300932350969</v>
      </c>
      <c r="P11">
        <f t="shared" si="9"/>
        <v>17.835150466175484</v>
      </c>
      <c r="Q11">
        <f t="shared" ref="Q11:R11" si="16">P11/2</f>
        <v>8.9175752330877422</v>
      </c>
      <c r="R11">
        <f t="shared" si="16"/>
        <v>4.4587876165438711</v>
      </c>
    </row>
    <row r="12" spans="1:18" x14ac:dyDescent="0.3">
      <c r="A12" t="s">
        <v>14</v>
      </c>
      <c r="B12">
        <f>B13/$H$2</f>
        <v>415.30473456836148</v>
      </c>
      <c r="C12">
        <f t="shared" si="1"/>
        <v>417.19248336185404</v>
      </c>
      <c r="D12">
        <f t="shared" si="2"/>
        <v>403.03436741065991</v>
      </c>
      <c r="E12">
        <f t="shared" si="3"/>
        <v>405.86599060089873</v>
      </c>
      <c r="H12" t="s">
        <v>14</v>
      </c>
      <c r="I12">
        <f t="shared" si="8"/>
        <v>2154.7701615539777</v>
      </c>
      <c r="J12">
        <f t="shared" si="8"/>
        <v>1077.3850807769888</v>
      </c>
      <c r="K12">
        <f t="shared" si="8"/>
        <v>538.69254038849442</v>
      </c>
      <c r="L12">
        <f t="shared" si="5"/>
        <v>269.34627019424721</v>
      </c>
      <c r="M12">
        <f t="shared" si="9"/>
        <v>134.67313509712361</v>
      </c>
      <c r="N12">
        <f t="shared" si="9"/>
        <v>67.336567548561803</v>
      </c>
      <c r="O12">
        <f t="shared" si="9"/>
        <v>33.668283774280901</v>
      </c>
      <c r="P12">
        <f t="shared" si="9"/>
        <v>16.834141887140451</v>
      </c>
      <c r="Q12">
        <f t="shared" ref="Q12:R12" si="17">P12/2</f>
        <v>8.4170709435702253</v>
      </c>
      <c r="R12">
        <f t="shared" si="17"/>
        <v>4.2085354717851127</v>
      </c>
    </row>
    <row r="13" spans="1:18" x14ac:dyDescent="0.3">
      <c r="A13" t="s">
        <v>15</v>
      </c>
      <c r="B13">
        <f>B3</f>
        <v>440</v>
      </c>
      <c r="C13">
        <f t="shared" ref="C13:E13" si="18">C3</f>
        <v>442</v>
      </c>
      <c r="D13">
        <f t="shared" si="18"/>
        <v>427</v>
      </c>
      <c r="E13">
        <f t="shared" si="18"/>
        <v>430</v>
      </c>
      <c r="H13" t="s">
        <v>15</v>
      </c>
      <c r="I13">
        <f t="shared" si="8"/>
        <v>2033.8323863636363</v>
      </c>
      <c r="J13">
        <f t="shared" si="8"/>
        <v>1016.9161931818181</v>
      </c>
      <c r="K13">
        <f t="shared" si="8"/>
        <v>508.45809659090907</v>
      </c>
      <c r="L13">
        <f>$K$2/(B13*16)</f>
        <v>254.22904829545453</v>
      </c>
      <c r="M13">
        <f t="shared" si="9"/>
        <v>127.11452414772727</v>
      </c>
      <c r="N13">
        <f t="shared" si="9"/>
        <v>63.557262073863633</v>
      </c>
      <c r="O13">
        <f t="shared" si="9"/>
        <v>31.778631036931817</v>
      </c>
      <c r="P13">
        <f t="shared" si="9"/>
        <v>15.889315518465908</v>
      </c>
      <c r="Q13">
        <f t="shared" ref="Q13:R13" si="19">P13/2</f>
        <v>7.9446577592329541</v>
      </c>
      <c r="R13">
        <f t="shared" si="19"/>
        <v>3.9723288796164771</v>
      </c>
    </row>
    <row r="14" spans="1:18" x14ac:dyDescent="0.3">
      <c r="A14" t="s">
        <v>16</v>
      </c>
      <c r="B14">
        <f>B13*$H$2</f>
        <v>466.16372000000001</v>
      </c>
      <c r="C14">
        <f t="shared" ref="C14:E15" si="20">C13*$H$2</f>
        <v>468.282646</v>
      </c>
      <c r="D14">
        <f t="shared" si="20"/>
        <v>452.39070100000004</v>
      </c>
      <c r="E14">
        <f t="shared" si="20"/>
        <v>455.56909000000002</v>
      </c>
      <c r="H14" t="s">
        <v>16</v>
      </c>
      <c r="I14">
        <f t="shared" si="8"/>
        <v>1919.6823167620166</v>
      </c>
      <c r="J14">
        <f t="shared" si="8"/>
        <v>959.84115838100831</v>
      </c>
      <c r="K14">
        <f t="shared" si="8"/>
        <v>479.92057919050416</v>
      </c>
      <c r="L14">
        <f t="shared" si="5"/>
        <v>239.96028959525208</v>
      </c>
      <c r="M14">
        <f t="shared" si="9"/>
        <v>119.98014479762604</v>
      </c>
      <c r="N14">
        <f t="shared" si="9"/>
        <v>59.99007239881302</v>
      </c>
      <c r="O14">
        <f t="shared" si="9"/>
        <v>29.99503619940651</v>
      </c>
      <c r="P14">
        <f t="shared" si="9"/>
        <v>14.997518099703255</v>
      </c>
      <c r="Q14">
        <f t="shared" ref="Q14:R14" si="21">P14/2</f>
        <v>7.4987590498516274</v>
      </c>
      <c r="R14">
        <f t="shared" si="21"/>
        <v>3.7493795249258137</v>
      </c>
    </row>
    <row r="15" spans="1:18" x14ac:dyDescent="0.3">
      <c r="A15" t="s">
        <v>17</v>
      </c>
      <c r="B15">
        <f>B14*$H$2</f>
        <v>493.88321328236003</v>
      </c>
      <c r="C15">
        <f t="shared" si="20"/>
        <v>496.12813697909803</v>
      </c>
      <c r="D15">
        <f t="shared" si="20"/>
        <v>479.29120925356307</v>
      </c>
      <c r="E15">
        <f t="shared" si="20"/>
        <v>482.65859479867004</v>
      </c>
      <c r="H15" t="s">
        <v>17</v>
      </c>
      <c r="I15">
        <f t="shared" si="8"/>
        <v>1811.9389886782421</v>
      </c>
      <c r="J15">
        <f t="shared" si="8"/>
        <v>905.96949433912107</v>
      </c>
      <c r="K15">
        <f t="shared" si="8"/>
        <v>452.98474716956053</v>
      </c>
      <c r="L15">
        <f t="shared" si="5"/>
        <v>226.49237358478027</v>
      </c>
      <c r="M15">
        <f t="shared" si="9"/>
        <v>113.24618679239013</v>
      </c>
      <c r="N15">
        <f t="shared" si="9"/>
        <v>56.623093396195067</v>
      </c>
      <c r="O15">
        <f t="shared" si="9"/>
        <v>28.311546698097533</v>
      </c>
      <c r="P15">
        <f t="shared" si="9"/>
        <v>14.155773349048767</v>
      </c>
      <c r="Q15">
        <f t="shared" ref="Q15:R15" si="22">P15/2</f>
        <v>7.0778866745243834</v>
      </c>
      <c r="R15">
        <f t="shared" si="22"/>
        <v>3.5389433372621917</v>
      </c>
    </row>
    <row r="18" spans="8:20" x14ac:dyDescent="0.3">
      <c r="H18" s="5" t="s">
        <v>28</v>
      </c>
      <c r="I18" s="5" t="s">
        <v>6</v>
      </c>
      <c r="J18" s="5" t="s">
        <v>7</v>
      </c>
      <c r="K18" s="5" t="s">
        <v>8</v>
      </c>
      <c r="L18" s="5" t="s">
        <v>9</v>
      </c>
      <c r="M18" s="5" t="s">
        <v>10</v>
      </c>
      <c r="N18" s="5" t="s">
        <v>11</v>
      </c>
      <c r="O18" s="5" t="s">
        <v>12</v>
      </c>
      <c r="P18" s="5" t="s">
        <v>13</v>
      </c>
      <c r="Q18" s="5" t="s">
        <v>14</v>
      </c>
      <c r="R18" s="5" t="s">
        <v>15</v>
      </c>
      <c r="S18" s="5" t="s">
        <v>16</v>
      </c>
      <c r="T18" s="5" t="s">
        <v>17</v>
      </c>
    </row>
    <row r="19" spans="8:20" x14ac:dyDescent="0.3">
      <c r="H19">
        <v>1</v>
      </c>
      <c r="I19" t="str">
        <f>_xlfn.CONCAT("$",DEC2HEX(ROUND(I4,0),4))</f>
        <v>$0D5C</v>
      </c>
      <c r="J19" t="str">
        <f t="shared" ref="J19:R19" si="23">_xlfn.CONCAT("$",DEC2HEX(ROUND(J4,0),4))</f>
        <v>$06AE</v>
      </c>
      <c r="K19" t="str">
        <f t="shared" si="23"/>
        <v>$0357</v>
      </c>
      <c r="L19" t="str">
        <f t="shared" si="23"/>
        <v>$01AC</v>
      </c>
      <c r="M19" t="str">
        <f t="shared" si="23"/>
        <v>$00D6</v>
      </c>
      <c r="N19" t="str">
        <f t="shared" si="23"/>
        <v>$006B</v>
      </c>
      <c r="O19" t="str">
        <f t="shared" si="23"/>
        <v>$0035</v>
      </c>
      <c r="P19" t="str">
        <f t="shared" si="23"/>
        <v>$001B</v>
      </c>
      <c r="Q19" t="str">
        <f t="shared" si="23"/>
        <v>$000D</v>
      </c>
      <c r="R19" t="str">
        <f t="shared" si="23"/>
        <v>$0007</v>
      </c>
    </row>
    <row r="20" spans="8:20" x14ac:dyDescent="0.3">
      <c r="H20">
        <v>2</v>
      </c>
      <c r="I20" t="str">
        <f>_xlfn.CONCAT("$",DEC2HEX(ROUND(J4,0),4))</f>
        <v>$06AE</v>
      </c>
      <c r="J20" t="str">
        <f t="shared" ref="I20:R30" si="24">_xlfn.CONCAT("$",DEC2HEX(ROUND(J5,0),4))</f>
        <v>$064E</v>
      </c>
      <c r="K20" t="str">
        <f t="shared" si="24"/>
        <v>$0327</v>
      </c>
      <c r="L20" t="str">
        <f t="shared" si="24"/>
        <v>$0194</v>
      </c>
      <c r="M20" t="str">
        <f t="shared" si="24"/>
        <v>$00CA</v>
      </c>
      <c r="N20" t="str">
        <f t="shared" si="24"/>
        <v>$0065</v>
      </c>
      <c r="O20" t="str">
        <f t="shared" si="24"/>
        <v>$0032</v>
      </c>
      <c r="P20" t="str">
        <f t="shared" si="24"/>
        <v>$0019</v>
      </c>
      <c r="Q20" t="str">
        <f t="shared" si="24"/>
        <v>$000D</v>
      </c>
      <c r="R20" t="str">
        <f t="shared" si="24"/>
        <v>$0006</v>
      </c>
    </row>
    <row r="21" spans="8:20" x14ac:dyDescent="0.3">
      <c r="H21">
        <v>3</v>
      </c>
      <c r="I21" t="str">
        <f>_xlfn.CONCAT("$",DEC2HEX(ROUND(K4,0),4))</f>
        <v>$0357</v>
      </c>
      <c r="J21" t="str">
        <f t="shared" si="24"/>
        <v>$05F4</v>
      </c>
      <c r="K21" t="str">
        <f t="shared" si="24"/>
        <v>$02FA</v>
      </c>
      <c r="L21" t="str">
        <f t="shared" si="24"/>
        <v>$017D</v>
      </c>
      <c r="M21" t="str">
        <f t="shared" si="24"/>
        <v>$00BE</v>
      </c>
      <c r="N21" t="str">
        <f t="shared" si="24"/>
        <v>$005F</v>
      </c>
      <c r="O21" t="str">
        <f t="shared" si="24"/>
        <v>$0030</v>
      </c>
      <c r="P21" t="str">
        <f t="shared" si="24"/>
        <v>$0018</v>
      </c>
      <c r="Q21" t="str">
        <f t="shared" si="24"/>
        <v>$000C</v>
      </c>
      <c r="R21" t="str">
        <f t="shared" si="24"/>
        <v>$0006</v>
      </c>
    </row>
    <row r="22" spans="8:20" x14ac:dyDescent="0.3">
      <c r="H22">
        <v>4</v>
      </c>
      <c r="I22" t="str">
        <f t="shared" si="24"/>
        <v>$0B3C</v>
      </c>
      <c r="J22" t="str">
        <f t="shared" si="24"/>
        <v>$059E</v>
      </c>
      <c r="K22" t="str">
        <f t="shared" si="24"/>
        <v>$02CF</v>
      </c>
      <c r="L22" t="str">
        <f t="shared" si="24"/>
        <v>$0168</v>
      </c>
      <c r="M22" t="str">
        <f t="shared" si="24"/>
        <v>$00B4</v>
      </c>
      <c r="N22" t="str">
        <f t="shared" si="24"/>
        <v>$005A</v>
      </c>
      <c r="O22" t="str">
        <f t="shared" si="24"/>
        <v>$002D</v>
      </c>
      <c r="P22" t="str">
        <f t="shared" si="24"/>
        <v>$0016</v>
      </c>
      <c r="Q22" t="str">
        <f t="shared" si="24"/>
        <v>$000B</v>
      </c>
      <c r="R22" t="str">
        <f t="shared" si="24"/>
        <v>$0006</v>
      </c>
    </row>
    <row r="23" spans="8:20" x14ac:dyDescent="0.3">
      <c r="H23">
        <v>5</v>
      </c>
      <c r="I23" t="str">
        <f t="shared" si="24"/>
        <v>$0A9B</v>
      </c>
      <c r="J23" t="str">
        <f t="shared" si="24"/>
        <v>$054D</v>
      </c>
      <c r="K23" t="str">
        <f t="shared" si="24"/>
        <v>$02A7</v>
      </c>
      <c r="L23" t="str">
        <f t="shared" si="24"/>
        <v>$0153</v>
      </c>
      <c r="M23" t="str">
        <f t="shared" si="24"/>
        <v>$00AA</v>
      </c>
      <c r="N23" t="str">
        <f t="shared" si="24"/>
        <v>$0055</v>
      </c>
      <c r="O23" t="str">
        <f t="shared" si="24"/>
        <v>$002A</v>
      </c>
      <c r="P23" t="str">
        <f t="shared" si="24"/>
        <v>$0015</v>
      </c>
      <c r="Q23" t="str">
        <f t="shared" si="24"/>
        <v>$000B</v>
      </c>
      <c r="R23" t="str">
        <f t="shared" si="24"/>
        <v>$0005</v>
      </c>
    </row>
    <row r="24" spans="8:20" x14ac:dyDescent="0.3">
      <c r="H24">
        <v>6</v>
      </c>
      <c r="I24" t="str">
        <f t="shared" si="24"/>
        <v>$0A02</v>
      </c>
      <c r="J24" t="str">
        <f t="shared" si="24"/>
        <v>$0501</v>
      </c>
      <c r="K24" t="str">
        <f t="shared" si="24"/>
        <v>$0281</v>
      </c>
      <c r="L24" t="str">
        <f t="shared" si="24"/>
        <v>$0140</v>
      </c>
      <c r="M24" t="str">
        <f t="shared" si="24"/>
        <v>$00A0</v>
      </c>
      <c r="N24" t="str">
        <f t="shared" si="24"/>
        <v>$0050</v>
      </c>
      <c r="O24" t="str">
        <f t="shared" si="24"/>
        <v>$0028</v>
      </c>
      <c r="P24" t="str">
        <f t="shared" si="24"/>
        <v>$0014</v>
      </c>
      <c r="Q24" t="str">
        <f t="shared" si="24"/>
        <v>$000A</v>
      </c>
      <c r="R24" t="str">
        <f t="shared" si="24"/>
        <v>$0005</v>
      </c>
    </row>
    <row r="25" spans="8:20" x14ac:dyDescent="0.3">
      <c r="H25">
        <v>7</v>
      </c>
      <c r="I25" t="str">
        <f t="shared" si="24"/>
        <v>$0973</v>
      </c>
      <c r="J25" t="str">
        <f t="shared" si="24"/>
        <v>$04B9</v>
      </c>
      <c r="K25" t="str">
        <f t="shared" si="24"/>
        <v>$025D</v>
      </c>
      <c r="L25" t="str">
        <f t="shared" si="24"/>
        <v>$012E</v>
      </c>
      <c r="M25" t="str">
        <f t="shared" si="24"/>
        <v>$0097</v>
      </c>
      <c r="N25" t="str">
        <f t="shared" si="24"/>
        <v>$004C</v>
      </c>
      <c r="O25" t="str">
        <f t="shared" si="24"/>
        <v>$0026</v>
      </c>
      <c r="P25" t="str">
        <f t="shared" si="24"/>
        <v>$0013</v>
      </c>
      <c r="Q25" t="str">
        <f t="shared" si="24"/>
        <v>$0009</v>
      </c>
      <c r="R25" t="str">
        <f t="shared" si="24"/>
        <v>$0005</v>
      </c>
    </row>
    <row r="26" spans="8:20" x14ac:dyDescent="0.3">
      <c r="H26">
        <v>8</v>
      </c>
      <c r="I26" t="str">
        <f t="shared" si="24"/>
        <v>$08EB</v>
      </c>
      <c r="J26" t="str">
        <f t="shared" si="24"/>
        <v>$0475</v>
      </c>
      <c r="K26" t="str">
        <f t="shared" si="24"/>
        <v>$023B</v>
      </c>
      <c r="L26" t="str">
        <f t="shared" si="24"/>
        <v>$011D</v>
      </c>
      <c r="M26" t="str">
        <f t="shared" si="24"/>
        <v>$008F</v>
      </c>
      <c r="N26" t="str">
        <f t="shared" si="24"/>
        <v>$0047</v>
      </c>
      <c r="O26" t="str">
        <f t="shared" si="24"/>
        <v>$0024</v>
      </c>
      <c r="P26" t="str">
        <f t="shared" si="24"/>
        <v>$0012</v>
      </c>
      <c r="Q26" t="str">
        <f t="shared" si="24"/>
        <v>$0009</v>
      </c>
      <c r="R26" t="str">
        <f t="shared" si="24"/>
        <v>$0004</v>
      </c>
    </row>
    <row r="27" spans="8:20" x14ac:dyDescent="0.3">
      <c r="H27">
        <v>9</v>
      </c>
      <c r="I27" t="str">
        <f t="shared" si="24"/>
        <v>$086B</v>
      </c>
      <c r="J27" t="str">
        <f t="shared" si="24"/>
        <v>$0435</v>
      </c>
      <c r="K27" t="str">
        <f t="shared" si="24"/>
        <v>$021B</v>
      </c>
      <c r="L27" t="str">
        <f t="shared" si="24"/>
        <v>$010D</v>
      </c>
      <c r="M27" t="str">
        <f t="shared" si="24"/>
        <v>$0087</v>
      </c>
      <c r="N27" t="str">
        <f t="shared" si="24"/>
        <v>$0043</v>
      </c>
      <c r="O27" t="str">
        <f t="shared" si="24"/>
        <v>$0022</v>
      </c>
      <c r="P27" t="str">
        <f t="shared" si="24"/>
        <v>$0011</v>
      </c>
      <c r="Q27" t="str">
        <f t="shared" si="24"/>
        <v>$0008</v>
      </c>
      <c r="R27" t="str">
        <f t="shared" si="24"/>
        <v>$0004</v>
      </c>
    </row>
    <row r="28" spans="8:20" x14ac:dyDescent="0.3">
      <c r="H28">
        <v>10</v>
      </c>
      <c r="I28" t="str">
        <f t="shared" si="24"/>
        <v>$07F2</v>
      </c>
      <c r="J28" t="str">
        <f t="shared" si="24"/>
        <v>$03F9</v>
      </c>
      <c r="K28" t="str">
        <f t="shared" si="24"/>
        <v>$01FC</v>
      </c>
      <c r="L28" t="str">
        <f t="shared" si="24"/>
        <v>$00FE</v>
      </c>
      <c r="M28" t="str">
        <f t="shared" si="24"/>
        <v>$007F</v>
      </c>
      <c r="N28" t="str">
        <f t="shared" si="24"/>
        <v>$0040</v>
      </c>
      <c r="O28" t="str">
        <f t="shared" si="24"/>
        <v>$0020</v>
      </c>
      <c r="P28" t="str">
        <f t="shared" si="24"/>
        <v>$0010</v>
      </c>
      <c r="Q28" t="str">
        <f t="shared" si="24"/>
        <v>$0008</v>
      </c>
      <c r="R28" t="str">
        <f t="shared" si="24"/>
        <v>$0004</v>
      </c>
    </row>
    <row r="32" spans="8:20" x14ac:dyDescent="0.3">
      <c r="H32" s="5" t="s">
        <v>28</v>
      </c>
      <c r="I32" s="5">
        <v>1</v>
      </c>
      <c r="J32" s="5">
        <v>2</v>
      </c>
      <c r="K32" s="5">
        <v>3</v>
      </c>
      <c r="L32" s="5">
        <v>4</v>
      </c>
      <c r="M32" s="5">
        <v>5</v>
      </c>
      <c r="N32" s="5">
        <v>6</v>
      </c>
      <c r="O32" s="5">
        <v>7</v>
      </c>
      <c r="P32" s="5">
        <v>8</v>
      </c>
      <c r="Q32" s="5">
        <v>9</v>
      </c>
      <c r="R32" s="5">
        <v>10</v>
      </c>
    </row>
    <row r="33" spans="8:18" x14ac:dyDescent="0.3">
      <c r="H33" t="s">
        <v>6</v>
      </c>
      <c r="I33" t="e">
        <f>_xlfn.CONCAT("$",DEC2HEX(ROUND(I18,0),4))</f>
        <v>#VALUE!</v>
      </c>
      <c r="J33" t="e">
        <f t="shared" ref="J33:R33" si="25">_xlfn.CONCAT("$",DEC2HEX(ROUND(J18,0),4))</f>
        <v>#VALUE!</v>
      </c>
      <c r="K33" t="e">
        <f t="shared" si="25"/>
        <v>#VALUE!</v>
      </c>
      <c r="L33" t="e">
        <f t="shared" si="25"/>
        <v>#VALUE!</v>
      </c>
      <c r="M33" t="e">
        <f t="shared" si="25"/>
        <v>#VALUE!</v>
      </c>
      <c r="N33" t="e">
        <f t="shared" si="25"/>
        <v>#VALUE!</v>
      </c>
      <c r="O33" t="e">
        <f t="shared" si="25"/>
        <v>#VALUE!</v>
      </c>
      <c r="P33" t="e">
        <f t="shared" si="25"/>
        <v>#VALUE!</v>
      </c>
      <c r="Q33" t="e">
        <f t="shared" si="25"/>
        <v>#VALUE!</v>
      </c>
      <c r="R33" t="e">
        <f t="shared" si="25"/>
        <v>#VALUE!</v>
      </c>
    </row>
    <row r="34" spans="8:18" x14ac:dyDescent="0.3">
      <c r="H34" t="s">
        <v>7</v>
      </c>
      <c r="I34" t="e">
        <f t="shared" ref="I34:R34" si="26">_xlfn.CONCAT("$",DEC2HEX(ROUND(I19,0),4))</f>
        <v>#VALUE!</v>
      </c>
      <c r="J34" t="e">
        <f t="shared" si="26"/>
        <v>#VALUE!</v>
      </c>
      <c r="K34" t="e">
        <f t="shared" si="26"/>
        <v>#VALUE!</v>
      </c>
      <c r="L34" t="e">
        <f t="shared" si="26"/>
        <v>#VALUE!</v>
      </c>
      <c r="M34" t="e">
        <f t="shared" si="26"/>
        <v>#VALUE!</v>
      </c>
      <c r="N34" t="e">
        <f t="shared" si="26"/>
        <v>#VALUE!</v>
      </c>
      <c r="O34" t="e">
        <f t="shared" si="26"/>
        <v>#VALUE!</v>
      </c>
      <c r="P34" t="e">
        <f t="shared" si="26"/>
        <v>#VALUE!</v>
      </c>
      <c r="Q34" t="e">
        <f t="shared" si="26"/>
        <v>#VALUE!</v>
      </c>
      <c r="R34" t="e">
        <f t="shared" si="26"/>
        <v>#VALUE!</v>
      </c>
    </row>
    <row r="35" spans="8:18" x14ac:dyDescent="0.3">
      <c r="H35" t="s">
        <v>8</v>
      </c>
      <c r="I35" t="e">
        <f t="shared" ref="I35:R35" si="27">_xlfn.CONCAT("$",DEC2HEX(ROUND(I20,0),4))</f>
        <v>#VALUE!</v>
      </c>
      <c r="J35" t="e">
        <f t="shared" si="27"/>
        <v>#VALUE!</v>
      </c>
      <c r="K35" t="e">
        <f t="shared" si="27"/>
        <v>#VALUE!</v>
      </c>
      <c r="L35" t="e">
        <f t="shared" si="27"/>
        <v>#VALUE!</v>
      </c>
      <c r="M35" t="e">
        <f t="shared" si="27"/>
        <v>#VALUE!</v>
      </c>
      <c r="N35" t="e">
        <f t="shared" si="27"/>
        <v>#VALUE!</v>
      </c>
      <c r="O35" t="e">
        <f t="shared" si="27"/>
        <v>#VALUE!</v>
      </c>
      <c r="P35" t="e">
        <f t="shared" si="27"/>
        <v>#VALUE!</v>
      </c>
      <c r="Q35" t="e">
        <f t="shared" si="27"/>
        <v>#VALUE!</v>
      </c>
      <c r="R35" t="e">
        <f t="shared" si="27"/>
        <v>#VALUE!</v>
      </c>
    </row>
    <row r="36" spans="8:18" x14ac:dyDescent="0.3">
      <c r="H36" t="s">
        <v>9</v>
      </c>
      <c r="I36" t="e">
        <f t="shared" ref="I36:R36" si="28">_xlfn.CONCAT("$",DEC2HEX(ROUND(I21,0),4))</f>
        <v>#VALUE!</v>
      </c>
      <c r="J36" t="e">
        <f t="shared" si="28"/>
        <v>#VALUE!</v>
      </c>
      <c r="K36" t="e">
        <f t="shared" si="28"/>
        <v>#VALUE!</v>
      </c>
      <c r="L36" t="e">
        <f t="shared" si="28"/>
        <v>#VALUE!</v>
      </c>
      <c r="M36" t="e">
        <f t="shared" si="28"/>
        <v>#VALUE!</v>
      </c>
      <c r="N36" t="e">
        <f t="shared" si="28"/>
        <v>#VALUE!</v>
      </c>
      <c r="O36" t="e">
        <f t="shared" si="28"/>
        <v>#VALUE!</v>
      </c>
      <c r="P36" t="e">
        <f t="shared" si="28"/>
        <v>#VALUE!</v>
      </c>
      <c r="Q36" t="e">
        <f t="shared" si="28"/>
        <v>#VALUE!</v>
      </c>
      <c r="R36" t="e">
        <f t="shared" si="28"/>
        <v>#VALUE!</v>
      </c>
    </row>
    <row r="37" spans="8:18" x14ac:dyDescent="0.3">
      <c r="H37" t="s">
        <v>10</v>
      </c>
      <c r="I37" t="e">
        <f t="shared" ref="I37:R37" si="29">_xlfn.CONCAT("$",DEC2HEX(ROUND(I22,0),4))</f>
        <v>#VALUE!</v>
      </c>
      <c r="J37" t="e">
        <f t="shared" si="29"/>
        <v>#VALUE!</v>
      </c>
      <c r="K37" t="e">
        <f t="shared" si="29"/>
        <v>#VALUE!</v>
      </c>
      <c r="L37" t="e">
        <f t="shared" si="29"/>
        <v>#VALUE!</v>
      </c>
      <c r="M37" t="e">
        <f t="shared" si="29"/>
        <v>#VALUE!</v>
      </c>
      <c r="N37" t="e">
        <f t="shared" si="29"/>
        <v>#VALUE!</v>
      </c>
      <c r="O37" t="e">
        <f t="shared" si="29"/>
        <v>#VALUE!</v>
      </c>
      <c r="P37" t="e">
        <f t="shared" si="29"/>
        <v>#VALUE!</v>
      </c>
      <c r="Q37" t="e">
        <f t="shared" si="29"/>
        <v>#VALUE!</v>
      </c>
      <c r="R37" t="e">
        <f t="shared" si="29"/>
        <v>#VALUE!</v>
      </c>
    </row>
    <row r="38" spans="8:18" x14ac:dyDescent="0.3">
      <c r="H38" t="s">
        <v>11</v>
      </c>
      <c r="I38" t="e">
        <f t="shared" ref="I38:R38" si="30">_xlfn.CONCAT("$",DEC2HEX(ROUND(I23,0),4))</f>
        <v>#VALUE!</v>
      </c>
      <c r="J38" t="e">
        <f t="shared" si="30"/>
        <v>#VALUE!</v>
      </c>
      <c r="K38" t="e">
        <f t="shared" si="30"/>
        <v>#VALUE!</v>
      </c>
      <c r="L38" t="e">
        <f t="shared" si="30"/>
        <v>#VALUE!</v>
      </c>
      <c r="M38" t="e">
        <f t="shared" si="30"/>
        <v>#VALUE!</v>
      </c>
      <c r="N38" t="e">
        <f t="shared" si="30"/>
        <v>#VALUE!</v>
      </c>
      <c r="O38" t="e">
        <f t="shared" si="30"/>
        <v>#VALUE!</v>
      </c>
      <c r="P38" t="e">
        <f t="shared" si="30"/>
        <v>#VALUE!</v>
      </c>
      <c r="Q38" t="e">
        <f t="shared" si="30"/>
        <v>#VALUE!</v>
      </c>
      <c r="R38" t="e">
        <f t="shared" si="30"/>
        <v>#VALUE!</v>
      </c>
    </row>
    <row r="39" spans="8:18" x14ac:dyDescent="0.3">
      <c r="H39" t="s">
        <v>12</v>
      </c>
      <c r="I39" t="e">
        <f t="shared" ref="I39:R39" si="31">_xlfn.CONCAT("$",DEC2HEX(ROUND(I24,0),4))</f>
        <v>#VALUE!</v>
      </c>
      <c r="J39" t="e">
        <f t="shared" si="31"/>
        <v>#VALUE!</v>
      </c>
      <c r="K39" t="e">
        <f t="shared" si="31"/>
        <v>#VALUE!</v>
      </c>
      <c r="L39" t="e">
        <f t="shared" si="31"/>
        <v>#VALUE!</v>
      </c>
      <c r="M39" t="e">
        <f t="shared" si="31"/>
        <v>#VALUE!</v>
      </c>
      <c r="N39" t="e">
        <f t="shared" si="31"/>
        <v>#VALUE!</v>
      </c>
      <c r="O39" t="e">
        <f t="shared" si="31"/>
        <v>#VALUE!</v>
      </c>
      <c r="P39" t="e">
        <f t="shared" si="31"/>
        <v>#VALUE!</v>
      </c>
      <c r="Q39" t="e">
        <f t="shared" si="31"/>
        <v>#VALUE!</v>
      </c>
      <c r="R39" t="e">
        <f t="shared" si="31"/>
        <v>#VALUE!</v>
      </c>
    </row>
    <row r="40" spans="8:18" x14ac:dyDescent="0.3">
      <c r="H40" t="s">
        <v>13</v>
      </c>
      <c r="I40" t="e">
        <f t="shared" ref="I40:R40" si="32">_xlfn.CONCAT("$",DEC2HEX(ROUND(I25,0),4))</f>
        <v>#VALUE!</v>
      </c>
      <c r="J40" t="e">
        <f t="shared" si="32"/>
        <v>#VALUE!</v>
      </c>
      <c r="K40" t="e">
        <f t="shared" si="32"/>
        <v>#VALUE!</v>
      </c>
      <c r="L40" t="e">
        <f t="shared" si="32"/>
        <v>#VALUE!</v>
      </c>
      <c r="M40" t="e">
        <f t="shared" si="32"/>
        <v>#VALUE!</v>
      </c>
      <c r="N40" t="e">
        <f t="shared" si="32"/>
        <v>#VALUE!</v>
      </c>
      <c r="O40" t="e">
        <f t="shared" si="32"/>
        <v>#VALUE!</v>
      </c>
      <c r="P40" t="e">
        <f t="shared" si="32"/>
        <v>#VALUE!</v>
      </c>
      <c r="Q40" t="e">
        <f t="shared" si="32"/>
        <v>#VALUE!</v>
      </c>
      <c r="R40" t="e">
        <f t="shared" si="32"/>
        <v>#VALUE!</v>
      </c>
    </row>
    <row r="41" spans="8:18" x14ac:dyDescent="0.3">
      <c r="H41" t="s">
        <v>14</v>
      </c>
      <c r="I41" t="e">
        <f t="shared" ref="I41:R41" si="33">_xlfn.CONCAT("$",DEC2HEX(ROUND(I26,0),4))</f>
        <v>#VALUE!</v>
      </c>
      <c r="J41" t="e">
        <f t="shared" si="33"/>
        <v>#VALUE!</v>
      </c>
      <c r="K41" t="e">
        <f t="shared" si="33"/>
        <v>#VALUE!</v>
      </c>
      <c r="L41" t="e">
        <f t="shared" si="33"/>
        <v>#VALUE!</v>
      </c>
      <c r="M41" t="e">
        <f t="shared" si="33"/>
        <v>#VALUE!</v>
      </c>
      <c r="N41" t="e">
        <f t="shared" si="33"/>
        <v>#VALUE!</v>
      </c>
      <c r="O41" t="e">
        <f t="shared" si="33"/>
        <v>#VALUE!</v>
      </c>
      <c r="P41" t="e">
        <f t="shared" si="33"/>
        <v>#VALUE!</v>
      </c>
      <c r="Q41" t="e">
        <f t="shared" si="33"/>
        <v>#VALUE!</v>
      </c>
      <c r="R41" t="e">
        <f t="shared" si="33"/>
        <v>#VALUE!</v>
      </c>
    </row>
    <row r="42" spans="8:18" x14ac:dyDescent="0.3">
      <c r="H42" t="s">
        <v>15</v>
      </c>
      <c r="I42" t="e">
        <f t="shared" ref="I42:R42" si="34">_xlfn.CONCAT("$",DEC2HEX(ROUND(I27,0),4))</f>
        <v>#VALUE!</v>
      </c>
      <c r="J42" t="e">
        <f t="shared" si="34"/>
        <v>#VALUE!</v>
      </c>
      <c r="K42" t="e">
        <f t="shared" si="34"/>
        <v>#VALUE!</v>
      </c>
      <c r="L42" t="e">
        <f t="shared" si="34"/>
        <v>#VALUE!</v>
      </c>
      <c r="M42" t="e">
        <f t="shared" si="34"/>
        <v>#VALUE!</v>
      </c>
      <c r="N42" t="e">
        <f t="shared" si="34"/>
        <v>#VALUE!</v>
      </c>
      <c r="O42" t="e">
        <f t="shared" si="34"/>
        <v>#VALUE!</v>
      </c>
      <c r="P42" t="e">
        <f t="shared" si="34"/>
        <v>#VALUE!</v>
      </c>
      <c r="Q42" t="e">
        <f t="shared" si="34"/>
        <v>#VALUE!</v>
      </c>
      <c r="R42" t="e">
        <f t="shared" si="34"/>
        <v>#VALUE!</v>
      </c>
    </row>
    <row r="43" spans="8:18" x14ac:dyDescent="0.3">
      <c r="H43" t="s">
        <v>16</v>
      </c>
      <c r="I43" t="e">
        <f t="shared" ref="I43:R43" si="35">_xlfn.CONCAT("$",DEC2HEX(ROUND(I28,0),4))</f>
        <v>#VALUE!</v>
      </c>
      <c r="J43" t="e">
        <f t="shared" si="35"/>
        <v>#VALUE!</v>
      </c>
      <c r="K43" t="e">
        <f t="shared" si="35"/>
        <v>#VALUE!</v>
      </c>
      <c r="L43" t="e">
        <f t="shared" si="35"/>
        <v>#VALUE!</v>
      </c>
      <c r="M43" t="e">
        <f t="shared" si="35"/>
        <v>#VALUE!</v>
      </c>
      <c r="N43" t="e">
        <f t="shared" si="35"/>
        <v>#VALUE!</v>
      </c>
      <c r="O43" t="e">
        <f t="shared" si="35"/>
        <v>#VALUE!</v>
      </c>
      <c r="P43" t="e">
        <f t="shared" si="35"/>
        <v>#VALUE!</v>
      </c>
      <c r="Q43" t="e">
        <f t="shared" si="35"/>
        <v>#VALUE!</v>
      </c>
      <c r="R43" t="e">
        <f t="shared" si="35"/>
        <v>#VALUE!</v>
      </c>
    </row>
    <row r="44" spans="8:18" x14ac:dyDescent="0.3">
      <c r="H44" t="s">
        <v>17</v>
      </c>
      <c r="I44" t="str">
        <f t="shared" ref="I44:R44" si="36">_xlfn.CONCAT("$",DEC2HEX(ROUND(I29,0),4))</f>
        <v>$0000</v>
      </c>
      <c r="J44" t="str">
        <f t="shared" si="36"/>
        <v>$0000</v>
      </c>
      <c r="K44" t="str">
        <f t="shared" si="36"/>
        <v>$0000</v>
      </c>
      <c r="L44" t="str">
        <f t="shared" si="36"/>
        <v>$0000</v>
      </c>
      <c r="M44" t="str">
        <f t="shared" si="36"/>
        <v>$0000</v>
      </c>
      <c r="N44" t="str">
        <f t="shared" si="36"/>
        <v>$0000</v>
      </c>
      <c r="O44" t="str">
        <f t="shared" si="36"/>
        <v>$0000</v>
      </c>
      <c r="P44" t="str">
        <f t="shared" si="36"/>
        <v>$0000</v>
      </c>
      <c r="Q44" t="str">
        <f t="shared" si="36"/>
        <v>$0000</v>
      </c>
      <c r="R44" t="str">
        <f t="shared" si="36"/>
        <v>$0000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569E-BE75-48B0-8515-4234190F9777}">
  <dimension ref="A1:AH47"/>
  <sheetViews>
    <sheetView tabSelected="1" topLeftCell="F1" zoomScaleNormal="100" workbookViewId="0">
      <selection activeCell="AH30" sqref="AH30"/>
    </sheetView>
  </sheetViews>
  <sheetFormatPr defaultRowHeight="14.4" x14ac:dyDescent="0.3"/>
  <cols>
    <col min="1" max="1" width="23.6640625" customWidth="1"/>
    <col min="2" max="2" width="13.88671875" customWidth="1"/>
    <col min="3" max="3" width="2.77734375" customWidth="1"/>
    <col min="4" max="4" width="5" customWidth="1"/>
    <col min="5" max="5" width="4.6640625" customWidth="1"/>
    <col min="6" max="6" width="17.33203125" customWidth="1"/>
    <col min="34" max="34" width="108.44140625" style="10" customWidth="1"/>
  </cols>
  <sheetData>
    <row r="1" spans="1:34" x14ac:dyDescent="0.3">
      <c r="F1" t="s">
        <v>41</v>
      </c>
      <c r="G1" s="12">
        <v>3392</v>
      </c>
      <c r="H1">
        <v>3200</v>
      </c>
      <c r="I1">
        <v>3008</v>
      </c>
      <c r="J1">
        <v>2848</v>
      </c>
      <c r="K1">
        <v>2668</v>
      </c>
      <c r="L1">
        <v>2528</v>
      </c>
      <c r="M1">
        <v>2368</v>
      </c>
      <c r="N1">
        <v>2240</v>
      </c>
      <c r="O1">
        <v>2112</v>
      </c>
      <c r="P1">
        <v>2016</v>
      </c>
      <c r="Q1">
        <v>1888</v>
      </c>
      <c r="R1">
        <v>1792</v>
      </c>
    </row>
    <row r="2" spans="1:34" x14ac:dyDescent="0.3">
      <c r="A2" t="s">
        <v>29</v>
      </c>
      <c r="B2">
        <v>1.0594600000000001</v>
      </c>
      <c r="U2" s="12"/>
    </row>
    <row r="3" spans="1:34" x14ac:dyDescent="0.3">
      <c r="F3" s="3" t="s">
        <v>27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34" ht="61.2" x14ac:dyDescent="1.1000000000000001">
      <c r="A4" t="s">
        <v>32</v>
      </c>
      <c r="B4">
        <v>1789772.5</v>
      </c>
      <c r="F4" s="11">
        <v>445</v>
      </c>
      <c r="G4">
        <f t="shared" ref="G4:N7" si="0">H4/$B$2</f>
        <v>264.60553847467509</v>
      </c>
      <c r="H4">
        <f t="shared" si="0"/>
        <v>280.33898379237928</v>
      </c>
      <c r="I4">
        <f t="shared" si="0"/>
        <v>297.00793976867419</v>
      </c>
      <c r="J4">
        <f t="shared" si="0"/>
        <v>314.6680318673196</v>
      </c>
      <c r="K4">
        <f t="shared" si="0"/>
        <v>333.37819304215043</v>
      </c>
      <c r="L4">
        <f t="shared" si="0"/>
        <v>353.20086040043674</v>
      </c>
      <c r="M4">
        <f t="shared" si="0"/>
        <v>374.20218355984673</v>
      </c>
      <c r="N4">
        <f t="shared" si="0"/>
        <v>396.45224539431524</v>
      </c>
      <c r="O4">
        <f>P4/$B$2</f>
        <v>420.02529590546123</v>
      </c>
      <c r="P4">
        <f>F4</f>
        <v>445</v>
      </c>
      <c r="Q4">
        <f>P4*$B$2</f>
        <v>471.45970000000005</v>
      </c>
      <c r="R4">
        <f>Q4*$B$2</f>
        <v>499.4926937620001</v>
      </c>
    </row>
    <row r="6" spans="1:34" x14ac:dyDescent="0.3">
      <c r="A6" t="s">
        <v>36</v>
      </c>
      <c r="B6">
        <v>3579545</v>
      </c>
    </row>
    <row r="7" spans="1:34" x14ac:dyDescent="0.3">
      <c r="F7" s="5" t="s">
        <v>35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15</v>
      </c>
      <c r="Q7" s="5" t="s">
        <v>16</v>
      </c>
      <c r="R7" s="5" t="s">
        <v>17</v>
      </c>
      <c r="T7" s="5" t="s">
        <v>35</v>
      </c>
      <c r="U7" s="5" t="s">
        <v>6</v>
      </c>
      <c r="V7" s="5" t="s">
        <v>7</v>
      </c>
      <c r="W7" s="5" t="s">
        <v>8</v>
      </c>
      <c r="X7" s="5" t="s">
        <v>9</v>
      </c>
      <c r="Y7" s="5" t="s">
        <v>10</v>
      </c>
      <c r="Z7" s="5" t="s">
        <v>11</v>
      </c>
      <c r="AA7" s="5" t="s">
        <v>12</v>
      </c>
      <c r="AB7" s="5" t="s">
        <v>13</v>
      </c>
      <c r="AC7" s="5" t="s">
        <v>14</v>
      </c>
      <c r="AD7" s="5" t="s">
        <v>15</v>
      </c>
      <c r="AE7" s="5" t="s">
        <v>16</v>
      </c>
      <c r="AF7" s="5" t="s">
        <v>17</v>
      </c>
    </row>
    <row r="8" spans="1:34" x14ac:dyDescent="0.3">
      <c r="A8" s="1" t="s">
        <v>1</v>
      </c>
      <c r="B8">
        <f>POWER(2,18)/50000</f>
        <v>5.2428800000000004</v>
      </c>
      <c r="F8">
        <v>1</v>
      </c>
      <c r="G8">
        <f t="shared" ref="G8:G9" si="1">G9*2</f>
        <v>3381.9634130056124</v>
      </c>
      <c r="H8">
        <f t="shared" ref="H8:H10" si="2">H9*2</f>
        <v>3192.1577152564628</v>
      </c>
      <c r="I8">
        <f t="shared" ref="I8:I10" si="3">I9*2</f>
        <v>3013.0044694999929</v>
      </c>
      <c r="J8">
        <f t="shared" ref="J8:J10" si="4">J9*2</f>
        <v>2843.9058289128352</v>
      </c>
      <c r="K8">
        <f t="shared" ref="K8:K10" si="5">K9*2</f>
        <v>2684.2974995873701</v>
      </c>
      <c r="L8">
        <f t="shared" ref="L8:L10" si="6">L9*2</f>
        <v>2533.6468574437636</v>
      </c>
      <c r="M8">
        <f t="shared" ref="M8:M10" si="7">M9*2</f>
        <v>2391.4511708264245</v>
      </c>
      <c r="N8">
        <f t="shared" ref="N8:N10" si="8">N9*2</f>
        <v>2257.235922853552</v>
      </c>
      <c r="O8">
        <f t="shared" ref="O8:O10" si="9">O9*2</f>
        <v>2130.5532279213485</v>
      </c>
      <c r="P8">
        <f t="shared" ref="P8:P10" si="10">P9*2</f>
        <v>2010.9803370786517</v>
      </c>
      <c r="Q8">
        <f t="shared" ref="Q8:Q10" si="11">Q9*2</f>
        <v>1898.1182272843255</v>
      </c>
      <c r="R8">
        <f t="shared" ref="R8:R10" si="12">R9*2</f>
        <v>1791.5902698396592</v>
      </c>
      <c r="T8">
        <v>1</v>
      </c>
      <c r="U8" t="str">
        <f>_xlfn.CONCAT("$",DEC2HEX(ROUND(G8,0),4))</f>
        <v>$0D36</v>
      </c>
      <c r="V8" t="str">
        <f t="shared" ref="V8:AF8" si="13">_xlfn.CONCAT("$",DEC2HEX(ROUND(H8,0),4))</f>
        <v>$0C78</v>
      </c>
      <c r="W8" t="str">
        <f t="shared" si="13"/>
        <v>$0BC5</v>
      </c>
      <c r="X8" t="str">
        <f t="shared" si="13"/>
        <v>$0B1C</v>
      </c>
      <c r="Y8" t="str">
        <f t="shared" si="13"/>
        <v>$0A7C</v>
      </c>
      <c r="Z8" t="str">
        <f t="shared" si="13"/>
        <v>$09E6</v>
      </c>
      <c r="AA8" t="str">
        <f t="shared" si="13"/>
        <v>$0957</v>
      </c>
      <c r="AB8" t="str">
        <f t="shared" si="13"/>
        <v>$08D1</v>
      </c>
      <c r="AC8" t="str">
        <f t="shared" si="13"/>
        <v>$0853</v>
      </c>
      <c r="AD8" t="str">
        <f t="shared" si="13"/>
        <v>$07DB</v>
      </c>
      <c r="AE8" t="str">
        <f t="shared" si="13"/>
        <v>$076A</v>
      </c>
      <c r="AF8" t="str">
        <f t="shared" si="13"/>
        <v>$0700</v>
      </c>
      <c r="AH8" s="10" t="str">
        <f t="shared" ref="AH8:AH16" si="14">_xlfn.CONCAT("      dw      ",U8,", ",V8,", ",W8,", ",X8,", ",Y8,", ",Z8,", ",AA8,", ",AB8,", ",AC8,", ",AD8,", ",AE8,", ",AF8)</f>
        <v xml:space="preserve">      dw      $0D36, $0C78, $0BC5, $0B1C, $0A7C, $09E6, $0957, $08D1, $0853, $07DB, $076A, $0700</v>
      </c>
    </row>
    <row r="9" spans="1:34" x14ac:dyDescent="0.3">
      <c r="A9" t="s">
        <v>3</v>
      </c>
      <c r="B9">
        <v>4</v>
      </c>
      <c r="F9">
        <v>2</v>
      </c>
      <c r="G9">
        <f t="shared" si="1"/>
        <v>1690.9817065028062</v>
      </c>
      <c r="H9">
        <f t="shared" si="2"/>
        <v>1596.0788576282314</v>
      </c>
      <c r="I9">
        <f t="shared" si="3"/>
        <v>1506.5022347499964</v>
      </c>
      <c r="J9">
        <f t="shared" si="4"/>
        <v>1421.9529144564176</v>
      </c>
      <c r="K9">
        <f t="shared" si="5"/>
        <v>1342.1487497936851</v>
      </c>
      <c r="L9">
        <f t="shared" si="6"/>
        <v>1266.8234287218818</v>
      </c>
      <c r="M9">
        <f t="shared" si="7"/>
        <v>1195.7255854132122</v>
      </c>
      <c r="N9">
        <f t="shared" si="8"/>
        <v>1128.617961426776</v>
      </c>
      <c r="O9">
        <f t="shared" si="9"/>
        <v>1065.2766139606742</v>
      </c>
      <c r="P9">
        <f t="shared" si="10"/>
        <v>1005.4901685393259</v>
      </c>
      <c r="Q9">
        <f t="shared" si="11"/>
        <v>949.05911364216274</v>
      </c>
      <c r="R9">
        <f t="shared" si="12"/>
        <v>895.79513491982959</v>
      </c>
      <c r="T9">
        <v>2</v>
      </c>
      <c r="U9" t="str">
        <f t="shared" ref="U9:U17" si="15">_xlfn.CONCAT("$",DEC2HEX(ROUND(G9,0),4))</f>
        <v>$069B</v>
      </c>
      <c r="V9" t="str">
        <f t="shared" ref="V9:V17" si="16">_xlfn.CONCAT("$",DEC2HEX(ROUND(H9,0),4))</f>
        <v>$063C</v>
      </c>
      <c r="W9" t="str">
        <f t="shared" ref="W9:W17" si="17">_xlfn.CONCAT("$",DEC2HEX(ROUND(I9,0),4))</f>
        <v>$05E3</v>
      </c>
      <c r="X9" t="str">
        <f t="shared" ref="X9:X17" si="18">_xlfn.CONCAT("$",DEC2HEX(ROUND(J9,0),4))</f>
        <v>$058E</v>
      </c>
      <c r="Y9" t="str">
        <f t="shared" ref="Y9:Y17" si="19">_xlfn.CONCAT("$",DEC2HEX(ROUND(K9,0),4))</f>
        <v>$053E</v>
      </c>
      <c r="Z9" t="str">
        <f t="shared" ref="Z9:Z17" si="20">_xlfn.CONCAT("$",DEC2HEX(ROUND(L9,0),4))</f>
        <v>$04F3</v>
      </c>
      <c r="AA9" t="str">
        <f t="shared" ref="AA9:AA17" si="21">_xlfn.CONCAT("$",DEC2HEX(ROUND(M9,0),4))</f>
        <v>$04AC</v>
      </c>
      <c r="AB9" t="str">
        <f t="shared" ref="AB9:AB17" si="22">_xlfn.CONCAT("$",DEC2HEX(ROUND(N9,0),4))</f>
        <v>$0469</v>
      </c>
      <c r="AC9" t="str">
        <f t="shared" ref="AC9:AC17" si="23">_xlfn.CONCAT("$",DEC2HEX(ROUND(O9,0),4))</f>
        <v>$0429</v>
      </c>
      <c r="AD9" t="str">
        <f t="shared" ref="AD9:AD17" si="24">_xlfn.CONCAT("$",DEC2HEX(ROUND(P9,0),4))</f>
        <v>$03ED</v>
      </c>
      <c r="AE9" t="str">
        <f t="shared" ref="AE9:AE17" si="25">_xlfn.CONCAT("$",DEC2HEX(ROUND(Q9,0),4))</f>
        <v>$03B5</v>
      </c>
      <c r="AF9" t="str">
        <f t="shared" ref="AF9:AF17" si="26">_xlfn.CONCAT("$",DEC2HEX(ROUND(R9,0),4))</f>
        <v>$0380</v>
      </c>
      <c r="AH9" s="10" t="str">
        <f t="shared" si="14"/>
        <v xml:space="preserve">      dw      $069B, $063C, $05E3, $058E, $053E, $04F3, $04AC, $0469, $0429, $03ED, $03B5, $0380</v>
      </c>
    </row>
    <row r="10" spans="1:34" x14ac:dyDescent="0.3">
      <c r="F10">
        <v>3</v>
      </c>
      <c r="G10">
        <f>G11*2</f>
        <v>845.49085325140311</v>
      </c>
      <c r="H10">
        <f t="shared" si="2"/>
        <v>798.03942881411569</v>
      </c>
      <c r="I10">
        <f t="shared" si="3"/>
        <v>753.25111737499822</v>
      </c>
      <c r="J10">
        <f t="shared" si="4"/>
        <v>710.9764572282088</v>
      </c>
      <c r="K10">
        <f t="shared" si="5"/>
        <v>671.07437489684253</v>
      </c>
      <c r="L10">
        <f t="shared" si="6"/>
        <v>633.41171436094089</v>
      </c>
      <c r="M10">
        <f t="shared" si="7"/>
        <v>597.86279270660611</v>
      </c>
      <c r="N10">
        <f t="shared" si="8"/>
        <v>564.308980713388</v>
      </c>
      <c r="O10">
        <f t="shared" si="9"/>
        <v>532.63830698033712</v>
      </c>
      <c r="P10">
        <f t="shared" si="10"/>
        <v>502.74508426966293</v>
      </c>
      <c r="Q10">
        <f t="shared" si="11"/>
        <v>474.52955682108137</v>
      </c>
      <c r="R10">
        <f t="shared" si="12"/>
        <v>447.8975674599148</v>
      </c>
      <c r="T10">
        <v>3</v>
      </c>
      <c r="U10" t="str">
        <f t="shared" si="15"/>
        <v>$034D</v>
      </c>
      <c r="V10" t="str">
        <f t="shared" si="16"/>
        <v>$031E</v>
      </c>
      <c r="W10" t="str">
        <f t="shared" si="17"/>
        <v>$02F1</v>
      </c>
      <c r="X10" t="str">
        <f t="shared" si="18"/>
        <v>$02C7</v>
      </c>
      <c r="Y10" t="str">
        <f t="shared" si="19"/>
        <v>$029F</v>
      </c>
      <c r="Z10" t="str">
        <f t="shared" si="20"/>
        <v>$0279</v>
      </c>
      <c r="AA10" t="str">
        <f t="shared" si="21"/>
        <v>$0256</v>
      </c>
      <c r="AB10" t="str">
        <f t="shared" si="22"/>
        <v>$0234</v>
      </c>
      <c r="AC10" t="str">
        <f t="shared" si="23"/>
        <v>$0215</v>
      </c>
      <c r="AD10" t="str">
        <f t="shared" si="24"/>
        <v>$01F7</v>
      </c>
      <c r="AE10" t="str">
        <f t="shared" si="25"/>
        <v>$01DB</v>
      </c>
      <c r="AF10" t="str">
        <f t="shared" si="26"/>
        <v>$01C0</v>
      </c>
      <c r="AH10" s="10" t="str">
        <f t="shared" si="14"/>
        <v xml:space="preserve">      dw      $034D, $031E, $02F1, $02C7, $029F, $0279, $0256, $0234, $0215, $01F7, $01DB, $01C0</v>
      </c>
    </row>
    <row r="11" spans="1:34" x14ac:dyDescent="0.3">
      <c r="F11">
        <v>4</v>
      </c>
      <c r="G11" s="6">
        <f t="shared" ref="G11:O11" si="27">$B$4/(G4*16)</f>
        <v>422.74542662570155</v>
      </c>
      <c r="H11" s="6">
        <f t="shared" si="27"/>
        <v>399.01971440705785</v>
      </c>
      <c r="I11" s="6">
        <f t="shared" si="27"/>
        <v>376.62555868749911</v>
      </c>
      <c r="J11" s="6">
        <f t="shared" si="27"/>
        <v>355.4882286141044</v>
      </c>
      <c r="K11" s="6">
        <f t="shared" si="27"/>
        <v>335.53718744842126</v>
      </c>
      <c r="L11" s="6">
        <f t="shared" si="27"/>
        <v>316.70585718047045</v>
      </c>
      <c r="M11" s="6">
        <f t="shared" si="27"/>
        <v>298.93139635330306</v>
      </c>
      <c r="N11" s="6">
        <f t="shared" si="27"/>
        <v>282.154490356694</v>
      </c>
      <c r="O11" s="6">
        <f t="shared" si="27"/>
        <v>266.31915349016856</v>
      </c>
      <c r="P11" s="6">
        <f>$B$4/(P4*16)</f>
        <v>251.37254213483146</v>
      </c>
      <c r="Q11" s="6">
        <f t="shared" ref="Q11:R11" si="28">$B$4/(Q4*16)</f>
        <v>237.26477841054069</v>
      </c>
      <c r="R11" s="6">
        <f t="shared" si="28"/>
        <v>223.9487837299574</v>
      </c>
      <c r="T11">
        <v>4</v>
      </c>
      <c r="U11" t="str">
        <f t="shared" si="15"/>
        <v>$01A7</v>
      </c>
      <c r="V11" t="str">
        <f t="shared" si="16"/>
        <v>$018F</v>
      </c>
      <c r="W11" t="str">
        <f t="shared" si="17"/>
        <v>$0179</v>
      </c>
      <c r="X11" t="str">
        <f t="shared" si="18"/>
        <v>$0163</v>
      </c>
      <c r="Y11" t="str">
        <f t="shared" si="19"/>
        <v>$0150</v>
      </c>
      <c r="Z11" t="str">
        <f t="shared" si="20"/>
        <v>$013D</v>
      </c>
      <c r="AA11" t="str">
        <f t="shared" si="21"/>
        <v>$012B</v>
      </c>
      <c r="AB11" t="str">
        <f t="shared" si="22"/>
        <v>$011A</v>
      </c>
      <c r="AC11" t="str">
        <f t="shared" si="23"/>
        <v>$010A</v>
      </c>
      <c r="AD11" t="str">
        <f t="shared" si="24"/>
        <v>$00FB</v>
      </c>
      <c r="AE11" t="str">
        <f t="shared" si="25"/>
        <v>$00ED</v>
      </c>
      <c r="AF11" t="str">
        <f t="shared" si="26"/>
        <v>$00E0</v>
      </c>
      <c r="AH11" s="10" t="str">
        <f t="shared" si="14"/>
        <v xml:space="preserve">      dw      $01A7, $018F, $0179, $0163, $0150, $013D, $012B, $011A, $010A, $00FB, $00ED, $00E0</v>
      </c>
    </row>
    <row r="12" spans="1:34" x14ac:dyDescent="0.3">
      <c r="F12">
        <v>5</v>
      </c>
      <c r="G12">
        <f t="shared" ref="G12" si="29">G11/2</f>
        <v>211.37271331285078</v>
      </c>
      <c r="H12">
        <f t="shared" ref="H12" si="30">H11/2</f>
        <v>199.50985720352892</v>
      </c>
      <c r="I12">
        <f t="shared" ref="I12:J12" si="31">I11/2</f>
        <v>188.31277934374955</v>
      </c>
      <c r="J12">
        <f t="shared" si="31"/>
        <v>177.7441143070522</v>
      </c>
      <c r="K12">
        <f t="shared" ref="K12" si="32">K11/2</f>
        <v>167.76859372421063</v>
      </c>
      <c r="L12">
        <f t="shared" ref="L12:M12" si="33">L11/2</f>
        <v>158.35292859023522</v>
      </c>
      <c r="M12">
        <f t="shared" si="33"/>
        <v>149.46569817665153</v>
      </c>
      <c r="N12">
        <f t="shared" ref="N12" si="34">N11/2</f>
        <v>141.077245178347</v>
      </c>
      <c r="O12">
        <f t="shared" ref="O12" si="35">O11/2</f>
        <v>133.15957674508428</v>
      </c>
      <c r="P12">
        <f>P11/2</f>
        <v>125.68627106741573</v>
      </c>
      <c r="Q12">
        <f t="shared" ref="Q12:R12" si="36">Q11/2</f>
        <v>118.63238920527034</v>
      </c>
      <c r="R12">
        <f t="shared" si="36"/>
        <v>111.9743918649787</v>
      </c>
      <c r="T12">
        <v>5</v>
      </c>
      <c r="U12" t="str">
        <f t="shared" si="15"/>
        <v>$00D3</v>
      </c>
      <c r="V12" t="str">
        <f t="shared" si="16"/>
        <v>$00C8</v>
      </c>
      <c r="W12" t="str">
        <f t="shared" si="17"/>
        <v>$00BC</v>
      </c>
      <c r="X12" t="str">
        <f t="shared" si="18"/>
        <v>$00B2</v>
      </c>
      <c r="Y12" t="str">
        <f t="shared" si="19"/>
        <v>$00A8</v>
      </c>
      <c r="Z12" t="str">
        <f t="shared" si="20"/>
        <v>$009E</v>
      </c>
      <c r="AA12" t="str">
        <f t="shared" si="21"/>
        <v>$0095</v>
      </c>
      <c r="AB12" t="str">
        <f t="shared" si="22"/>
        <v>$008D</v>
      </c>
      <c r="AC12" t="str">
        <f t="shared" si="23"/>
        <v>$0085</v>
      </c>
      <c r="AD12" t="str">
        <f t="shared" si="24"/>
        <v>$007E</v>
      </c>
      <c r="AE12" t="str">
        <f t="shared" si="25"/>
        <v>$0077</v>
      </c>
      <c r="AF12" t="str">
        <f t="shared" si="26"/>
        <v>$0070</v>
      </c>
      <c r="AH12" s="10" t="str">
        <f t="shared" si="14"/>
        <v xml:space="preserve">      dw      $00D3, $00C8, $00BC, $00B2, $00A8, $009E, $0095, $008D, $0085, $007E, $0077, $0070</v>
      </c>
    </row>
    <row r="13" spans="1:34" x14ac:dyDescent="0.3">
      <c r="A13" s="9" t="s">
        <v>38</v>
      </c>
      <c r="F13">
        <v>6</v>
      </c>
      <c r="G13">
        <f t="shared" ref="G13:G17" si="37">G12/2</f>
        <v>105.68635665642539</v>
      </c>
      <c r="H13">
        <f t="shared" ref="H13:H17" si="38">H12/2</f>
        <v>99.754928601764462</v>
      </c>
      <c r="I13">
        <f t="shared" ref="I13:I17" si="39">I12/2</f>
        <v>94.156389671874777</v>
      </c>
      <c r="J13">
        <f t="shared" ref="J13:J17" si="40">J12/2</f>
        <v>88.8720571535261</v>
      </c>
      <c r="K13">
        <f t="shared" ref="K13:K17" si="41">K12/2</f>
        <v>83.884296862105316</v>
      </c>
      <c r="L13">
        <f t="shared" ref="L13:L17" si="42">L12/2</f>
        <v>79.176464295117611</v>
      </c>
      <c r="M13">
        <f t="shared" ref="M13:M17" si="43">M12/2</f>
        <v>74.732849088325764</v>
      </c>
      <c r="N13">
        <f t="shared" ref="N13:N17" si="44">N12/2</f>
        <v>70.538622589173499</v>
      </c>
      <c r="O13">
        <f t="shared" ref="O13:O17" si="45">O12/2</f>
        <v>66.57978837254214</v>
      </c>
      <c r="P13">
        <f t="shared" ref="P13:P17" si="46">P12/2</f>
        <v>62.843135533707866</v>
      </c>
      <c r="Q13">
        <f t="shared" ref="Q13:Q17" si="47">Q12/2</f>
        <v>59.316194602635171</v>
      </c>
      <c r="R13">
        <f t="shared" ref="R13:R17" si="48">R12/2</f>
        <v>55.98719593248935</v>
      </c>
      <c r="T13">
        <v>6</v>
      </c>
      <c r="U13" t="str">
        <f t="shared" si="15"/>
        <v>$006A</v>
      </c>
      <c r="V13" t="str">
        <f t="shared" si="16"/>
        <v>$0064</v>
      </c>
      <c r="W13" t="str">
        <f t="shared" si="17"/>
        <v>$005E</v>
      </c>
      <c r="X13" t="str">
        <f t="shared" si="18"/>
        <v>$0059</v>
      </c>
      <c r="Y13" t="str">
        <f t="shared" si="19"/>
        <v>$0054</v>
      </c>
      <c r="Z13" t="str">
        <f t="shared" si="20"/>
        <v>$004F</v>
      </c>
      <c r="AA13" t="str">
        <f t="shared" si="21"/>
        <v>$004B</v>
      </c>
      <c r="AB13" t="str">
        <f t="shared" si="22"/>
        <v>$0047</v>
      </c>
      <c r="AC13" t="str">
        <f t="shared" si="23"/>
        <v>$0043</v>
      </c>
      <c r="AD13" t="str">
        <f t="shared" si="24"/>
        <v>$003F</v>
      </c>
      <c r="AE13" t="str">
        <f t="shared" si="25"/>
        <v>$003B</v>
      </c>
      <c r="AF13" t="str">
        <f t="shared" si="26"/>
        <v>$0038</v>
      </c>
      <c r="AH13" s="10" t="str">
        <f t="shared" si="14"/>
        <v xml:space="preserve">      dw      $006A, $0064, $005E, $0059, $0054, $004F, $004B, $0047, $0043, $003F, $003B, $0038</v>
      </c>
    </row>
    <row r="14" spans="1:34" x14ac:dyDescent="0.3">
      <c r="A14">
        <v>440</v>
      </c>
      <c r="B14" t="s">
        <v>39</v>
      </c>
      <c r="F14">
        <v>7</v>
      </c>
      <c r="G14">
        <f t="shared" si="37"/>
        <v>52.843178328212694</v>
      </c>
      <c r="H14">
        <f t="shared" si="38"/>
        <v>49.877464300882231</v>
      </c>
      <c r="I14">
        <f t="shared" si="39"/>
        <v>47.078194835937389</v>
      </c>
      <c r="J14">
        <f t="shared" si="40"/>
        <v>44.43602857676305</v>
      </c>
      <c r="K14">
        <f t="shared" si="41"/>
        <v>41.942148431052658</v>
      </c>
      <c r="L14">
        <f t="shared" si="42"/>
        <v>39.588232147558806</v>
      </c>
      <c r="M14">
        <f t="shared" si="43"/>
        <v>37.366424544162882</v>
      </c>
      <c r="N14">
        <f t="shared" si="44"/>
        <v>35.26931129458675</v>
      </c>
      <c r="O14">
        <f t="shared" si="45"/>
        <v>33.28989418627107</v>
      </c>
      <c r="P14">
        <f t="shared" si="46"/>
        <v>31.421567766853933</v>
      </c>
      <c r="Q14">
        <f t="shared" si="47"/>
        <v>29.658097301317586</v>
      </c>
      <c r="R14">
        <f t="shared" si="48"/>
        <v>27.993597966244675</v>
      </c>
      <c r="T14">
        <v>7</v>
      </c>
      <c r="U14" t="str">
        <f t="shared" si="15"/>
        <v>$0035</v>
      </c>
      <c r="V14" t="str">
        <f t="shared" si="16"/>
        <v>$0032</v>
      </c>
      <c r="W14" t="str">
        <f t="shared" si="17"/>
        <v>$002F</v>
      </c>
      <c r="X14" t="str">
        <f t="shared" si="18"/>
        <v>$002C</v>
      </c>
      <c r="Y14" t="str">
        <f t="shared" si="19"/>
        <v>$002A</v>
      </c>
      <c r="Z14" t="str">
        <f t="shared" si="20"/>
        <v>$0028</v>
      </c>
      <c r="AA14" t="str">
        <f t="shared" si="21"/>
        <v>$0025</v>
      </c>
      <c r="AB14" t="str">
        <f t="shared" si="22"/>
        <v>$0023</v>
      </c>
      <c r="AC14" t="str">
        <f t="shared" si="23"/>
        <v>$0021</v>
      </c>
      <c r="AD14" t="str">
        <f t="shared" si="24"/>
        <v>$001F</v>
      </c>
      <c r="AE14" t="str">
        <f t="shared" si="25"/>
        <v>$001E</v>
      </c>
      <c r="AF14" t="str">
        <f t="shared" si="26"/>
        <v>$001C</v>
      </c>
      <c r="AH14" s="10" t="str">
        <f t="shared" si="14"/>
        <v xml:space="preserve">      dw      $0035, $0032, $002F, $002C, $002A, $0028, $0025, $0023, $0021, $001F, $001E, $001C</v>
      </c>
    </row>
    <row r="15" spans="1:34" x14ac:dyDescent="0.3">
      <c r="A15">
        <v>448</v>
      </c>
      <c r="B15" t="s">
        <v>44</v>
      </c>
      <c r="F15">
        <v>8</v>
      </c>
      <c r="G15">
        <f t="shared" si="37"/>
        <v>26.421589164106347</v>
      </c>
      <c r="H15">
        <f t="shared" si="38"/>
        <v>24.938732150441115</v>
      </c>
      <c r="I15">
        <f t="shared" si="39"/>
        <v>23.539097417968694</v>
      </c>
      <c r="J15">
        <f t="shared" si="40"/>
        <v>22.218014288381525</v>
      </c>
      <c r="K15">
        <f t="shared" si="41"/>
        <v>20.971074215526329</v>
      </c>
      <c r="L15">
        <f t="shared" si="42"/>
        <v>19.794116073779403</v>
      </c>
      <c r="M15">
        <f t="shared" si="43"/>
        <v>18.683212272081441</v>
      </c>
      <c r="N15">
        <f t="shared" si="44"/>
        <v>17.634655647293375</v>
      </c>
      <c r="O15">
        <f t="shared" si="45"/>
        <v>16.644947093135535</v>
      </c>
      <c r="P15">
        <f t="shared" si="46"/>
        <v>15.710783883426966</v>
      </c>
      <c r="Q15">
        <f t="shared" si="47"/>
        <v>14.829048650658793</v>
      </c>
      <c r="R15">
        <f t="shared" si="48"/>
        <v>13.996798983122337</v>
      </c>
      <c r="T15">
        <v>8</v>
      </c>
      <c r="U15" t="str">
        <f t="shared" si="15"/>
        <v>$001A</v>
      </c>
      <c r="V15" t="str">
        <f t="shared" si="16"/>
        <v>$0019</v>
      </c>
      <c r="W15" t="str">
        <f t="shared" si="17"/>
        <v>$0018</v>
      </c>
      <c r="X15" t="str">
        <f t="shared" si="18"/>
        <v>$0016</v>
      </c>
      <c r="Y15" t="str">
        <f t="shared" si="19"/>
        <v>$0015</v>
      </c>
      <c r="Z15" t="str">
        <f t="shared" si="20"/>
        <v>$0014</v>
      </c>
      <c r="AA15" t="str">
        <f t="shared" si="21"/>
        <v>$0013</v>
      </c>
      <c r="AB15" t="str">
        <f t="shared" si="22"/>
        <v>$0012</v>
      </c>
      <c r="AC15" t="str">
        <f t="shared" si="23"/>
        <v>$0011</v>
      </c>
      <c r="AD15" t="str">
        <f t="shared" si="24"/>
        <v>$0010</v>
      </c>
      <c r="AE15" t="str">
        <f t="shared" si="25"/>
        <v>$000F</v>
      </c>
      <c r="AF15" t="str">
        <f t="shared" si="26"/>
        <v>$000E</v>
      </c>
      <c r="AH15" s="10" t="str">
        <f t="shared" si="14"/>
        <v xml:space="preserve">      dw      $001A, $0019, $0018, $0016, $0015, $0014, $0013, $0012, $0011, $0010, $000F, $000E</v>
      </c>
    </row>
    <row r="16" spans="1:34" x14ac:dyDescent="0.3">
      <c r="A16">
        <v>445</v>
      </c>
      <c r="B16" t="s">
        <v>19</v>
      </c>
      <c r="E16" t="s">
        <v>33</v>
      </c>
      <c r="F16">
        <v>9</v>
      </c>
      <c r="G16">
        <f t="shared" si="37"/>
        <v>13.210794582053174</v>
      </c>
      <c r="H16">
        <f t="shared" si="38"/>
        <v>12.469366075220558</v>
      </c>
      <c r="I16">
        <f t="shared" si="39"/>
        <v>11.769548708984347</v>
      </c>
      <c r="J16">
        <f t="shared" si="40"/>
        <v>11.109007144190763</v>
      </c>
      <c r="K16">
        <f t="shared" si="41"/>
        <v>10.485537107763164</v>
      </c>
      <c r="L16">
        <f t="shared" si="42"/>
        <v>9.8970580368897014</v>
      </c>
      <c r="M16">
        <f t="shared" si="43"/>
        <v>9.3416061360407205</v>
      </c>
      <c r="N16">
        <f t="shared" si="44"/>
        <v>8.8173278236466874</v>
      </c>
      <c r="O16">
        <f t="shared" si="45"/>
        <v>8.3224735465677675</v>
      </c>
      <c r="P16">
        <f t="shared" si="46"/>
        <v>7.8553919417134832</v>
      </c>
      <c r="Q16">
        <f t="shared" si="47"/>
        <v>7.4145243253293964</v>
      </c>
      <c r="R16">
        <f t="shared" si="48"/>
        <v>6.9983994915611687</v>
      </c>
      <c r="T16" s="8">
        <v>9</v>
      </c>
      <c r="U16" s="8" t="str">
        <f t="shared" si="15"/>
        <v>$000D</v>
      </c>
      <c r="V16" s="8" t="str">
        <f t="shared" si="16"/>
        <v>$000C</v>
      </c>
      <c r="W16" s="8" t="str">
        <f t="shared" si="17"/>
        <v>$000C</v>
      </c>
      <c r="X16" s="8" t="str">
        <f t="shared" si="18"/>
        <v>$000B</v>
      </c>
      <c r="Y16" s="8" t="str">
        <f t="shared" si="19"/>
        <v>$000A</v>
      </c>
      <c r="Z16" s="8" t="str">
        <f t="shared" si="20"/>
        <v>$000A</v>
      </c>
      <c r="AA16" s="8" t="str">
        <f t="shared" si="21"/>
        <v>$0009</v>
      </c>
      <c r="AB16" s="8" t="str">
        <f t="shared" si="22"/>
        <v>$0009</v>
      </c>
      <c r="AC16" s="8" t="str">
        <f t="shared" si="23"/>
        <v>$0008</v>
      </c>
      <c r="AD16" s="8" t="str">
        <f t="shared" si="24"/>
        <v>$0008</v>
      </c>
      <c r="AE16" s="8" t="str">
        <f t="shared" si="25"/>
        <v>$0007</v>
      </c>
      <c r="AF16" s="8" t="str">
        <f t="shared" si="26"/>
        <v>$0007</v>
      </c>
      <c r="AH16" s="10" t="str">
        <f t="shared" si="14"/>
        <v xml:space="preserve">      dw      $000D, $000C, $000C, $000B, $000A, $000A, $0009, $0009, $0008, $0008, $0007, $0007</v>
      </c>
    </row>
    <row r="17" spans="1:34" x14ac:dyDescent="0.3">
      <c r="A17">
        <v>432</v>
      </c>
      <c r="B17" t="s">
        <v>40</v>
      </c>
      <c r="F17">
        <v>10</v>
      </c>
      <c r="G17">
        <f t="shared" si="37"/>
        <v>6.6053972910265868</v>
      </c>
      <c r="H17">
        <f t="shared" si="38"/>
        <v>6.2346830376102789</v>
      </c>
      <c r="I17">
        <f t="shared" si="39"/>
        <v>5.8847743544921736</v>
      </c>
      <c r="J17">
        <f t="shared" si="40"/>
        <v>5.5545035720953813</v>
      </c>
      <c r="K17">
        <f t="shared" si="41"/>
        <v>5.2427685538815822</v>
      </c>
      <c r="L17">
        <f t="shared" si="42"/>
        <v>4.9485290184448507</v>
      </c>
      <c r="M17">
        <f t="shared" si="43"/>
        <v>4.6708030680203603</v>
      </c>
      <c r="N17">
        <f t="shared" si="44"/>
        <v>4.4086639118233437</v>
      </c>
      <c r="O17">
        <f t="shared" si="45"/>
        <v>4.1612367732838837</v>
      </c>
      <c r="P17">
        <f t="shared" si="46"/>
        <v>3.9276959708567416</v>
      </c>
      <c r="Q17">
        <f t="shared" si="47"/>
        <v>3.7072621626646982</v>
      </c>
      <c r="R17">
        <f t="shared" si="48"/>
        <v>3.4991997457805843</v>
      </c>
      <c r="T17" s="8">
        <v>10</v>
      </c>
      <c r="U17" s="8" t="str">
        <f t="shared" si="15"/>
        <v>$0007</v>
      </c>
      <c r="V17" s="8" t="str">
        <f t="shared" si="16"/>
        <v>$0006</v>
      </c>
      <c r="W17" s="8" t="str">
        <f t="shared" si="17"/>
        <v>$0006</v>
      </c>
      <c r="X17" s="8" t="str">
        <f t="shared" si="18"/>
        <v>$0006</v>
      </c>
      <c r="Y17" s="8" t="str">
        <f t="shared" si="19"/>
        <v>$0005</v>
      </c>
      <c r="Z17" s="8" t="str">
        <f t="shared" si="20"/>
        <v>$0005</v>
      </c>
      <c r="AA17" s="8" t="str">
        <f t="shared" si="21"/>
        <v>$0005</v>
      </c>
      <c r="AB17" s="8" t="str">
        <f t="shared" si="22"/>
        <v>$0004</v>
      </c>
      <c r="AC17" s="8" t="str">
        <f t="shared" si="23"/>
        <v>$0004</v>
      </c>
      <c r="AD17" s="8" t="str">
        <f t="shared" si="24"/>
        <v>$0004</v>
      </c>
      <c r="AE17" s="8" t="str">
        <f t="shared" si="25"/>
        <v>$0004</v>
      </c>
      <c r="AF17" s="8" t="str">
        <f t="shared" si="26"/>
        <v>$0003</v>
      </c>
      <c r="AH17" s="10" t="str">
        <f>_xlfn.CONCAT("      dw      ",U17,", ",V17,", ",W17,", ",X17,", ",Y17,", ",Z17,", ",AA17,", ",AB17,", ",AC17,", ",AD17,", ",AE17,", ",AF17)</f>
        <v xml:space="preserve">      dw      $0007, $0006, $0006, $0006, $0005, $0005, $0005, $0004, $0004, $0004, $0004, $0003</v>
      </c>
    </row>
    <row r="19" spans="1:34" x14ac:dyDescent="0.3">
      <c r="F19" s="7" t="s">
        <v>34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  <c r="O19" s="7" t="s">
        <v>14</v>
      </c>
      <c r="P19" s="7" t="s">
        <v>15</v>
      </c>
      <c r="Q19" s="7" t="s">
        <v>16</v>
      </c>
      <c r="R19" s="7" t="s">
        <v>17</v>
      </c>
      <c r="T19" s="7" t="s">
        <v>34</v>
      </c>
      <c r="U19" s="7" t="s">
        <v>6</v>
      </c>
      <c r="V19" s="7" t="s">
        <v>7</v>
      </c>
      <c r="W19" s="7" t="s">
        <v>8</v>
      </c>
      <c r="X19" s="7" t="s">
        <v>9</v>
      </c>
      <c r="Y19" s="7" t="s">
        <v>10</v>
      </c>
      <c r="Z19" s="7" t="s">
        <v>11</v>
      </c>
      <c r="AA19" s="7" t="s">
        <v>12</v>
      </c>
      <c r="AB19" s="7" t="s">
        <v>13</v>
      </c>
      <c r="AC19" s="7" t="s">
        <v>14</v>
      </c>
      <c r="AD19" s="7" t="s">
        <v>15</v>
      </c>
      <c r="AE19" s="7" t="s">
        <v>16</v>
      </c>
      <c r="AF19" s="7" t="s">
        <v>17</v>
      </c>
    </row>
    <row r="20" spans="1:34" x14ac:dyDescent="0.3">
      <c r="F20">
        <v>1</v>
      </c>
      <c r="G20">
        <f>IF(G23*8&gt;1023,1,G23*8)</f>
        <v>1</v>
      </c>
      <c r="H20">
        <f t="shared" ref="H20:R20" si="49">IF(H23*8&gt;1023,1,H23*8)</f>
        <v>1</v>
      </c>
      <c r="I20">
        <f t="shared" si="49"/>
        <v>1</v>
      </c>
      <c r="J20">
        <f t="shared" si="49"/>
        <v>1</v>
      </c>
      <c r="K20">
        <f t="shared" si="49"/>
        <v>1</v>
      </c>
      <c r="L20">
        <f t="shared" si="49"/>
        <v>1</v>
      </c>
      <c r="M20">
        <f t="shared" si="49"/>
        <v>1</v>
      </c>
      <c r="N20">
        <f t="shared" si="49"/>
        <v>1</v>
      </c>
      <c r="O20">
        <f t="shared" si="49"/>
        <v>1</v>
      </c>
      <c r="P20">
        <f t="shared" si="49"/>
        <v>1</v>
      </c>
      <c r="Q20">
        <f t="shared" si="49"/>
        <v>1</v>
      </c>
      <c r="R20">
        <f t="shared" si="49"/>
        <v>1</v>
      </c>
      <c r="T20">
        <v>1</v>
      </c>
      <c r="U20" t="str">
        <f>_xlfn.CONCAT("$",DEC2HEX(ROUND(G20,0),4))</f>
        <v>$0001</v>
      </c>
      <c r="V20" t="str">
        <f t="shared" ref="V20:AF20" si="50">_xlfn.CONCAT("$",DEC2HEX(ROUND(H20,0),4))</f>
        <v>$0001</v>
      </c>
      <c r="W20" t="str">
        <f t="shared" si="50"/>
        <v>$0001</v>
      </c>
      <c r="X20" t="str">
        <f t="shared" si="50"/>
        <v>$0001</v>
      </c>
      <c r="Y20" t="str">
        <f t="shared" si="50"/>
        <v>$0001</v>
      </c>
      <c r="Z20" t="str">
        <f t="shared" si="50"/>
        <v>$0001</v>
      </c>
      <c r="AA20" t="str">
        <f t="shared" si="50"/>
        <v>$0001</v>
      </c>
      <c r="AB20" t="str">
        <f t="shared" si="50"/>
        <v>$0001</v>
      </c>
      <c r="AC20" t="str">
        <f t="shared" si="50"/>
        <v>$0001</v>
      </c>
      <c r="AD20" t="str">
        <f t="shared" si="50"/>
        <v>$0001</v>
      </c>
      <c r="AE20" t="str">
        <f t="shared" si="50"/>
        <v>$0001</v>
      </c>
      <c r="AF20" t="str">
        <f t="shared" si="50"/>
        <v>$0001</v>
      </c>
      <c r="AH20" s="10" t="str">
        <f>_xlfn.CONCAT("      dw      ",U20,", ",V20,", ",W20,", ",X20,", ",Y20,", ",Z20,", ",AA20,", ",AB20,", ",AC20,", ",AD20,", ",AE20,", ",AF20)</f>
        <v xml:space="preserve">      dw      $0001, $0001, $0001, $0001, $0001, $0001, $0001, $0001, $0001, $0001, $0001, $0001</v>
      </c>
    </row>
    <row r="21" spans="1:34" x14ac:dyDescent="0.3">
      <c r="F21">
        <v>2</v>
      </c>
      <c r="G21">
        <f>IF(G24*8&gt;1023,1,G24*8)</f>
        <v>1</v>
      </c>
      <c r="H21">
        <f t="shared" ref="H21:R21" si="51">IF(H24*8&gt;1023,1,H24*8)</f>
        <v>1</v>
      </c>
      <c r="I21">
        <f t="shared" si="51"/>
        <v>1</v>
      </c>
      <c r="J21">
        <f t="shared" si="51"/>
        <v>1</v>
      </c>
      <c r="K21">
        <f t="shared" si="51"/>
        <v>1</v>
      </c>
      <c r="L21">
        <f t="shared" si="51"/>
        <v>1</v>
      </c>
      <c r="M21">
        <f t="shared" si="51"/>
        <v>1</v>
      </c>
      <c r="N21">
        <f t="shared" si="51"/>
        <v>1</v>
      </c>
      <c r="O21">
        <f t="shared" si="51"/>
        <v>1</v>
      </c>
      <c r="P21">
        <f t="shared" si="51"/>
        <v>1005.4901685393259</v>
      </c>
      <c r="Q21">
        <f t="shared" si="51"/>
        <v>949.05911364216274</v>
      </c>
      <c r="R21">
        <f t="shared" si="51"/>
        <v>895.79513491982959</v>
      </c>
      <c r="T21">
        <v>2</v>
      </c>
      <c r="U21" t="str">
        <f t="shared" ref="U21:U27" si="52">_xlfn.CONCAT("$",DEC2HEX(ROUND(G21,0),4))</f>
        <v>$0001</v>
      </c>
      <c r="V21" t="str">
        <f t="shared" ref="V21:V27" si="53">_xlfn.CONCAT("$",DEC2HEX(ROUND(H21,0),4))</f>
        <v>$0001</v>
      </c>
      <c r="W21" t="str">
        <f t="shared" ref="W21:W27" si="54">_xlfn.CONCAT("$",DEC2HEX(ROUND(I21,0),4))</f>
        <v>$0001</v>
      </c>
      <c r="X21" t="str">
        <f t="shared" ref="X21:X27" si="55">_xlfn.CONCAT("$",DEC2HEX(ROUND(J21,0),4))</f>
        <v>$0001</v>
      </c>
      <c r="Y21" t="str">
        <f t="shared" ref="Y21:Y27" si="56">_xlfn.CONCAT("$",DEC2HEX(ROUND(K21,0),4))</f>
        <v>$0001</v>
      </c>
      <c r="Z21" t="str">
        <f t="shared" ref="Z21:Z27" si="57">_xlfn.CONCAT("$",DEC2HEX(ROUND(L21,0),4))</f>
        <v>$0001</v>
      </c>
      <c r="AA21" t="str">
        <f t="shared" ref="AA21:AA27" si="58">_xlfn.CONCAT("$",DEC2HEX(ROUND(M21,0),4))</f>
        <v>$0001</v>
      </c>
      <c r="AB21" t="str">
        <f t="shared" ref="AB21:AB27" si="59">_xlfn.CONCAT("$",DEC2HEX(ROUND(N21,0),4))</f>
        <v>$0001</v>
      </c>
      <c r="AC21" t="str">
        <f t="shared" ref="AC21:AC27" si="60">_xlfn.CONCAT("$",DEC2HEX(ROUND(O21,0),4))</f>
        <v>$0001</v>
      </c>
      <c r="AD21" t="str">
        <f t="shared" ref="AD21:AD27" si="61">_xlfn.CONCAT("$",DEC2HEX(ROUND(P21,0),4))</f>
        <v>$03ED</v>
      </c>
      <c r="AE21" t="str">
        <f t="shared" ref="AE21:AE27" si="62">_xlfn.CONCAT("$",DEC2HEX(ROUND(Q21,0),4))</f>
        <v>$03B5</v>
      </c>
      <c r="AF21" t="str">
        <f t="shared" ref="AF21:AF27" si="63">_xlfn.CONCAT("$",DEC2HEX(ROUND(R21,0),4))</f>
        <v>$0380</v>
      </c>
      <c r="AH21" s="10" t="str">
        <f t="shared" ref="AH21:AH27" si="64">_xlfn.CONCAT("      dw      ",U21,", ",V21,", ",W21,", ",X21,", ",Y21,", ",Z21,", ",AA21,", ",AB21,", ",AC21,", ",AD21,", ",AE21,", ",AF21)</f>
        <v xml:space="preserve">      dw      $0001, $0001, $0001, $0001, $0001, $0001, $0001, $0001, $0001, $03ED, $03B5, $0380</v>
      </c>
    </row>
    <row r="22" spans="1:34" x14ac:dyDescent="0.3">
      <c r="F22">
        <v>3</v>
      </c>
      <c r="G22">
        <f>IF(G25*8&gt;1023,1,G25*8)</f>
        <v>845.49085325140311</v>
      </c>
      <c r="H22">
        <f t="shared" ref="H22:R22" si="65">IF(H25*8&gt;1023,1,H25*8)</f>
        <v>798.03942881411569</v>
      </c>
      <c r="I22">
        <f t="shared" si="65"/>
        <v>753.25111737499822</v>
      </c>
      <c r="J22">
        <f t="shared" si="65"/>
        <v>710.9764572282088</v>
      </c>
      <c r="K22">
        <f t="shared" si="65"/>
        <v>671.07437489684253</v>
      </c>
      <c r="L22">
        <f t="shared" si="65"/>
        <v>633.41171436094089</v>
      </c>
      <c r="M22">
        <f t="shared" si="65"/>
        <v>597.86279270660611</v>
      </c>
      <c r="N22">
        <f t="shared" si="65"/>
        <v>564.308980713388</v>
      </c>
      <c r="O22">
        <f t="shared" si="65"/>
        <v>532.63830698033712</v>
      </c>
      <c r="P22">
        <f t="shared" si="65"/>
        <v>502.74508426966293</v>
      </c>
      <c r="Q22">
        <f t="shared" si="65"/>
        <v>474.52955682108137</v>
      </c>
      <c r="R22">
        <f t="shared" si="65"/>
        <v>447.8975674599148</v>
      </c>
      <c r="T22">
        <v>3</v>
      </c>
      <c r="U22" t="str">
        <f t="shared" si="52"/>
        <v>$034D</v>
      </c>
      <c r="V22" t="str">
        <f t="shared" si="53"/>
        <v>$031E</v>
      </c>
      <c r="W22" t="str">
        <f t="shared" si="54"/>
        <v>$02F1</v>
      </c>
      <c r="X22" t="str">
        <f t="shared" si="55"/>
        <v>$02C7</v>
      </c>
      <c r="Y22" t="str">
        <f t="shared" si="56"/>
        <v>$029F</v>
      </c>
      <c r="Z22" t="str">
        <f t="shared" si="57"/>
        <v>$0279</v>
      </c>
      <c r="AA22" t="str">
        <f t="shared" si="58"/>
        <v>$0256</v>
      </c>
      <c r="AB22" t="str">
        <f t="shared" si="59"/>
        <v>$0234</v>
      </c>
      <c r="AC22" t="str">
        <f t="shared" si="60"/>
        <v>$0215</v>
      </c>
      <c r="AD22" t="str">
        <f t="shared" si="61"/>
        <v>$01F7</v>
      </c>
      <c r="AE22" t="str">
        <f t="shared" si="62"/>
        <v>$01DB</v>
      </c>
      <c r="AF22" t="str">
        <f t="shared" si="63"/>
        <v>$01C0</v>
      </c>
      <c r="AH22" s="10" t="str">
        <f t="shared" si="64"/>
        <v xml:space="preserve">      dw      $034D, $031E, $02F1, $02C7, $029F, $0279, $0256, $0234, $0215, $01F7, $01DB, $01C0</v>
      </c>
    </row>
    <row r="23" spans="1:34" x14ac:dyDescent="0.3">
      <c r="A23" s="9" t="s">
        <v>56</v>
      </c>
      <c r="F23">
        <v>4</v>
      </c>
      <c r="G23" s="6">
        <f t="shared" ref="G23:Q23" si="66">($B$6/G4)/32</f>
        <v>422.74542662570155</v>
      </c>
      <c r="H23" s="6">
        <f t="shared" si="66"/>
        <v>399.01971440705785</v>
      </c>
      <c r="I23" s="6">
        <f t="shared" si="66"/>
        <v>376.62555868749911</v>
      </c>
      <c r="J23" s="6">
        <f t="shared" si="66"/>
        <v>355.4882286141044</v>
      </c>
      <c r="K23" s="6">
        <f t="shared" si="66"/>
        <v>335.53718744842126</v>
      </c>
      <c r="L23" s="6">
        <f t="shared" si="66"/>
        <v>316.70585718047045</v>
      </c>
      <c r="M23" s="6">
        <f t="shared" si="66"/>
        <v>298.93139635330306</v>
      </c>
      <c r="N23" s="6">
        <f t="shared" si="66"/>
        <v>282.154490356694</v>
      </c>
      <c r="O23" s="6">
        <f t="shared" si="66"/>
        <v>266.31915349016856</v>
      </c>
      <c r="P23" s="6">
        <f t="shared" si="66"/>
        <v>251.37254213483146</v>
      </c>
      <c r="Q23" s="6">
        <f t="shared" si="66"/>
        <v>237.26477841054069</v>
      </c>
      <c r="R23" s="6">
        <f t="shared" ref="Q23:R23" si="67">($B$6/R4)/32</f>
        <v>223.9487837299574</v>
      </c>
      <c r="T23">
        <v>4</v>
      </c>
      <c r="U23" t="str">
        <f t="shared" si="52"/>
        <v>$01A7</v>
      </c>
      <c r="V23" t="str">
        <f t="shared" si="53"/>
        <v>$018F</v>
      </c>
      <c r="W23" t="str">
        <f t="shared" si="54"/>
        <v>$0179</v>
      </c>
      <c r="X23" t="str">
        <f t="shared" si="55"/>
        <v>$0163</v>
      </c>
      <c r="Y23" t="str">
        <f t="shared" si="56"/>
        <v>$0150</v>
      </c>
      <c r="Z23" t="str">
        <f t="shared" si="57"/>
        <v>$013D</v>
      </c>
      <c r="AA23" t="str">
        <f t="shared" si="58"/>
        <v>$012B</v>
      </c>
      <c r="AB23" t="str">
        <f t="shared" si="59"/>
        <v>$011A</v>
      </c>
      <c r="AC23" t="str">
        <f t="shared" si="60"/>
        <v>$010A</v>
      </c>
      <c r="AD23" t="str">
        <f t="shared" si="61"/>
        <v>$00FB</v>
      </c>
      <c r="AE23" t="str">
        <f t="shared" si="62"/>
        <v>$00ED</v>
      </c>
      <c r="AF23" t="str">
        <f t="shared" si="63"/>
        <v>$00E0</v>
      </c>
      <c r="AH23" s="10" t="str">
        <f t="shared" si="64"/>
        <v xml:space="preserve">      dw      $01A7, $018F, $0179, $0163, $0150, $013D, $012B, $011A, $010A, $00FB, $00ED, $00E0</v>
      </c>
    </row>
    <row r="24" spans="1:34" x14ac:dyDescent="0.3">
      <c r="A24" t="s">
        <v>45</v>
      </c>
      <c r="B24">
        <v>1.0594600000000001</v>
      </c>
      <c r="C24" t="s">
        <v>57</v>
      </c>
      <c r="F24">
        <v>5</v>
      </c>
      <c r="G24">
        <f>G23/2</f>
        <v>211.37271331285078</v>
      </c>
      <c r="H24">
        <f t="shared" ref="H24:R24" si="68">H23/2</f>
        <v>199.50985720352892</v>
      </c>
      <c r="I24">
        <f t="shared" si="68"/>
        <v>188.31277934374955</v>
      </c>
      <c r="J24">
        <f t="shared" si="68"/>
        <v>177.7441143070522</v>
      </c>
      <c r="K24">
        <f t="shared" si="68"/>
        <v>167.76859372421063</v>
      </c>
      <c r="L24">
        <f t="shared" si="68"/>
        <v>158.35292859023522</v>
      </c>
      <c r="M24">
        <f t="shared" si="68"/>
        <v>149.46569817665153</v>
      </c>
      <c r="N24">
        <f t="shared" si="68"/>
        <v>141.077245178347</v>
      </c>
      <c r="O24">
        <f t="shared" si="68"/>
        <v>133.15957674508428</v>
      </c>
      <c r="P24">
        <f t="shared" si="68"/>
        <v>125.68627106741573</v>
      </c>
      <c r="Q24">
        <f t="shared" si="68"/>
        <v>118.63238920527034</v>
      </c>
      <c r="R24">
        <f t="shared" si="68"/>
        <v>111.9743918649787</v>
      </c>
      <c r="T24">
        <v>5</v>
      </c>
      <c r="U24" t="str">
        <f t="shared" si="52"/>
        <v>$00D3</v>
      </c>
      <c r="V24" t="str">
        <f t="shared" si="53"/>
        <v>$00C8</v>
      </c>
      <c r="W24" t="str">
        <f t="shared" si="54"/>
        <v>$00BC</v>
      </c>
      <c r="X24" t="str">
        <f t="shared" si="55"/>
        <v>$00B2</v>
      </c>
      <c r="Y24" t="str">
        <f t="shared" si="56"/>
        <v>$00A8</v>
      </c>
      <c r="Z24" t="str">
        <f t="shared" si="57"/>
        <v>$009E</v>
      </c>
      <c r="AA24" t="str">
        <f t="shared" si="58"/>
        <v>$0095</v>
      </c>
      <c r="AB24" t="str">
        <f t="shared" si="59"/>
        <v>$008D</v>
      </c>
      <c r="AC24" t="str">
        <f t="shared" si="60"/>
        <v>$0085</v>
      </c>
      <c r="AD24" t="str">
        <f t="shared" si="61"/>
        <v>$007E</v>
      </c>
      <c r="AE24" t="str">
        <f t="shared" si="62"/>
        <v>$0077</v>
      </c>
      <c r="AF24" t="str">
        <f t="shared" si="63"/>
        <v>$0070</v>
      </c>
      <c r="AH24" s="10" t="str">
        <f t="shared" si="64"/>
        <v xml:space="preserve">      dw      $00D3, $00C8, $00BC, $00B2, $00A8, $009E, $0095, $008D, $0085, $007E, $0077, $0070</v>
      </c>
    </row>
    <row r="25" spans="1:34" x14ac:dyDescent="0.3">
      <c r="A25" t="s">
        <v>46</v>
      </c>
      <c r="B25">
        <v>1.12246</v>
      </c>
      <c r="F25">
        <v>6</v>
      </c>
      <c r="G25">
        <f t="shared" ref="G25:G27" si="69">G24/2</f>
        <v>105.68635665642539</v>
      </c>
      <c r="H25">
        <f t="shared" ref="H25:H27" si="70">H24/2</f>
        <v>99.754928601764462</v>
      </c>
      <c r="I25">
        <f t="shared" ref="I25:I27" si="71">I24/2</f>
        <v>94.156389671874777</v>
      </c>
      <c r="J25">
        <f t="shared" ref="J25:J27" si="72">J24/2</f>
        <v>88.8720571535261</v>
      </c>
      <c r="K25">
        <f t="shared" ref="K25:K27" si="73">K24/2</f>
        <v>83.884296862105316</v>
      </c>
      <c r="L25">
        <f t="shared" ref="L25:L27" si="74">L24/2</f>
        <v>79.176464295117611</v>
      </c>
      <c r="M25">
        <f t="shared" ref="M25:M27" si="75">M24/2</f>
        <v>74.732849088325764</v>
      </c>
      <c r="N25">
        <f t="shared" ref="N25:N27" si="76">N24/2</f>
        <v>70.538622589173499</v>
      </c>
      <c r="O25">
        <f t="shared" ref="O25:O27" si="77">O24/2</f>
        <v>66.57978837254214</v>
      </c>
      <c r="P25">
        <f t="shared" ref="P25:P27" si="78">P24/2</f>
        <v>62.843135533707866</v>
      </c>
      <c r="Q25">
        <f t="shared" ref="Q25:Q27" si="79">Q24/2</f>
        <v>59.316194602635171</v>
      </c>
      <c r="R25">
        <f t="shared" ref="R25:R27" si="80">R24/2</f>
        <v>55.98719593248935</v>
      </c>
      <c r="T25">
        <v>6</v>
      </c>
      <c r="U25" t="str">
        <f t="shared" si="52"/>
        <v>$006A</v>
      </c>
      <c r="V25" t="str">
        <f t="shared" si="53"/>
        <v>$0064</v>
      </c>
      <c r="W25" t="str">
        <f t="shared" si="54"/>
        <v>$005E</v>
      </c>
      <c r="X25" t="str">
        <f t="shared" si="55"/>
        <v>$0059</v>
      </c>
      <c r="Y25" t="str">
        <f t="shared" si="56"/>
        <v>$0054</v>
      </c>
      <c r="Z25" t="str">
        <f t="shared" si="57"/>
        <v>$004F</v>
      </c>
      <c r="AA25" t="str">
        <f t="shared" si="58"/>
        <v>$004B</v>
      </c>
      <c r="AB25" t="str">
        <f t="shared" si="59"/>
        <v>$0047</v>
      </c>
      <c r="AC25" t="str">
        <f t="shared" si="60"/>
        <v>$0043</v>
      </c>
      <c r="AD25" t="str">
        <f t="shared" si="61"/>
        <v>$003F</v>
      </c>
      <c r="AE25" t="str">
        <f t="shared" si="62"/>
        <v>$003B</v>
      </c>
      <c r="AF25" t="str">
        <f t="shared" si="63"/>
        <v>$0038</v>
      </c>
      <c r="AH25" s="10" t="str">
        <f t="shared" si="64"/>
        <v xml:space="preserve">      dw      $006A, $0064, $005E, $0059, $0054, $004F, $004B, $0047, $0043, $003F, $003B, $0038</v>
      </c>
    </row>
    <row r="26" spans="1:34" x14ac:dyDescent="0.3">
      <c r="A26" t="s">
        <v>47</v>
      </c>
      <c r="B26">
        <v>1.1892100000000001</v>
      </c>
      <c r="F26">
        <v>7</v>
      </c>
      <c r="G26">
        <f t="shared" si="69"/>
        <v>52.843178328212694</v>
      </c>
      <c r="H26">
        <f t="shared" si="70"/>
        <v>49.877464300882231</v>
      </c>
      <c r="I26">
        <f t="shared" si="71"/>
        <v>47.078194835937389</v>
      </c>
      <c r="J26">
        <f t="shared" si="72"/>
        <v>44.43602857676305</v>
      </c>
      <c r="K26">
        <f t="shared" si="73"/>
        <v>41.942148431052658</v>
      </c>
      <c r="L26">
        <f t="shared" si="74"/>
        <v>39.588232147558806</v>
      </c>
      <c r="M26">
        <f t="shared" si="75"/>
        <v>37.366424544162882</v>
      </c>
      <c r="N26">
        <f t="shared" si="76"/>
        <v>35.26931129458675</v>
      </c>
      <c r="O26">
        <f t="shared" si="77"/>
        <v>33.28989418627107</v>
      </c>
      <c r="P26">
        <f t="shared" si="78"/>
        <v>31.421567766853933</v>
      </c>
      <c r="Q26">
        <f t="shared" si="79"/>
        <v>29.658097301317586</v>
      </c>
      <c r="R26">
        <f t="shared" si="80"/>
        <v>27.993597966244675</v>
      </c>
      <c r="T26">
        <v>7</v>
      </c>
      <c r="U26" t="str">
        <f t="shared" si="52"/>
        <v>$0035</v>
      </c>
      <c r="V26" t="str">
        <f t="shared" si="53"/>
        <v>$0032</v>
      </c>
      <c r="W26" t="str">
        <f t="shared" si="54"/>
        <v>$002F</v>
      </c>
      <c r="X26" t="str">
        <f t="shared" si="55"/>
        <v>$002C</v>
      </c>
      <c r="Y26" t="str">
        <f t="shared" si="56"/>
        <v>$002A</v>
      </c>
      <c r="Z26" t="str">
        <f t="shared" si="57"/>
        <v>$0028</v>
      </c>
      <c r="AA26" t="str">
        <f t="shared" si="58"/>
        <v>$0025</v>
      </c>
      <c r="AB26" t="str">
        <f t="shared" si="59"/>
        <v>$0023</v>
      </c>
      <c r="AC26" t="str">
        <f t="shared" si="60"/>
        <v>$0021</v>
      </c>
      <c r="AD26" t="str">
        <f t="shared" si="61"/>
        <v>$001F</v>
      </c>
      <c r="AE26" t="str">
        <f t="shared" si="62"/>
        <v>$001E</v>
      </c>
      <c r="AF26" t="str">
        <f t="shared" si="63"/>
        <v>$001C</v>
      </c>
      <c r="AH26" s="10" t="str">
        <f t="shared" si="64"/>
        <v xml:space="preserve">      dw      $0035, $0032, $002F, $002C, $002A, $0028, $0025, $0023, $0021, $001F, $001E, $001C</v>
      </c>
    </row>
    <row r="27" spans="1:34" x14ac:dyDescent="0.3">
      <c r="A27" t="s">
        <v>48</v>
      </c>
      <c r="B27">
        <v>1.2599199999999999</v>
      </c>
      <c r="F27">
        <v>8</v>
      </c>
      <c r="G27">
        <f t="shared" si="69"/>
        <v>26.421589164106347</v>
      </c>
      <c r="H27">
        <f t="shared" si="70"/>
        <v>24.938732150441115</v>
      </c>
      <c r="I27">
        <f t="shared" si="71"/>
        <v>23.539097417968694</v>
      </c>
      <c r="J27">
        <f t="shared" si="72"/>
        <v>22.218014288381525</v>
      </c>
      <c r="K27">
        <f t="shared" si="73"/>
        <v>20.971074215526329</v>
      </c>
      <c r="L27">
        <f t="shared" si="74"/>
        <v>19.794116073779403</v>
      </c>
      <c r="M27">
        <f t="shared" si="75"/>
        <v>18.683212272081441</v>
      </c>
      <c r="N27">
        <f t="shared" si="76"/>
        <v>17.634655647293375</v>
      </c>
      <c r="O27">
        <f t="shared" si="77"/>
        <v>16.644947093135535</v>
      </c>
      <c r="P27">
        <f t="shared" si="78"/>
        <v>15.710783883426966</v>
      </c>
      <c r="Q27">
        <f t="shared" si="79"/>
        <v>14.829048650658793</v>
      </c>
      <c r="R27">
        <f t="shared" si="80"/>
        <v>13.996798983122337</v>
      </c>
      <c r="T27">
        <v>8</v>
      </c>
      <c r="U27" t="str">
        <f t="shared" si="52"/>
        <v>$001A</v>
      </c>
      <c r="V27" t="str">
        <f t="shared" si="53"/>
        <v>$0019</v>
      </c>
      <c r="W27" t="str">
        <f t="shared" si="54"/>
        <v>$0018</v>
      </c>
      <c r="X27" t="str">
        <f t="shared" si="55"/>
        <v>$0016</v>
      </c>
      <c r="Y27" t="str">
        <f t="shared" si="56"/>
        <v>$0015</v>
      </c>
      <c r="Z27" t="str">
        <f t="shared" si="57"/>
        <v>$0014</v>
      </c>
      <c r="AA27" t="str">
        <f t="shared" si="58"/>
        <v>$0013</v>
      </c>
      <c r="AB27" t="str">
        <f t="shared" si="59"/>
        <v>$0012</v>
      </c>
      <c r="AC27" t="str">
        <f t="shared" si="60"/>
        <v>$0011</v>
      </c>
      <c r="AD27" t="str">
        <f t="shared" si="61"/>
        <v>$0010</v>
      </c>
      <c r="AE27" t="str">
        <f t="shared" si="62"/>
        <v>$000F</v>
      </c>
      <c r="AF27" t="str">
        <f t="shared" si="63"/>
        <v>$000E</v>
      </c>
      <c r="AH27" s="10" t="str">
        <f t="shared" si="64"/>
        <v xml:space="preserve">      dw      $001A, $0019, $0018, $0016, $0015, $0014, $0013, $0012, $0011, $0010, $000F, $000E</v>
      </c>
    </row>
    <row r="28" spans="1:34" x14ac:dyDescent="0.3">
      <c r="A28" t="s">
        <v>49</v>
      </c>
      <c r="B28">
        <v>1.33483</v>
      </c>
    </row>
    <row r="29" spans="1:34" x14ac:dyDescent="0.3">
      <c r="A29" t="s">
        <v>50</v>
      </c>
      <c r="B29">
        <v>1.41421</v>
      </c>
      <c r="F29" s="4" t="s">
        <v>37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T29" s="4" t="s">
        <v>37</v>
      </c>
      <c r="U29" s="4" t="s">
        <v>6</v>
      </c>
      <c r="V29" s="4" t="s">
        <v>7</v>
      </c>
      <c r="W29" s="4" t="s">
        <v>8</v>
      </c>
      <c r="X29" s="4" t="s">
        <v>9</v>
      </c>
      <c r="Y29" s="4" t="s">
        <v>10</v>
      </c>
      <c r="Z29" s="4" t="s">
        <v>11</v>
      </c>
      <c r="AA29" s="4" t="s">
        <v>12</v>
      </c>
      <c r="AB29" s="4" t="s">
        <v>13</v>
      </c>
      <c r="AC29" s="4" t="s">
        <v>14</v>
      </c>
      <c r="AD29" s="4" t="s">
        <v>15</v>
      </c>
      <c r="AE29" s="4" t="s">
        <v>16</v>
      </c>
      <c r="AF29" s="4" t="s">
        <v>17</v>
      </c>
    </row>
    <row r="30" spans="1:34" x14ac:dyDescent="0.3">
      <c r="A30" t="s">
        <v>51</v>
      </c>
      <c r="B30">
        <v>1.49831</v>
      </c>
      <c r="F30">
        <v>1</v>
      </c>
      <c r="T30">
        <v>1</v>
      </c>
      <c r="U30" t="str">
        <f>_xlfn.CONCAT("$",DEC2HEX(G$34+(($T30-1)*512),4))</f>
        <v>$00AD</v>
      </c>
      <c r="V30" t="str">
        <f t="shared" ref="V30:AF37" si="81">_xlfn.CONCAT("$",DEC2HEX(H$34+(($T30-1)*512),4))</f>
        <v>$00B7</v>
      </c>
      <c r="W30" t="str">
        <f t="shared" si="81"/>
        <v>$00C2</v>
      </c>
      <c r="X30" t="str">
        <f t="shared" si="81"/>
        <v>$00CE</v>
      </c>
      <c r="Y30" t="str">
        <f t="shared" si="81"/>
        <v>$00DA</v>
      </c>
      <c r="Z30" t="str">
        <f t="shared" si="81"/>
        <v>$00E7</v>
      </c>
      <c r="AA30" t="str">
        <f t="shared" si="81"/>
        <v>$00F5</v>
      </c>
      <c r="AB30" t="str">
        <f t="shared" si="81"/>
        <v>$0103</v>
      </c>
      <c r="AC30" t="str">
        <f t="shared" si="81"/>
        <v>$0113</v>
      </c>
      <c r="AD30" t="str">
        <f t="shared" si="81"/>
        <v>$0123</v>
      </c>
      <c r="AE30" t="str">
        <f t="shared" si="81"/>
        <v>$0134</v>
      </c>
      <c r="AF30" t="str">
        <f t="shared" si="81"/>
        <v>$0147</v>
      </c>
      <c r="AH30" s="10" t="str">
        <f t="shared" ref="AH30:AH37" si="82">_xlfn.CONCAT("      dw      ",U30,", ",V30,", ",W30,", ",X30,", ",Y30,", ",Z30,", ",AA30,", ",AB30,", ",AC30,", ",AD30,", ",AE30,", ",AF30)</f>
        <v xml:space="preserve">      dw      $00AD, $00B7, $00C2, $00CE, $00DA, $00E7, $00F5, $0103, $0113, $0123, $0134, $0147</v>
      </c>
    </row>
    <row r="31" spans="1:34" x14ac:dyDescent="0.3">
      <c r="A31" t="s">
        <v>52</v>
      </c>
      <c r="B31">
        <v>1.5873999999999999</v>
      </c>
      <c r="F31">
        <v>2</v>
      </c>
      <c r="T31">
        <v>2</v>
      </c>
      <c r="U31" t="str">
        <f>_xlfn.CONCAT("$",DEC2HEX(G$34+(($T31-1)*512),4))</f>
        <v>$02AD</v>
      </c>
      <c r="V31" t="str">
        <f t="shared" si="81"/>
        <v>$02B7</v>
      </c>
      <c r="W31" t="str">
        <f t="shared" si="81"/>
        <v>$02C2</v>
      </c>
      <c r="X31" t="str">
        <f t="shared" si="81"/>
        <v>$02CE</v>
      </c>
      <c r="Y31" t="str">
        <f t="shared" si="81"/>
        <v>$02DA</v>
      </c>
      <c r="Z31" t="str">
        <f t="shared" si="81"/>
        <v>$02E7</v>
      </c>
      <c r="AA31" t="str">
        <f t="shared" si="81"/>
        <v>$02F5</v>
      </c>
      <c r="AB31" t="str">
        <f t="shared" si="81"/>
        <v>$0303</v>
      </c>
      <c r="AC31" t="str">
        <f t="shared" si="81"/>
        <v>$0313</v>
      </c>
      <c r="AD31" t="str">
        <f t="shared" si="81"/>
        <v>$0323</v>
      </c>
      <c r="AE31" t="str">
        <f t="shared" si="81"/>
        <v>$0334</v>
      </c>
      <c r="AF31" t="str">
        <f t="shared" si="81"/>
        <v>$0347</v>
      </c>
      <c r="AH31" s="10" t="str">
        <f t="shared" si="82"/>
        <v xml:space="preserve">      dw      $02AD, $02B7, $02C2, $02CE, $02DA, $02E7, $02F5, $0303, $0313, $0323, $0334, $0347</v>
      </c>
    </row>
    <row r="32" spans="1:34" x14ac:dyDescent="0.3">
      <c r="A32" t="s">
        <v>53</v>
      </c>
      <c r="B32">
        <v>1.6817899999999999</v>
      </c>
      <c r="F32">
        <v>3</v>
      </c>
      <c r="T32">
        <v>3</v>
      </c>
      <c r="U32" t="str">
        <f t="shared" ref="U32:U37" si="83">_xlfn.CONCAT("$",DEC2HEX(G$34+(($T32-1)*512),4))</f>
        <v>$04AD</v>
      </c>
      <c r="V32" t="str">
        <f t="shared" si="81"/>
        <v>$04B7</v>
      </c>
      <c r="W32" t="str">
        <f t="shared" si="81"/>
        <v>$04C2</v>
      </c>
      <c r="X32" t="str">
        <f t="shared" si="81"/>
        <v>$04CE</v>
      </c>
      <c r="Y32" t="str">
        <f t="shared" si="81"/>
        <v>$04DA</v>
      </c>
      <c r="Z32" t="str">
        <f t="shared" si="81"/>
        <v>$04E7</v>
      </c>
      <c r="AA32" t="str">
        <f t="shared" si="81"/>
        <v>$04F5</v>
      </c>
      <c r="AB32" t="str">
        <f t="shared" si="81"/>
        <v>$0503</v>
      </c>
      <c r="AC32" t="str">
        <f t="shared" si="81"/>
        <v>$0513</v>
      </c>
      <c r="AD32" t="str">
        <f t="shared" si="81"/>
        <v>$0523</v>
      </c>
      <c r="AE32" t="str">
        <f t="shared" si="81"/>
        <v>$0534</v>
      </c>
      <c r="AF32" t="str">
        <f t="shared" si="81"/>
        <v>$0547</v>
      </c>
      <c r="AH32" s="10" t="str">
        <f t="shared" si="82"/>
        <v xml:space="preserve">      dw      $04AD, $04B7, $04C2, $04CE, $04DA, $04E7, $04F5, $0503, $0513, $0523, $0534, $0547</v>
      </c>
    </row>
    <row r="33" spans="1:34" x14ac:dyDescent="0.3">
      <c r="A33" t="s">
        <v>54</v>
      </c>
      <c r="B33">
        <v>1.7818000000000001</v>
      </c>
      <c r="F33">
        <v>4</v>
      </c>
      <c r="T33">
        <v>4</v>
      </c>
      <c r="U33" t="str">
        <f t="shared" si="83"/>
        <v>$06AD</v>
      </c>
      <c r="V33" t="str">
        <f t="shared" si="81"/>
        <v>$06B7</v>
      </c>
      <c r="W33" t="str">
        <f t="shared" si="81"/>
        <v>$06C2</v>
      </c>
      <c r="X33" t="str">
        <f t="shared" si="81"/>
        <v>$06CE</v>
      </c>
      <c r="Y33" t="str">
        <f t="shared" si="81"/>
        <v>$06DA</v>
      </c>
      <c r="Z33" t="str">
        <f t="shared" si="81"/>
        <v>$06E7</v>
      </c>
      <c r="AA33" t="str">
        <f t="shared" si="81"/>
        <v>$06F5</v>
      </c>
      <c r="AB33" t="str">
        <f t="shared" si="81"/>
        <v>$0703</v>
      </c>
      <c r="AC33" t="str">
        <f t="shared" si="81"/>
        <v>$0713</v>
      </c>
      <c r="AD33" t="str">
        <f t="shared" si="81"/>
        <v>$0723</v>
      </c>
      <c r="AE33" t="str">
        <f t="shared" si="81"/>
        <v>$0734</v>
      </c>
      <c r="AF33" t="str">
        <f t="shared" si="81"/>
        <v>$0747</v>
      </c>
      <c r="AH33" s="10" t="str">
        <f t="shared" si="82"/>
        <v xml:space="preserve">      dw      $06AD, $06B7, $06C2, $06CE, $06DA, $06E7, $06F5, $0703, $0713, $0723, $0734, $0747</v>
      </c>
    </row>
    <row r="34" spans="1:34" x14ac:dyDescent="0.3">
      <c r="A34" t="s">
        <v>55</v>
      </c>
      <c r="B34">
        <v>1.88775</v>
      </c>
      <c r="F34">
        <v>5</v>
      </c>
      <c r="G34">
        <f t="shared" ref="G34:O34" si="84">(G4*$B$8)/(POWER(2,$B$9-1))</f>
        <v>173.41188569476307</v>
      </c>
      <c r="H34">
        <f t="shared" si="84"/>
        <v>183.72295641817371</v>
      </c>
      <c r="I34">
        <f t="shared" si="84"/>
        <v>194.64712340679833</v>
      </c>
      <c r="J34">
        <f t="shared" si="84"/>
        <v>206.22084136456658</v>
      </c>
      <c r="K34">
        <f t="shared" si="84"/>
        <v>218.48273259210373</v>
      </c>
      <c r="L34">
        <f t="shared" si="84"/>
        <v>231.47371587203023</v>
      </c>
      <c r="M34">
        <f t="shared" si="84"/>
        <v>245.23714301778116</v>
      </c>
      <c r="N34">
        <f t="shared" si="84"/>
        <v>259.81894354161847</v>
      </c>
      <c r="O34">
        <f t="shared" si="84"/>
        <v>275.26777792460308</v>
      </c>
      <c r="P34">
        <f>(P4*$B$8)/(POWER(2,$B$9-1))</f>
        <v>291.6352</v>
      </c>
      <c r="Q34">
        <f t="shared" ref="Q34:R34" si="85">(Q4*$B$8)/(POWER(2,$B$9-1))</f>
        <v>308.97582899200006</v>
      </c>
      <c r="R34">
        <f t="shared" si="85"/>
        <v>327.34753178386444</v>
      </c>
      <c r="T34">
        <v>5</v>
      </c>
      <c r="U34" t="str">
        <f t="shared" si="83"/>
        <v>$08AD</v>
      </c>
      <c r="V34" t="str">
        <f t="shared" si="81"/>
        <v>$08B7</v>
      </c>
      <c r="W34" t="str">
        <f t="shared" si="81"/>
        <v>$08C2</v>
      </c>
      <c r="X34" t="str">
        <f t="shared" si="81"/>
        <v>$08CE</v>
      </c>
      <c r="Y34" t="str">
        <f t="shared" si="81"/>
        <v>$08DA</v>
      </c>
      <c r="Z34" t="str">
        <f t="shared" si="81"/>
        <v>$08E7</v>
      </c>
      <c r="AA34" t="str">
        <f t="shared" si="81"/>
        <v>$08F5</v>
      </c>
      <c r="AB34" t="str">
        <f t="shared" si="81"/>
        <v>$0903</v>
      </c>
      <c r="AC34" t="str">
        <f t="shared" si="81"/>
        <v>$0913</v>
      </c>
      <c r="AD34" t="str">
        <f t="shared" si="81"/>
        <v>$0923</v>
      </c>
      <c r="AE34" t="str">
        <f t="shared" si="81"/>
        <v>$0934</v>
      </c>
      <c r="AF34" t="str">
        <f t="shared" si="81"/>
        <v>$0947</v>
      </c>
      <c r="AH34" s="10" t="str">
        <f t="shared" si="82"/>
        <v xml:space="preserve">      dw      $08AD, $08B7, $08C2, $08CE, $08DA, $08E7, $08F5, $0903, $0913, $0923, $0934, $0947</v>
      </c>
    </row>
    <row r="35" spans="1:34" x14ac:dyDescent="0.3">
      <c r="A35" t="s">
        <v>42</v>
      </c>
      <c r="B35">
        <v>2</v>
      </c>
      <c r="F35">
        <v>6</v>
      </c>
      <c r="T35">
        <v>6</v>
      </c>
      <c r="U35" t="str">
        <f t="shared" si="83"/>
        <v>$0AAD</v>
      </c>
      <c r="V35" t="str">
        <f t="shared" si="81"/>
        <v>$0AB7</v>
      </c>
      <c r="W35" t="str">
        <f t="shared" si="81"/>
        <v>$0AC2</v>
      </c>
      <c r="X35" t="str">
        <f t="shared" si="81"/>
        <v>$0ACE</v>
      </c>
      <c r="Y35" t="str">
        <f t="shared" si="81"/>
        <v>$0ADA</v>
      </c>
      <c r="Z35" t="str">
        <f t="shared" si="81"/>
        <v>$0AE7</v>
      </c>
      <c r="AA35" t="str">
        <f t="shared" si="81"/>
        <v>$0AF5</v>
      </c>
      <c r="AB35" t="str">
        <f t="shared" si="81"/>
        <v>$0B03</v>
      </c>
      <c r="AC35" t="str">
        <f t="shared" si="81"/>
        <v>$0B13</v>
      </c>
      <c r="AD35" t="str">
        <f t="shared" si="81"/>
        <v>$0B23</v>
      </c>
      <c r="AE35" t="str">
        <f t="shared" si="81"/>
        <v>$0B34</v>
      </c>
      <c r="AF35" t="str">
        <f t="shared" si="81"/>
        <v>$0B47</v>
      </c>
      <c r="AH35" s="10" t="str">
        <f t="shared" si="82"/>
        <v xml:space="preserve">      dw      $0AAD, $0AB7, $0AC2, $0ACE, $0ADA, $0AE7, $0AF5, $0B03, $0B13, $0B23, $0B34, $0B47</v>
      </c>
    </row>
    <row r="36" spans="1:34" x14ac:dyDescent="0.3">
      <c r="F36">
        <v>7</v>
      </c>
      <c r="T36">
        <v>7</v>
      </c>
      <c r="U36" t="str">
        <f t="shared" si="83"/>
        <v>$0CAD</v>
      </c>
      <c r="V36" t="str">
        <f t="shared" si="81"/>
        <v>$0CB7</v>
      </c>
      <c r="W36" t="str">
        <f t="shared" si="81"/>
        <v>$0CC2</v>
      </c>
      <c r="X36" t="str">
        <f t="shared" si="81"/>
        <v>$0CCE</v>
      </c>
      <c r="Y36" t="str">
        <f t="shared" si="81"/>
        <v>$0CDA</v>
      </c>
      <c r="Z36" t="str">
        <f t="shared" si="81"/>
        <v>$0CE7</v>
      </c>
      <c r="AA36" t="str">
        <f t="shared" si="81"/>
        <v>$0CF5</v>
      </c>
      <c r="AB36" t="str">
        <f t="shared" si="81"/>
        <v>$0D03</v>
      </c>
      <c r="AC36" t="str">
        <f t="shared" si="81"/>
        <v>$0D13</v>
      </c>
      <c r="AD36" t="str">
        <f t="shared" si="81"/>
        <v>$0D23</v>
      </c>
      <c r="AE36" t="str">
        <f t="shared" si="81"/>
        <v>$0D34</v>
      </c>
      <c r="AF36" t="str">
        <f t="shared" si="81"/>
        <v>$0D47</v>
      </c>
      <c r="AH36" s="10" t="str">
        <f t="shared" si="82"/>
        <v xml:space="preserve">      dw      $0CAD, $0CB7, $0CC2, $0CCE, $0CDA, $0CE7, $0CF5, $0D03, $0D13, $0D23, $0D34, $0D47</v>
      </c>
    </row>
    <row r="37" spans="1:34" x14ac:dyDescent="0.3">
      <c r="F37">
        <v>8</v>
      </c>
      <c r="T37">
        <v>8</v>
      </c>
      <c r="U37" t="str">
        <f t="shared" si="83"/>
        <v>$0EAD</v>
      </c>
      <c r="V37" t="str">
        <f t="shared" si="81"/>
        <v>$0EB7</v>
      </c>
      <c r="W37" t="str">
        <f t="shared" si="81"/>
        <v>$0EC2</v>
      </c>
      <c r="X37" t="str">
        <f t="shared" si="81"/>
        <v>$0ECE</v>
      </c>
      <c r="Y37" t="str">
        <f t="shared" si="81"/>
        <v>$0EDA</v>
      </c>
      <c r="Z37" t="str">
        <f t="shared" si="81"/>
        <v>$0EE7</v>
      </c>
      <c r="AA37" t="str">
        <f t="shared" si="81"/>
        <v>$0EF5</v>
      </c>
      <c r="AB37" t="str">
        <f t="shared" si="81"/>
        <v>$0F03</v>
      </c>
      <c r="AC37" t="str">
        <f t="shared" si="81"/>
        <v>$0F13</v>
      </c>
      <c r="AD37" t="str">
        <f t="shared" si="81"/>
        <v>$0F23</v>
      </c>
      <c r="AE37" t="str">
        <f t="shared" si="81"/>
        <v>$0F34</v>
      </c>
      <c r="AF37" t="str">
        <f t="shared" si="81"/>
        <v>$0F47</v>
      </c>
      <c r="AH37" s="10" t="str">
        <f t="shared" si="82"/>
        <v xml:space="preserve">      dw      $0EAD, $0EB7, $0EC2, $0ECE, $0EDA, $0EE7, $0EF5, $0F03, $0F13, $0F23, $0F34, $0F47</v>
      </c>
    </row>
    <row r="38" spans="1:34" x14ac:dyDescent="0.3">
      <c r="F38" t="s">
        <v>43</v>
      </c>
    </row>
    <row r="39" spans="1:34" x14ac:dyDescent="0.3">
      <c r="F39" t="s">
        <v>42</v>
      </c>
      <c r="G39" s="5" t="s">
        <v>6</v>
      </c>
      <c r="H39" s="5" t="s">
        <v>7</v>
      </c>
      <c r="I39" s="5" t="s">
        <v>8</v>
      </c>
      <c r="J39" s="5" t="s">
        <v>9</v>
      </c>
      <c r="K39" s="5" t="s">
        <v>10</v>
      </c>
      <c r="L39" s="5" t="s">
        <v>11</v>
      </c>
      <c r="M39" s="5" t="s">
        <v>12</v>
      </c>
      <c r="N39" s="5" t="s">
        <v>13</v>
      </c>
      <c r="O39" s="5" t="s">
        <v>14</v>
      </c>
      <c r="P39" s="5" t="s">
        <v>15</v>
      </c>
      <c r="Q39" s="5" t="s">
        <v>16</v>
      </c>
      <c r="R39" s="5" t="s">
        <v>17</v>
      </c>
    </row>
    <row r="40" spans="1:34" x14ac:dyDescent="0.3">
      <c r="F40">
        <v>1</v>
      </c>
      <c r="G40">
        <f>ABS(ROUND(G8,0)-ROUND(G$1,0))</f>
        <v>10</v>
      </c>
      <c r="H40">
        <f>ABS(ROUND(H8,0)-ROUND(H$1,0))</f>
        <v>8</v>
      </c>
      <c r="I40">
        <f>ABS(ROUND(I8,0)-ROUND(I$1,0))</f>
        <v>5</v>
      </c>
      <c r="J40">
        <f>ABS(ROUND(J8,0)-ROUND(J$1,0))</f>
        <v>4</v>
      </c>
      <c r="K40">
        <f>ABS(ROUND(K8,0)-ROUND(K$1,0))</f>
        <v>16</v>
      </c>
      <c r="L40">
        <f>ABS(ROUND(L8,0)-ROUND(L$1,0))</f>
        <v>6</v>
      </c>
      <c r="M40">
        <f>ABS(ROUND(M8,0)-ROUND(M$1,0))</f>
        <v>23</v>
      </c>
      <c r="N40">
        <f>ABS(ROUND(N8,0)-ROUND(N$1,0))</f>
        <v>17</v>
      </c>
      <c r="O40">
        <f>ABS(ROUND(O8,0)-ROUND(O$1,0))</f>
        <v>19</v>
      </c>
      <c r="P40">
        <f>ABS(ROUND(P8,0)-ROUND(P$1,0))</f>
        <v>5</v>
      </c>
      <c r="Q40">
        <f>ABS(ROUND(Q8,0)-ROUND(Q$1,0))</f>
        <v>10</v>
      </c>
      <c r="R40">
        <f>ABS(ROUND(R8,0)-ROUND(R$1,0))</f>
        <v>0</v>
      </c>
    </row>
    <row r="41" spans="1:34" x14ac:dyDescent="0.3">
      <c r="F41">
        <v>2</v>
      </c>
      <c r="G41">
        <f>ABS(ROUND(G9,0)-ROUND((G$1/2),0))</f>
        <v>5</v>
      </c>
      <c r="H41">
        <f>ABS(ROUND(H9,0)-ROUND((H$1/2),0))</f>
        <v>4</v>
      </c>
      <c r="I41">
        <f>ABS(ROUND(I9,0)-ROUND((I$1/2),0))</f>
        <v>3</v>
      </c>
      <c r="J41">
        <f>ABS(ROUND(J9,0)-ROUND((J$1/2),0))</f>
        <v>2</v>
      </c>
      <c r="K41">
        <f>ABS(ROUND(K9,0)-ROUND((K$1/2),0))</f>
        <v>8</v>
      </c>
      <c r="L41">
        <f>ABS(ROUND(L9,0)-ROUND((L$1/2),0))</f>
        <v>3</v>
      </c>
      <c r="M41">
        <f>ABS(ROUND(M9,0)-ROUND((M$1/2),0))</f>
        <v>12</v>
      </c>
      <c r="N41">
        <f>ABS(ROUND(N9,0)-ROUND((N$1/2),0))</f>
        <v>9</v>
      </c>
      <c r="O41">
        <f>ABS(ROUND(O9,0)-ROUND((O$1/2),0))</f>
        <v>9</v>
      </c>
      <c r="P41">
        <f>ABS(ROUND(P9,0)-ROUND((P$1/2),0))</f>
        <v>3</v>
      </c>
      <c r="Q41">
        <f>ABS(ROUND(Q9,0)-ROUND((Q$1/2),0))</f>
        <v>5</v>
      </c>
      <c r="R41">
        <f>ABS(ROUND(R9,0)-ROUND((R$1/2),0))</f>
        <v>0</v>
      </c>
    </row>
    <row r="42" spans="1:34" x14ac:dyDescent="0.3">
      <c r="F42">
        <v>3</v>
      </c>
      <c r="G42">
        <f>ABS(ROUND(G10,0)-ROUND((G$1/4),0))</f>
        <v>3</v>
      </c>
      <c r="H42">
        <f>ABS(ROUND(H10,0)-ROUND((H$1/4),0))</f>
        <v>2</v>
      </c>
      <c r="I42">
        <f>ABS(ROUND(I10,0)-ROUND((I$1/4),0))</f>
        <v>1</v>
      </c>
      <c r="J42">
        <f>ABS(ROUND(J10,0)-ROUND((J$1/4),0))</f>
        <v>1</v>
      </c>
      <c r="K42">
        <f>ABS(ROUND(K10,0)-ROUND((K$1/4),0))</f>
        <v>4</v>
      </c>
      <c r="L42">
        <f>ABS(ROUND(L10,0)-ROUND((L$1/4),0))</f>
        <v>1</v>
      </c>
      <c r="M42">
        <f>ABS(ROUND(M10,0)-ROUND((M$1/4),0))</f>
        <v>6</v>
      </c>
      <c r="N42">
        <f>ABS(ROUND(N10,0)-ROUND((N$1/4),0))</f>
        <v>4</v>
      </c>
      <c r="O42">
        <f>ABS(ROUND(O10,0)-ROUND((O$1/4),0))</f>
        <v>5</v>
      </c>
      <c r="P42">
        <f>ABS(ROUND(P10,0)-ROUND((P$1/4),0))</f>
        <v>1</v>
      </c>
      <c r="Q42">
        <f>ABS(ROUND(Q10,0)-ROUND((Q$1/4),0))</f>
        <v>3</v>
      </c>
      <c r="R42">
        <f>ABS(ROUND(R10,0)-ROUND((R$1/4),0))</f>
        <v>0</v>
      </c>
    </row>
    <row r="43" spans="1:34" x14ac:dyDescent="0.3">
      <c r="F43">
        <v>4</v>
      </c>
      <c r="G43">
        <f>ABS(ROUND(G11,0)-ROUND((G$1/8),0))</f>
        <v>1</v>
      </c>
      <c r="H43">
        <f>ABS(ROUND(H11,0)-ROUND((H$1/8),0))</f>
        <v>1</v>
      </c>
      <c r="I43">
        <f>ABS(ROUND(I11,0)-ROUND((I$1/8),0))</f>
        <v>1</v>
      </c>
      <c r="J43">
        <f>ABS(ROUND(J11,0)-ROUND((J$1/8),0))</f>
        <v>1</v>
      </c>
      <c r="K43">
        <f>ABS(ROUND(K11,0)-ROUND((K$1/8),0))</f>
        <v>2</v>
      </c>
      <c r="L43">
        <f>ABS(ROUND(L11,0)-ROUND((L$1/8),0))</f>
        <v>1</v>
      </c>
      <c r="M43">
        <f>ABS(ROUND(M11,0)-ROUND((M$1/8),0))</f>
        <v>3</v>
      </c>
      <c r="N43">
        <f>ABS(ROUND(N11,0)-ROUND((N$1/8),0))</f>
        <v>2</v>
      </c>
      <c r="O43">
        <f>ABS(ROUND(O11,0)-ROUND((O$1/8),0))</f>
        <v>2</v>
      </c>
      <c r="P43">
        <f>ABS(ROUND(P11,0)-ROUND((P$1/8),0))</f>
        <v>1</v>
      </c>
      <c r="Q43">
        <f>ABS(ROUND(Q11,0)-ROUND((Q$1/8),0))</f>
        <v>1</v>
      </c>
      <c r="R43">
        <f>ABS(ROUND(R11,0)-ROUND((R$1/8),0))</f>
        <v>0</v>
      </c>
    </row>
    <row r="44" spans="1:34" x14ac:dyDescent="0.3">
      <c r="F44">
        <v>5</v>
      </c>
      <c r="G44">
        <f>ABS(ROUND(G12,0)-ROUND((G$1/16),0))</f>
        <v>1</v>
      </c>
      <c r="H44">
        <f>ABS(ROUND(H12,0)-ROUND((H$1/16),0))</f>
        <v>0</v>
      </c>
      <c r="I44">
        <f>ABS(ROUND(I12,0)-ROUND((I$1/16),0))</f>
        <v>0</v>
      </c>
      <c r="J44">
        <f>ABS(ROUND(J12,0)-ROUND((J$1/16),0))</f>
        <v>0</v>
      </c>
      <c r="K44">
        <f>ABS(ROUND(K12,0)-ROUND((K$1/16),0))</f>
        <v>1</v>
      </c>
      <c r="L44">
        <f>ABS(ROUND(L12,0)-ROUND((L$1/16),0))</f>
        <v>0</v>
      </c>
      <c r="M44">
        <f>ABS(ROUND(M12,0)-ROUND((M$1/16),0))</f>
        <v>1</v>
      </c>
      <c r="N44">
        <f>ABS(ROUND(N12,0)-ROUND((N$1/16),0))</f>
        <v>1</v>
      </c>
      <c r="O44">
        <f>ABS(ROUND(O12,0)-ROUND((O$1/16),0))</f>
        <v>1</v>
      </c>
      <c r="P44">
        <f>ABS(ROUND(P12,0)-ROUND((P$1/16),0))</f>
        <v>0</v>
      </c>
      <c r="Q44">
        <f>ABS(ROUND(Q12,0)-ROUND((Q$1/16),0))</f>
        <v>1</v>
      </c>
      <c r="R44">
        <f>ABS(ROUND(R12,0)-ROUND((R$1/16),0))</f>
        <v>0</v>
      </c>
    </row>
    <row r="45" spans="1:34" x14ac:dyDescent="0.3">
      <c r="F45">
        <v>6</v>
      </c>
      <c r="G45">
        <f>ABS(ROUND(G13,0)-ROUND((G$1/32),0))</f>
        <v>0</v>
      </c>
      <c r="H45">
        <f>ABS(ROUND(H13,0)-ROUND((H$1/32),0))</f>
        <v>0</v>
      </c>
      <c r="I45">
        <f>ABS(ROUND(I13,0)-ROUND((I$1/32),0))</f>
        <v>0</v>
      </c>
      <c r="J45">
        <f>ABS(ROUND(J13,0)-ROUND((J$1/32),0))</f>
        <v>0</v>
      </c>
      <c r="K45">
        <f>ABS(ROUND(K13,0)-ROUND((K$1/32),0))</f>
        <v>1</v>
      </c>
      <c r="L45">
        <f>ABS(ROUND(L13,0)-ROUND((L$1/32),0))</f>
        <v>0</v>
      </c>
      <c r="M45">
        <f>ABS(ROUND(M13,0)-ROUND((M$1/32),0))</f>
        <v>1</v>
      </c>
      <c r="N45">
        <f>ABS(ROUND(N13,0)-ROUND((N$1/32),0))</f>
        <v>1</v>
      </c>
      <c r="O45">
        <f>ABS(ROUND(O13,0)-ROUND((O$1/32),0))</f>
        <v>1</v>
      </c>
      <c r="P45">
        <f>ABS(ROUND(P13,0)-ROUND((P$1/32),0))</f>
        <v>0</v>
      </c>
      <c r="Q45">
        <f>ABS(ROUND(Q13,0)-ROUND((Q$1/32),0))</f>
        <v>0</v>
      </c>
      <c r="R45">
        <f>ABS(ROUND(R13,0)-ROUND((R$1/32),0))</f>
        <v>0</v>
      </c>
    </row>
    <row r="46" spans="1:34" x14ac:dyDescent="0.3">
      <c r="F46">
        <v>7</v>
      </c>
      <c r="G46">
        <f>ABS(ROUND(G14,0)-ROUND((G$1/64),0))</f>
        <v>0</v>
      </c>
      <c r="H46">
        <f>ABS(ROUND(H14,0)-ROUND((H$1/64),0))</f>
        <v>0</v>
      </c>
      <c r="I46">
        <f>ABS(ROUND(I14,0)-ROUND((I$1/64),0))</f>
        <v>0</v>
      </c>
      <c r="J46">
        <f>ABS(ROUND(J14,0)-ROUND((J$1/64),0))</f>
        <v>1</v>
      </c>
      <c r="K46">
        <f>ABS(ROUND(K14,0)-ROUND((K$1/64),0))</f>
        <v>0</v>
      </c>
      <c r="L46">
        <f>ABS(ROUND(L14,0)-ROUND((L$1/64),0))</f>
        <v>0</v>
      </c>
      <c r="M46">
        <f>ABS(ROUND(M14,0)-ROUND((M$1/64),0))</f>
        <v>0</v>
      </c>
      <c r="N46">
        <f>ABS(ROUND(N14,0)-ROUND((N$1/64),0))</f>
        <v>0</v>
      </c>
      <c r="O46">
        <f>ABS(ROUND(O14,0)-ROUND((O$1/64),0))</f>
        <v>0</v>
      </c>
      <c r="P46">
        <f>ABS(ROUND(P14,0)-ROUND((P$1/64),0))</f>
        <v>1</v>
      </c>
      <c r="Q46">
        <f>ABS(ROUND(Q14,0)-ROUND((Q$1/64),0))</f>
        <v>0</v>
      </c>
      <c r="R46">
        <f>ABS(ROUND(R14,0)-ROUND((R$1/64),0))</f>
        <v>0</v>
      </c>
    </row>
    <row r="47" spans="1:34" x14ac:dyDescent="0.3">
      <c r="F47">
        <v>8</v>
      </c>
      <c r="G47">
        <f>ABS(ROUND(G15,0)-ROUND((G$1/128),0))</f>
        <v>1</v>
      </c>
      <c r="H47">
        <f>ABS(ROUND(H15,0)-ROUND((H$1/128),0))</f>
        <v>0</v>
      </c>
      <c r="I47">
        <f>ABS(ROUND(I15,0)-ROUND((I$1/128),0))</f>
        <v>0</v>
      </c>
      <c r="J47">
        <f>ABS(ROUND(J15,0)-ROUND((J$1/128),0))</f>
        <v>0</v>
      </c>
      <c r="K47">
        <f>ABS(ROUND(K15,0)-ROUND((K$1/128),0))</f>
        <v>0</v>
      </c>
      <c r="L47">
        <f>ABS(ROUND(L15,0)-ROUND((L$1/128),0))</f>
        <v>0</v>
      </c>
      <c r="M47">
        <f>ABS(ROUND(M15,0)-ROUND((M$1/128),0))</f>
        <v>0</v>
      </c>
      <c r="N47">
        <f>ABS(ROUND(N15,0)-ROUND((N$1/128),0))</f>
        <v>0</v>
      </c>
      <c r="O47">
        <f>ABS(ROUND(O15,0)-ROUND((O$1/128),0))</f>
        <v>0</v>
      </c>
      <c r="P47">
        <f>ABS(ROUND(P15,0)-ROUND((P$1/128),0))</f>
        <v>0</v>
      </c>
      <c r="Q47">
        <f>ABS(ROUND(Q15,0)-ROUND((Q$1/128),0))</f>
        <v>0</v>
      </c>
      <c r="R47">
        <f>ABS(ROUND(R15,0)-ROUND((R$1/128),0))</f>
        <v>0</v>
      </c>
    </row>
  </sheetData>
  <conditionalFormatting sqref="G20:R27">
    <cfRule type="cellIs" dxfId="2" priority="6" operator="equal">
      <formula>1</formula>
    </cfRule>
  </conditionalFormatting>
  <conditionalFormatting sqref="U20:AF22">
    <cfRule type="cellIs" dxfId="1" priority="4" operator="equal">
      <formula>"$0001"</formula>
    </cfRule>
    <cfRule type="cellIs" dxfId="0" priority="5" operator="equal">
      <formula>1</formula>
    </cfRule>
  </conditionalFormatting>
  <conditionalFormatting sqref="G40:R4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F4" xr:uid="{0E864412-12D8-4B93-8518-B319BC23E620}">
      <formula1>$A$14:$A$18</formula1>
    </dataValidation>
    <dataValidation type="list" allowBlank="1" showInputMessage="1" showErrorMessage="1" sqref="B2" xr:uid="{5FBA5E1D-382B-48DB-AF5C-236B98A86D44}">
      <formula1>$B$24:$B$35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2021-05-10T08:26:27Z</dcterms:created>
  <dcterms:modified xsi:type="dcterms:W3CDTF">2021-05-14T18:52:20Z</dcterms:modified>
</cp:coreProperties>
</file>