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06D8109B-BFCB-6A42-8E37-45C104F37206}" xr6:coauthVersionLast="45" xr6:coauthVersionMax="45" xr10:uidLastSave="{00000000-0000-0000-0000-000000000000}"/>
  <bookViews>
    <workbookView xWindow="1604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02" i="1" l="1"/>
  <c r="I4072" i="1" l="1"/>
  <c r="I4042" i="1" l="1"/>
  <c r="I4012" i="1" l="1"/>
  <c r="I3982" i="1" l="1"/>
  <c r="H3482" i="1" l="1"/>
  <c r="H3483" i="1"/>
  <c r="H3484" i="1"/>
  <c r="H3485" i="1"/>
  <c r="H3486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478" i="1"/>
  <c r="H3479" i="1"/>
  <c r="H3480" i="1"/>
  <c r="H3481" i="1"/>
  <c r="I3922" i="1" l="1"/>
  <c r="I3892" i="1" l="1"/>
  <c r="I3862" i="1" l="1"/>
  <c r="I3831" i="1" l="1"/>
  <c r="I3802" i="1" l="1"/>
  <c r="I3772" i="1" l="1"/>
  <c r="I3742" i="1" l="1"/>
  <c r="G3482" i="1" l="1"/>
  <c r="G3483" i="1"/>
  <c r="G3484" i="1"/>
  <c r="G3485" i="1"/>
  <c r="G3486" i="1"/>
  <c r="G3487" i="1"/>
  <c r="G3488" i="1"/>
  <c r="G3489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F3482" i="1"/>
  <c r="F3483" i="1"/>
  <c r="F3484" i="1"/>
  <c r="F3485" i="1"/>
  <c r="F3486" i="1"/>
  <c r="F3487" i="1"/>
  <c r="F3488" i="1"/>
  <c r="F3489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I3712" i="1" l="1"/>
  <c r="I3682" i="1" l="1"/>
  <c r="I3652" i="1" l="1"/>
  <c r="I3622" i="1" l="1"/>
  <c r="I3592" i="1" l="1"/>
  <c r="I3562" i="1" l="1"/>
  <c r="I3532" i="1" l="1"/>
  <c r="I3502" i="1" l="1"/>
  <c r="H3212" i="1" l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8" i="1"/>
  <c r="H3349" i="1"/>
  <c r="H3350" i="1"/>
  <c r="H3351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3" i="1"/>
  <c r="H3474" i="1"/>
  <c r="H3475" i="1"/>
  <c r="H3476" i="1"/>
  <c r="H3477" i="1"/>
  <c r="G3212" i="1" l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I3472" i="1" l="1"/>
  <c r="I3442" i="1" l="1"/>
  <c r="H3442" i="1" s="1"/>
  <c r="I3412" i="1"/>
  <c r="H3472" i="1" l="1"/>
  <c r="I3382" i="1"/>
  <c r="H3412" i="1" l="1"/>
  <c r="I3352" i="1"/>
  <c r="H3382" i="1" l="1"/>
  <c r="I3322" i="1"/>
  <c r="H3352" i="1" l="1"/>
  <c r="I3292" i="1"/>
  <c r="H3322" i="1" l="1"/>
  <c r="I3262" i="1"/>
  <c r="H3292" i="1" l="1"/>
  <c r="I3232" i="1"/>
  <c r="H3262" i="1" l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3" i="1"/>
  <c r="H3144" i="1"/>
  <c r="H3145" i="1"/>
  <c r="H3146" i="1"/>
  <c r="H3147" i="1"/>
  <c r="H3148" i="1"/>
  <c r="H3149" i="1"/>
  <c r="H3150" i="1"/>
  <c r="H3151" i="1"/>
  <c r="H3153" i="1"/>
  <c r="H3154" i="1"/>
  <c r="H3155" i="1"/>
  <c r="H3156" i="1"/>
  <c r="H3158" i="1"/>
  <c r="H3159" i="1"/>
  <c r="H3160" i="1"/>
  <c r="H3161" i="1"/>
  <c r="H3162" i="1"/>
  <c r="H3163" i="1"/>
  <c r="H3164" i="1"/>
  <c r="H3165" i="1"/>
  <c r="H3166" i="1"/>
  <c r="H3168" i="1"/>
  <c r="H3169" i="1"/>
  <c r="H3170" i="1"/>
  <c r="H3171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3" i="1"/>
  <c r="H3204" i="1"/>
  <c r="H3205" i="1"/>
  <c r="H3206" i="1"/>
  <c r="H3207" i="1"/>
  <c r="H3208" i="1"/>
  <c r="H3209" i="1"/>
  <c r="H3210" i="1"/>
  <c r="H321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62" i="1"/>
  <c r="G3163" i="1"/>
  <c r="G3164" i="1"/>
  <c r="G3165" i="1"/>
  <c r="G316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62" i="1"/>
  <c r="F3163" i="1"/>
  <c r="F3164" i="1"/>
  <c r="F3165" i="1"/>
  <c r="F316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I3202" i="1" l="1"/>
  <c r="H3232" i="1" l="1"/>
  <c r="I3172" i="1"/>
  <c r="H3202" i="1" s="1"/>
  <c r="I3112" i="1" l="1"/>
  <c r="H3142" i="1" s="1"/>
  <c r="I3052" i="1" l="1"/>
  <c r="H2942" i="1" l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3" i="1"/>
  <c r="H3024" i="1"/>
  <c r="H3025" i="1"/>
  <c r="H3026" i="1"/>
  <c r="H3027" i="1"/>
  <c r="H3028" i="1"/>
  <c r="H3029" i="1"/>
  <c r="H3030" i="1"/>
  <c r="H303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I3022" i="1" l="1"/>
  <c r="H3052" i="1" l="1"/>
  <c r="I2992" i="1"/>
  <c r="H3022" i="1" l="1"/>
  <c r="I2962" i="1"/>
  <c r="H2992" i="1" l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3" i="1"/>
  <c r="H2934" i="1"/>
  <c r="H2935" i="1"/>
  <c r="H2936" i="1"/>
  <c r="H2937" i="1"/>
  <c r="H2938" i="1"/>
  <c r="H2939" i="1"/>
  <c r="H2940" i="1"/>
  <c r="H2941" i="1"/>
  <c r="I2932" i="1" l="1"/>
  <c r="H2962" i="1" s="1"/>
  <c r="I2902" i="1" l="1"/>
  <c r="H2932" i="1" l="1"/>
  <c r="G2837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H2902" i="1" l="1"/>
  <c r="I2842" i="1"/>
  <c r="H2872" i="1" s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H2842" i="1" l="1"/>
  <c r="I2782" i="1"/>
  <c r="H2812" i="1" l="1"/>
  <c r="I2752" i="1"/>
  <c r="H2782" i="1" s="1"/>
  <c r="I2722" i="1" l="1"/>
  <c r="H2752" i="1" l="1"/>
  <c r="I2692" i="1"/>
  <c r="H2722" i="1" l="1"/>
  <c r="I2662" i="1"/>
  <c r="H2692" i="1" l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H2662" i="1" l="1"/>
  <c r="I2602" i="1"/>
  <c r="H2632" i="1" l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H2602" i="1" l="1"/>
  <c r="I2542" i="1"/>
  <c r="H2572" i="1" l="1"/>
  <c r="I2512" i="1"/>
  <c r="H2542" i="1" l="1"/>
  <c r="I2482" i="1"/>
  <c r="H2482" i="1" s="1"/>
  <c r="H2512" i="1" l="1"/>
  <c r="I2451" i="1"/>
  <c r="H2451" i="1" l="1"/>
  <c r="H2481" i="1"/>
  <c r="I2422" i="1"/>
  <c r="H2452" i="1" l="1"/>
  <c r="H2367" i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H2422" i="1" l="1"/>
  <c r="I2362" i="1"/>
  <c r="H2392" i="1" l="1"/>
  <c r="I2332" i="1"/>
  <c r="H2362" i="1" l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H2332" i="1" l="1"/>
  <c r="I2272" i="1"/>
  <c r="H2302" i="1" s="1"/>
  <c r="I2242" i="1" l="1"/>
  <c r="H2272" i="1" l="1"/>
  <c r="I2212" i="1"/>
  <c r="H2242" i="1" l="1"/>
  <c r="I2182" i="1"/>
  <c r="H2212" i="1" l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H2182" i="1" l="1"/>
  <c r="I2122" i="1"/>
  <c r="H2152" i="1" l="1"/>
  <c r="I209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H2122" i="1" l="1"/>
  <c r="I2062" i="1"/>
  <c r="H2092" i="1" l="1"/>
  <c r="I2032" i="1"/>
  <c r="H2062" i="1" l="1"/>
  <c r="I2002" i="1"/>
  <c r="H2032" i="1" l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69" i="1"/>
  <c r="F1971" i="1"/>
  <c r="F1972" i="1"/>
  <c r="F1973" i="1"/>
  <c r="F1974" i="1"/>
  <c r="F1975" i="1"/>
  <c r="F1976" i="1"/>
  <c r="F1947" i="1"/>
  <c r="I1972" i="1" l="1"/>
  <c r="H2002" i="1" s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9" i="1"/>
  <c r="F1941" i="1"/>
  <c r="F1942" i="1"/>
  <c r="F1943" i="1"/>
  <c r="F1944" i="1"/>
  <c r="F1945" i="1"/>
  <c r="F1946" i="1"/>
  <c r="F1887" i="1"/>
  <c r="E1937" i="1" l="1"/>
  <c r="D1937" i="1"/>
  <c r="F1967" i="1" l="1"/>
  <c r="F1937" i="1"/>
  <c r="G1967" i="1"/>
  <c r="G1937" i="1"/>
  <c r="I1912" i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H1912" i="1" l="1"/>
  <c r="I1852" i="1"/>
  <c r="H1852" i="1" s="1"/>
  <c r="H1882" i="1" l="1"/>
  <c r="I1787" i="1"/>
  <c r="H1787" i="1" s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8" i="1"/>
  <c r="H1789" i="1"/>
  <c r="H1790" i="1"/>
  <c r="H1791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8" i="1"/>
  <c r="H1699" i="1"/>
  <c r="H1700" i="1"/>
  <c r="H170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8" i="1"/>
  <c r="H1729" i="1"/>
  <c r="H1730" i="1"/>
  <c r="H1731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8" i="1"/>
  <c r="H1759" i="1"/>
  <c r="H1760" i="1"/>
  <c r="H1761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I1047" i="1" l="1"/>
  <c r="H1047" i="1" s="1"/>
  <c r="I647" i="1"/>
  <c r="I617" i="1"/>
  <c r="I467" i="1"/>
  <c r="I307" i="1"/>
  <c r="H647" i="1" l="1"/>
  <c r="F1798" i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E1817" i="1"/>
  <c r="D1817" i="1"/>
  <c r="F1847" i="1" s="1"/>
  <c r="F1813" i="1"/>
  <c r="F1814" i="1"/>
  <c r="F1815" i="1"/>
  <c r="F1816" i="1"/>
  <c r="F1812" i="1"/>
  <c r="G1847" i="1" l="1"/>
  <c r="F1767" i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G1787" i="1" s="1"/>
  <c r="D1787" i="1"/>
  <c r="F1787" i="1" s="1"/>
  <c r="F1817" i="1" l="1"/>
  <c r="G1817" i="1"/>
  <c r="F749" i="1"/>
  <c r="F562" i="1"/>
  <c r="D677" i="1"/>
  <c r="F707" i="1" s="1"/>
  <c r="E1367" i="1"/>
  <c r="D1367" i="1"/>
  <c r="F647" i="1"/>
  <c r="F677" i="1" l="1"/>
  <c r="G1397" i="1"/>
  <c r="G1367" i="1"/>
  <c r="F1592" i="1"/>
  <c r="F1533" i="1"/>
  <c r="F334" i="1"/>
  <c r="F303" i="1"/>
  <c r="I1762" i="1" l="1"/>
  <c r="H1792" i="1" l="1"/>
  <c r="I1732" i="1"/>
  <c r="I1727" i="1"/>
  <c r="H1757" i="1" l="1"/>
  <c r="H1762" i="1"/>
  <c r="I1697" i="1"/>
  <c r="H1697" i="1" s="1"/>
  <c r="I1702" i="1"/>
  <c r="H1732" i="1" s="1"/>
  <c r="H1727" i="1" l="1"/>
  <c r="H642" i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H1702" i="1" s="1"/>
  <c r="I242" i="1" l="1"/>
  <c r="I487" i="1" l="1"/>
  <c r="H487" i="1" s="1"/>
  <c r="I427" i="1"/>
  <c r="I397" i="1"/>
  <c r="I367" i="1"/>
  <c r="H367" i="1" s="1"/>
  <c r="I277" i="1"/>
  <c r="H307" i="1" s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I1417" i="1"/>
  <c r="H1417" i="1" s="1"/>
  <c r="I1397" i="1"/>
  <c r="I1367" i="1"/>
  <c r="H1367" i="1" s="1"/>
  <c r="I1337" i="1"/>
  <c r="I1327" i="1"/>
  <c r="I1307" i="1"/>
  <c r="I1277" i="1"/>
  <c r="I1267" i="1"/>
  <c r="H1297" i="1" s="1"/>
  <c r="I1247" i="1"/>
  <c r="I1217" i="1"/>
  <c r="I1187" i="1"/>
  <c r="H1187" i="1" s="1"/>
  <c r="I1157" i="1"/>
  <c r="I1147" i="1"/>
  <c r="H1177" i="1" s="1"/>
  <c r="I1127" i="1"/>
  <c r="H1127" i="1" s="1"/>
  <c r="I1117" i="1"/>
  <c r="H1117" i="1" s="1"/>
  <c r="I1097" i="1"/>
  <c r="I1072" i="1"/>
  <c r="I1067" i="1"/>
  <c r="I1062" i="1"/>
  <c r="I1057" i="1"/>
  <c r="I1052" i="1"/>
  <c r="H1077" i="1"/>
  <c r="I1037" i="1"/>
  <c r="I1027" i="1"/>
  <c r="I1007" i="1"/>
  <c r="I997" i="1"/>
  <c r="H997" i="1" s="1"/>
  <c r="I977" i="1"/>
  <c r="I967" i="1"/>
  <c r="I947" i="1"/>
  <c r="I937" i="1"/>
  <c r="H937" i="1" s="1"/>
  <c r="I917" i="1"/>
  <c r="I907" i="1"/>
  <c r="I887" i="1"/>
  <c r="H887" i="1" s="1"/>
  <c r="I877" i="1"/>
  <c r="H877" i="1" s="1"/>
  <c r="I857" i="1"/>
  <c r="I827" i="1"/>
  <c r="I817" i="1"/>
  <c r="H817" i="1" s="1"/>
  <c r="I797" i="1"/>
  <c r="I787" i="1"/>
  <c r="I767" i="1"/>
  <c r="I757" i="1"/>
  <c r="H757" i="1" s="1"/>
  <c r="I737" i="1"/>
  <c r="I727" i="1"/>
  <c r="I707" i="1"/>
  <c r="I697" i="1"/>
  <c r="H697" i="1" s="1"/>
  <c r="I677" i="1"/>
  <c r="H677" i="1" s="1"/>
  <c r="I667" i="1"/>
  <c r="H637" i="1"/>
  <c r="I597" i="1"/>
  <c r="I592" i="1"/>
  <c r="I587" i="1"/>
  <c r="H617" i="1" s="1"/>
  <c r="I567" i="1"/>
  <c r="I562" i="1"/>
  <c r="I557" i="1"/>
  <c r="H547" i="1"/>
  <c r="I542" i="1"/>
  <c r="I537" i="1"/>
  <c r="I532" i="1"/>
  <c r="I527" i="1"/>
  <c r="H527" i="1" s="1"/>
  <c r="I517" i="1"/>
  <c r="H517" i="1" s="1"/>
  <c r="I512" i="1"/>
  <c r="I507" i="1"/>
  <c r="I502" i="1"/>
  <c r="I497" i="1"/>
  <c r="H497" i="1" s="1"/>
  <c r="I482" i="1"/>
  <c r="I477" i="1"/>
  <c r="I472" i="1"/>
  <c r="I452" i="1"/>
  <c r="I447" i="1"/>
  <c r="I442" i="1"/>
  <c r="I437" i="1"/>
  <c r="H467" i="1" s="1"/>
  <c r="I422" i="1"/>
  <c r="H532" i="1" l="1"/>
  <c r="H557" i="1"/>
  <c r="H947" i="1"/>
  <c r="H1007" i="1"/>
  <c r="H1427" i="1"/>
  <c r="H427" i="1"/>
  <c r="H507" i="1"/>
  <c r="H1337" i="1"/>
  <c r="H567" i="1"/>
  <c r="H707" i="1"/>
  <c r="H767" i="1"/>
  <c r="H827" i="1"/>
  <c r="H1097" i="1"/>
  <c r="H1247" i="1"/>
  <c r="H477" i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587" i="1"/>
  <c r="H1052" i="1"/>
  <c r="H1082" i="1"/>
  <c r="H1477" i="1"/>
  <c r="H1447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H447" i="1" s="1"/>
  <c r="I412" i="1"/>
  <c r="I407" i="1"/>
  <c r="H437" i="1" s="1"/>
  <c r="I392" i="1"/>
  <c r="H422" i="1" s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H272" i="1" s="1"/>
  <c r="I267" i="1"/>
  <c r="I262" i="1"/>
  <c r="H262" i="1" s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H77" i="1" s="1"/>
  <c r="I62" i="1"/>
  <c r="I57" i="1"/>
  <c r="I52" i="1"/>
  <c r="I32" i="1"/>
  <c r="H32" i="1" s="1"/>
  <c r="I27" i="1"/>
  <c r="I22" i="1"/>
  <c r="I2" i="1"/>
  <c r="H57" i="1" l="1"/>
  <c r="H107" i="1"/>
  <c r="H167" i="1"/>
  <c r="H227" i="1"/>
  <c r="H292" i="1"/>
  <c r="H352" i="1"/>
  <c r="H382" i="1"/>
  <c r="H412" i="1"/>
  <c r="H52" i="1"/>
  <c r="H112" i="1"/>
  <c r="H142" i="1"/>
  <c r="H267" i="1"/>
  <c r="H357" i="1"/>
  <c r="H387" i="1"/>
  <c r="H197" i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72" i="1" l="1"/>
  <c r="I1612" i="1"/>
  <c r="H1642" i="1" s="1"/>
  <c r="I1582" i="1" l="1"/>
  <c r="H1612" i="1" l="1"/>
  <c r="I1552" i="1"/>
  <c r="H1582" i="1" s="1"/>
  <c r="I1522" i="1" l="1"/>
  <c r="H1552" i="1" s="1"/>
  <c r="I1492" i="1" l="1"/>
  <c r="H1522" i="1" s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I952" i="1" l="1"/>
  <c r="H982" i="1" s="1"/>
  <c r="I922" i="1" l="1"/>
  <c r="H952" i="1" l="1"/>
  <c r="I892" i="1"/>
  <c r="H922" i="1" l="1"/>
  <c r="I862" i="1"/>
  <c r="H892" i="1" l="1"/>
  <c r="I832" i="1"/>
  <c r="H862" i="1" s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<sst xmlns="http://schemas.openxmlformats.org/spreadsheetml/2006/main" count="4942" uniqueCount="44">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</sst>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4111"/>
  <sheetViews>
    <sheetView tabSelected="1" topLeftCell="A4070" zoomScale="89" zoomScaleNormal="100" workbookViewId="0">
      <selection activeCell="E4082" sqref="E408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92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H2642" s="2">
        <f t="shared" si="135"/>
        <v>61906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  <c r="H2643" s="2">
        <f t="shared" si="135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  <c r="H2644" s="2">
        <f t="shared" si="135"/>
        <v>0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  <c r="H2645" s="2">
        <f t="shared" si="135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  <c r="H2646" s="2">
        <f t="shared" si="135"/>
        <v>0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H2647" s="2">
        <f t="shared" si="135"/>
        <v>20583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  <c r="H2648" s="2">
        <f t="shared" si="135"/>
        <v>0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  <c r="H2649" s="2">
        <f t="shared" si="135"/>
        <v>0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  <c r="H2650" s="2">
        <f t="shared" si="135"/>
        <v>0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  <c r="H2651" s="2">
        <f t="shared" si="135"/>
        <v>0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H2652" s="2">
        <f t="shared" si="135"/>
        <v>9391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  <c r="H2653" s="2">
        <f t="shared" si="135"/>
        <v>0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  <c r="H2654" s="2">
        <f t="shared" si="135"/>
        <v>0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  <c r="H2655" s="2">
        <f t="shared" si="135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  <c r="H2656" s="2">
        <f t="shared" si="135"/>
        <v>0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H2657" s="2">
        <f t="shared" si="135"/>
        <v>15876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  <c r="H2658" s="2">
        <f t="shared" si="135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  <c r="H2659" s="2">
        <f t="shared" si="135"/>
        <v>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  <c r="H2660" s="2">
        <f t="shared" si="135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  <c r="H2661" s="2">
        <f t="shared" si="135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H2662" s="2">
        <f t="shared" si="135"/>
        <v>11211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  <c r="H2663" s="2">
        <f t="shared" si="135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  <c r="H2664" s="2">
        <f t="shared" si="135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  <c r="H2665" s="2">
        <f t="shared" si="135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  <c r="H2666" s="2">
        <f t="shared" si="135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H2667" s="2">
        <f t="shared" si="135"/>
        <v>105740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  <c r="H2668" s="2">
        <f t="shared" si="135"/>
        <v>0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  <c r="H2669" s="2">
        <f t="shared" si="135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  <c r="H2670" s="2">
        <f t="shared" si="135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  <c r="H2671" s="2">
        <f t="shared" si="135"/>
        <v>0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H2672" s="2">
        <f t="shared" si="135"/>
        <v>46428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  <c r="H2673" s="2">
        <f t="shared" si="135"/>
        <v>0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  <c r="H2674" s="2">
        <f t="shared" si="135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  <c r="H2675" s="2">
        <f t="shared" si="135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  <c r="H2676" s="2">
        <f t="shared" si="135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H2677" s="2">
        <f t="shared" si="135"/>
        <v>16151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  <c r="H2678" s="2">
        <f t="shared" si="135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  <c r="H2679" s="2">
        <f t="shared" si="135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  <c r="H2680" s="2">
        <f t="shared" si="135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H2681" s="2">
        <f t="shared" si="135"/>
        <v>0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H2682" s="2">
        <f t="shared" si="135"/>
        <v>6481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  <c r="H2683" s="2">
        <f t="shared" si="135"/>
        <v>0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  <c r="H2684" s="2">
        <f t="shared" si="135"/>
        <v>0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  <c r="H2685" s="2">
        <f t="shared" si="135"/>
        <v>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  <c r="H2686" s="2">
        <f t="shared" si="135"/>
        <v>0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  <c r="H2687" s="2">
        <f t="shared" si="135"/>
        <v>12678</v>
      </c>
      <c r="I2687" s="2">
        <v>1029375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  <c r="H2688" s="2">
        <f t="shared" si="135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  <c r="H2689" s="2">
        <f t="shared" si="135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  <c r="H2690" s="2">
        <f t="shared" si="135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  <c r="H2691" s="2">
        <f t="shared" si="135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H2692" s="2">
        <f t="shared" si="135"/>
        <v>9907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  <c r="H2693" s="2">
        <f t="shared" ref="H2693:H2756" si="137">SUM(I2693-I2663)</f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  <c r="H2694" s="2">
        <f t="shared" si="137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  <c r="H2695" s="2">
        <f t="shared" si="137"/>
        <v>0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  <c r="H2696" s="2">
        <f t="shared" si="137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H2697" s="2">
        <f t="shared" si="137"/>
        <v>105447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  <c r="H2698" s="2">
        <f t="shared" si="137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  <c r="H2699" s="2">
        <f t="shared" si="137"/>
        <v>0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  <c r="H2700" s="2">
        <f t="shared" si="137"/>
        <v>0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  <c r="H2701" s="2">
        <f t="shared" si="137"/>
        <v>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H2702" s="2">
        <f t="shared" si="137"/>
        <v>52025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  <c r="H2703" s="2">
        <f t="shared" si="137"/>
        <v>0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  <c r="H2704" s="2">
        <f t="shared" si="137"/>
        <v>0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  <c r="H2705" s="2">
        <f t="shared" si="137"/>
        <v>0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  <c r="H2706" s="2">
        <f t="shared" si="137"/>
        <v>0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H2707" s="2">
        <f t="shared" si="137"/>
        <v>18390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  <c r="H2708" s="2">
        <f t="shared" si="137"/>
        <v>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  <c r="H2709" s="2">
        <f t="shared" si="137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  <c r="H2710" s="2">
        <f t="shared" si="137"/>
        <v>0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8">SUM(D2711-D2681)</f>
        <v>3</v>
      </c>
      <c r="H2711" s="2">
        <f t="shared" si="137"/>
        <v>0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8"/>
        <v>24</v>
      </c>
      <c r="H2712" s="2">
        <f t="shared" si="137"/>
        <v>5813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8"/>
        <v>16</v>
      </c>
      <c r="H2713" s="2">
        <f t="shared" si="137"/>
        <v>0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8"/>
        <v>19</v>
      </c>
      <c r="H2714" s="2">
        <f t="shared" si="137"/>
        <v>0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8"/>
        <v>5</v>
      </c>
      <c r="H2715" s="2">
        <f t="shared" si="137"/>
        <v>0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8"/>
        <v>8</v>
      </c>
      <c r="H2716" s="2">
        <f t="shared" si="137"/>
        <v>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8"/>
        <v>65</v>
      </c>
      <c r="H2717" s="2">
        <f t="shared" si="137"/>
        <v>15682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8"/>
        <v>50</v>
      </c>
      <c r="G2718" s="2">
        <f t="shared" si="138"/>
        <v>5</v>
      </c>
      <c r="H2718" s="2">
        <f t="shared" si="137"/>
        <v>0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8"/>
        <v>32</v>
      </c>
      <c r="G2719" s="2">
        <f t="shared" si="138"/>
        <v>9</v>
      </c>
      <c r="H2719" s="2">
        <f t="shared" si="137"/>
        <v>0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8"/>
        <v>9</v>
      </c>
      <c r="G2720" s="2">
        <f t="shared" si="138"/>
        <v>0</v>
      </c>
      <c r="H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8"/>
        <v>13</v>
      </c>
      <c r="G2721" s="2">
        <f t="shared" si="138"/>
        <v>1</v>
      </c>
      <c r="H2721" s="2">
        <f t="shared" si="137"/>
        <v>0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8"/>
        <v>88</v>
      </c>
      <c r="G2722" s="2">
        <f t="shared" si="138"/>
        <v>11</v>
      </c>
      <c r="H2722" s="2">
        <f t="shared" si="137"/>
        <v>11298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8"/>
        <v>35</v>
      </c>
      <c r="G2723" s="2">
        <f t="shared" si="138"/>
        <v>3</v>
      </c>
      <c r="H2723" s="2">
        <f t="shared" si="137"/>
        <v>0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8"/>
        <v>31</v>
      </c>
      <c r="G2724" s="2">
        <f t="shared" si="138"/>
        <v>0</v>
      </c>
      <c r="H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8"/>
        <v>15</v>
      </c>
      <c r="G2725" s="2">
        <f t="shared" si="138"/>
        <v>3</v>
      </c>
      <c r="H2725" s="2">
        <f t="shared" si="137"/>
        <v>0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8"/>
        <v>6</v>
      </c>
      <c r="G2726" s="2">
        <f t="shared" si="138"/>
        <v>1</v>
      </c>
      <c r="H2726" s="2">
        <f t="shared" si="137"/>
        <v>0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8"/>
        <v>2794</v>
      </c>
      <c r="G2727" s="2">
        <f t="shared" si="138"/>
        <v>43</v>
      </c>
      <c r="H2727" s="2">
        <f t="shared" si="137"/>
        <v>87037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8"/>
        <v>316</v>
      </c>
      <c r="G2728" s="2">
        <f t="shared" si="138"/>
        <v>4</v>
      </c>
      <c r="H2728" s="2">
        <f t="shared" si="137"/>
        <v>0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8"/>
        <v>973</v>
      </c>
      <c r="G2729" s="2">
        <f t="shared" si="138"/>
        <v>17</v>
      </c>
      <c r="H2729" s="2">
        <f t="shared" si="137"/>
        <v>0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8"/>
        <v>115</v>
      </c>
      <c r="G2730" s="2">
        <f t="shared" si="138"/>
        <v>1</v>
      </c>
      <c r="H2730" s="2">
        <f t="shared" si="137"/>
        <v>0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8"/>
        <v>672</v>
      </c>
      <c r="G2731" s="2">
        <f t="shared" si="138"/>
        <v>10</v>
      </c>
      <c r="H2731" s="2">
        <f t="shared" si="137"/>
        <v>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8"/>
        <v>64</v>
      </c>
      <c r="G2732" s="2">
        <f t="shared" si="138"/>
        <v>2</v>
      </c>
      <c r="H2732" s="2">
        <f t="shared" si="137"/>
        <v>56710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8"/>
        <v>92</v>
      </c>
      <c r="G2733" s="2">
        <f t="shared" si="138"/>
        <v>0</v>
      </c>
      <c r="H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8"/>
        <v>46</v>
      </c>
      <c r="G2734" s="2">
        <f t="shared" si="138"/>
        <v>1</v>
      </c>
      <c r="H2734" s="2">
        <f t="shared" si="137"/>
        <v>0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8"/>
        <v>53</v>
      </c>
      <c r="G2735" s="2">
        <f t="shared" si="138"/>
        <v>1</v>
      </c>
      <c r="H2735" s="2">
        <f t="shared" si="137"/>
        <v>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8"/>
        <v>42</v>
      </c>
      <c r="G2736" s="2">
        <f t="shared" si="138"/>
        <v>0</v>
      </c>
      <c r="H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8"/>
        <v>22</v>
      </c>
      <c r="G2737" s="2">
        <f t="shared" si="138"/>
        <v>7</v>
      </c>
      <c r="H2737" s="2">
        <f t="shared" si="137"/>
        <v>20563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8"/>
        <v>1</v>
      </c>
      <c r="G2738" s="2">
        <f t="shared" si="138"/>
        <v>6</v>
      </c>
      <c r="H2738" s="2">
        <f t="shared" si="137"/>
        <v>0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8"/>
        <v>13</v>
      </c>
      <c r="G2739" s="2">
        <f t="shared" si="138"/>
        <v>3</v>
      </c>
      <c r="H2739" s="2">
        <f t="shared" si="137"/>
        <v>0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8"/>
        <v>-2</v>
      </c>
      <c r="G2740" s="2">
        <f t="shared" si="138"/>
        <v>3</v>
      </c>
      <c r="H2740" s="2">
        <f t="shared" si="137"/>
        <v>0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8"/>
        <v>15</v>
      </c>
      <c r="G2741" s="2">
        <f t="shared" si="138"/>
        <v>1</v>
      </c>
      <c r="H2741" s="2">
        <f t="shared" si="137"/>
        <v>0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8"/>
        <v>34</v>
      </c>
      <c r="G2742" s="2">
        <f t="shared" si="138"/>
        <v>2</v>
      </c>
      <c r="H2742" s="2">
        <f t="shared" si="137"/>
        <v>10190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8"/>
        <v>36</v>
      </c>
      <c r="G2743" s="2">
        <f t="shared" si="138"/>
        <v>7</v>
      </c>
      <c r="H2743" s="2">
        <f t="shared" si="137"/>
        <v>0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8"/>
        <v>34</v>
      </c>
      <c r="G2744" s="2">
        <f t="shared" si="138"/>
        <v>0</v>
      </c>
      <c r="H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8"/>
        <v>18</v>
      </c>
      <c r="G2745" s="2">
        <f t="shared" si="138"/>
        <v>7</v>
      </c>
      <c r="H2745" s="2">
        <f t="shared" si="137"/>
        <v>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8"/>
        <v>26</v>
      </c>
      <c r="G2746" s="2">
        <f t="shared" si="138"/>
        <v>4</v>
      </c>
      <c r="H2746" s="2">
        <f t="shared" si="137"/>
        <v>0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8"/>
        <v>60</v>
      </c>
      <c r="H2747" s="2">
        <f t="shared" si="137"/>
        <v>16802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8"/>
        <v>24</v>
      </c>
      <c r="G2748" s="2">
        <f t="shared" si="138"/>
        <v>1</v>
      </c>
      <c r="H2748" s="2">
        <f t="shared" si="137"/>
        <v>0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8"/>
        <v>26</v>
      </c>
      <c r="G2749" s="2">
        <f t="shared" si="138"/>
        <v>0</v>
      </c>
      <c r="H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8"/>
        <v>10</v>
      </c>
      <c r="G2750" s="2">
        <f t="shared" si="138"/>
        <v>0</v>
      </c>
      <c r="H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8"/>
        <v>13</v>
      </c>
      <c r="G2751" s="2">
        <f t="shared" si="138"/>
        <v>0</v>
      </c>
      <c r="H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8"/>
        <v>124</v>
      </c>
      <c r="G2752" s="2">
        <f t="shared" si="138"/>
        <v>3</v>
      </c>
      <c r="H2752" s="2">
        <f t="shared" si="137"/>
        <v>12617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8"/>
        <v>35</v>
      </c>
      <c r="G2753" s="2">
        <f t="shared" si="138"/>
        <v>0</v>
      </c>
      <c r="H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8"/>
        <v>29</v>
      </c>
      <c r="G2754" s="2">
        <f t="shared" si="138"/>
        <v>5</v>
      </c>
      <c r="H2754" s="2">
        <f t="shared" si="137"/>
        <v>0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8"/>
        <v>23</v>
      </c>
      <c r="G2755" s="2">
        <f t="shared" si="138"/>
        <v>0</v>
      </c>
      <c r="H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8"/>
        <v>32</v>
      </c>
      <c r="G2756" s="2">
        <f t="shared" si="138"/>
        <v>0</v>
      </c>
      <c r="H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8"/>
        <v>1685</v>
      </c>
      <c r="G2757" s="2">
        <f t="shared" si="138"/>
        <v>33</v>
      </c>
      <c r="H2757" s="2">
        <f t="shared" ref="H2757:H2820" si="139">SUM(I2757-I2727)</f>
        <v>84542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8"/>
        <v>474</v>
      </c>
      <c r="G2758" s="2">
        <f t="shared" si="138"/>
        <v>7</v>
      </c>
      <c r="H2758" s="2">
        <f t="shared" si="139"/>
        <v>0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8"/>
        <v>881</v>
      </c>
      <c r="G2759" s="2">
        <f t="shared" si="138"/>
        <v>6</v>
      </c>
      <c r="H2759" s="2">
        <f t="shared" si="139"/>
        <v>0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8"/>
        <v>201</v>
      </c>
      <c r="G2760" s="2">
        <f t="shared" si="138"/>
        <v>1</v>
      </c>
      <c r="H2760" s="2">
        <f t="shared" si="139"/>
        <v>0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8"/>
        <v>1308</v>
      </c>
      <c r="G2761" s="2">
        <f t="shared" si="138"/>
        <v>5</v>
      </c>
      <c r="H2761" s="2">
        <f t="shared" si="139"/>
        <v>0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8"/>
        <v>113</v>
      </c>
      <c r="G2762" s="2">
        <f t="shared" si="138"/>
        <v>2</v>
      </c>
      <c r="H2762" s="2">
        <f t="shared" si="139"/>
        <v>69945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8"/>
        <v>113</v>
      </c>
      <c r="G2763" s="2">
        <f t="shared" si="138"/>
        <v>2</v>
      </c>
      <c r="H2763" s="2">
        <f t="shared" si="139"/>
        <v>0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8"/>
        <v>57</v>
      </c>
      <c r="G2764" s="2">
        <f t="shared" si="138"/>
        <v>1</v>
      </c>
      <c r="H2764" s="2">
        <f t="shared" si="139"/>
        <v>0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8"/>
        <v>107</v>
      </c>
      <c r="G2765" s="2">
        <f t="shared" si="138"/>
        <v>2</v>
      </c>
      <c r="H2765" s="2">
        <f t="shared" si="139"/>
        <v>0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8"/>
        <v>64</v>
      </c>
      <c r="G2766" s="2">
        <f t="shared" si="138"/>
        <v>0</v>
      </c>
      <c r="H2766" s="2">
        <f t="shared" si="139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8"/>
        <v>29</v>
      </c>
      <c r="G2767" s="2">
        <f t="shared" si="138"/>
        <v>0</v>
      </c>
      <c r="H2767" s="2">
        <f t="shared" si="139"/>
        <v>20976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8"/>
        <v>32</v>
      </c>
      <c r="G2768" s="2">
        <f t="shared" si="138"/>
        <v>1</v>
      </c>
      <c r="H2768" s="2">
        <f t="shared" si="139"/>
        <v>0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8"/>
        <v>33</v>
      </c>
      <c r="G2769" s="2">
        <f t="shared" si="138"/>
        <v>2</v>
      </c>
      <c r="H2769" s="2">
        <f t="shared" si="139"/>
        <v>0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8"/>
        <v>10</v>
      </c>
      <c r="G2770" s="2">
        <f t="shared" si="138"/>
        <v>1</v>
      </c>
      <c r="H2770" s="2">
        <f t="shared" si="139"/>
        <v>0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8"/>
        <v>26</v>
      </c>
      <c r="G2771" s="2">
        <f t="shared" si="138"/>
        <v>1</v>
      </c>
      <c r="H2771" s="2">
        <f t="shared" si="139"/>
        <v>0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8"/>
        <v>39</v>
      </c>
      <c r="G2772" s="2">
        <f t="shared" si="138"/>
        <v>4</v>
      </c>
      <c r="H2772" s="2">
        <f t="shared" si="139"/>
        <v>7786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8"/>
        <v>41</v>
      </c>
      <c r="G2773" s="2">
        <f t="shared" si="138"/>
        <v>9</v>
      </c>
      <c r="H2773" s="2">
        <f t="shared" si="139"/>
        <v>0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8"/>
        <v>54</v>
      </c>
      <c r="G2774" s="2">
        <f t="shared" si="138"/>
        <v>7</v>
      </c>
      <c r="H2774" s="2">
        <f t="shared" si="139"/>
        <v>0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40">SUM(D2775-D2745)</f>
        <v>16</v>
      </c>
      <c r="G2775" s="2">
        <f t="shared" si="140"/>
        <v>3</v>
      </c>
      <c r="H2775" s="2">
        <f t="shared" si="139"/>
        <v>0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40"/>
        <v>31</v>
      </c>
      <c r="G2776" s="2">
        <f t="shared" si="140"/>
        <v>10</v>
      </c>
      <c r="H2776" s="2">
        <f t="shared" si="139"/>
        <v>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40"/>
        <v>115</v>
      </c>
      <c r="G2777" s="2">
        <f t="shared" si="140"/>
        <v>6</v>
      </c>
      <c r="H2777" s="2">
        <f t="shared" si="139"/>
        <v>23278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40"/>
        <v>58</v>
      </c>
      <c r="G2778" s="2">
        <f t="shared" si="140"/>
        <v>0</v>
      </c>
      <c r="H2778" s="2">
        <f t="shared" si="139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40"/>
        <v>34</v>
      </c>
      <c r="G2779" s="2">
        <f t="shared" si="140"/>
        <v>1</v>
      </c>
      <c r="H2779" s="2">
        <f t="shared" si="139"/>
        <v>0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40"/>
        <v>14</v>
      </c>
      <c r="G2780" s="2">
        <f t="shared" si="140"/>
        <v>0</v>
      </c>
      <c r="H2780" s="2">
        <f t="shared" si="139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40"/>
        <v>15</v>
      </c>
      <c r="G2781" s="2">
        <f t="shared" si="140"/>
        <v>1</v>
      </c>
      <c r="H2781" s="2">
        <f t="shared" si="139"/>
        <v>0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40"/>
        <v>138</v>
      </c>
      <c r="G2782" s="2">
        <f t="shared" si="140"/>
        <v>6</v>
      </c>
      <c r="H2782" s="2">
        <f t="shared" si="139"/>
        <v>13469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40"/>
        <v>31</v>
      </c>
      <c r="G2783" s="2">
        <f t="shared" si="140"/>
        <v>5</v>
      </c>
      <c r="H2783" s="2">
        <f t="shared" si="139"/>
        <v>0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40"/>
        <v>23</v>
      </c>
      <c r="G2784" s="2">
        <f t="shared" si="140"/>
        <v>1</v>
      </c>
      <c r="H2784" s="2">
        <f t="shared" si="139"/>
        <v>0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40"/>
        <v>22</v>
      </c>
      <c r="G2785" s="2">
        <f t="shared" si="140"/>
        <v>8</v>
      </c>
      <c r="H2785" s="2">
        <f t="shared" si="139"/>
        <v>0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40"/>
        <v>4</v>
      </c>
      <c r="G2786" s="2">
        <f t="shared" si="140"/>
        <v>0</v>
      </c>
      <c r="H2786" s="2">
        <f t="shared" si="139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40"/>
        <v>1819</v>
      </c>
      <c r="G2787" s="2">
        <f t="shared" si="140"/>
        <v>52</v>
      </c>
      <c r="H2787" s="2">
        <f t="shared" si="139"/>
        <v>109458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40"/>
        <v>584</v>
      </c>
      <c r="G2788" s="2">
        <f t="shared" si="140"/>
        <v>5</v>
      </c>
      <c r="H2788" s="2">
        <f t="shared" si="139"/>
        <v>0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40"/>
        <v>716</v>
      </c>
      <c r="G2789" s="2">
        <f t="shared" si="140"/>
        <v>2</v>
      </c>
      <c r="H2789" s="2">
        <f t="shared" si="139"/>
        <v>0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40"/>
        <v>175</v>
      </c>
      <c r="G2790" s="2">
        <f t="shared" si="140"/>
        <v>1</v>
      </c>
      <c r="H2790" s="2">
        <f t="shared" si="139"/>
        <v>0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40"/>
        <v>1394</v>
      </c>
      <c r="G2791" s="2">
        <f t="shared" si="140"/>
        <v>9</v>
      </c>
      <c r="H2791" s="2">
        <f t="shared" si="139"/>
        <v>0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40"/>
        <v>137</v>
      </c>
      <c r="G2792" s="2">
        <f t="shared" si="140"/>
        <v>0</v>
      </c>
      <c r="H2792" s="2">
        <f t="shared" si="139"/>
        <v>66392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41">SUM(D2793-D2763)</f>
        <v>102</v>
      </c>
      <c r="G2793" s="2">
        <f t="shared" si="141"/>
        <v>1</v>
      </c>
      <c r="H2793" s="2">
        <f t="shared" si="139"/>
        <v>0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41"/>
        <v>37</v>
      </c>
      <c r="G2794" s="2">
        <f t="shared" si="141"/>
        <v>2</v>
      </c>
      <c r="H2794" s="2">
        <f t="shared" si="139"/>
        <v>0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41"/>
        <v>80</v>
      </c>
      <c r="G2795" s="2">
        <f t="shared" si="141"/>
        <v>0</v>
      </c>
      <c r="H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41"/>
        <v>47</v>
      </c>
      <c r="G2796" s="2">
        <f t="shared" si="141"/>
        <v>1</v>
      </c>
      <c r="H2796" s="2">
        <f t="shared" si="139"/>
        <v>0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41"/>
        <v>58</v>
      </c>
      <c r="G2797" s="2">
        <f t="shared" si="141"/>
        <v>6</v>
      </c>
      <c r="H2797" s="2">
        <f t="shared" si="139"/>
        <v>21588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41"/>
        <v>39</v>
      </c>
      <c r="G2798" s="2">
        <f t="shared" si="141"/>
        <v>0</v>
      </c>
      <c r="H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41"/>
        <v>38</v>
      </c>
      <c r="G2799" s="2">
        <f t="shared" si="141"/>
        <v>4</v>
      </c>
      <c r="H2799" s="2">
        <f t="shared" si="139"/>
        <v>0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41"/>
        <v>22</v>
      </c>
      <c r="G2800" s="2">
        <f t="shared" si="141"/>
        <v>1</v>
      </c>
      <c r="H2800" s="2">
        <f t="shared" si="139"/>
        <v>0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41"/>
        <v>7</v>
      </c>
      <c r="G2801" s="2">
        <f t="shared" si="141"/>
        <v>5</v>
      </c>
      <c r="H2801" s="2">
        <f t="shared" si="139"/>
        <v>0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41"/>
        <v>44</v>
      </c>
      <c r="G2802" s="2">
        <f t="shared" si="141"/>
        <v>1</v>
      </c>
      <c r="H2802" s="2">
        <f t="shared" si="139"/>
        <v>11444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41"/>
        <v>44</v>
      </c>
      <c r="G2803" s="2">
        <f t="shared" si="141"/>
        <v>3</v>
      </c>
      <c r="H2803" s="2">
        <f t="shared" si="139"/>
        <v>0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41"/>
        <v>34</v>
      </c>
      <c r="G2804" s="2">
        <f t="shared" si="141"/>
        <v>5</v>
      </c>
      <c r="H2804" s="2">
        <f t="shared" si="139"/>
        <v>0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41"/>
        <v>42</v>
      </c>
      <c r="G2805" s="2">
        <f t="shared" si="141"/>
        <v>1</v>
      </c>
      <c r="H2805" s="2">
        <f t="shared" si="139"/>
        <v>0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41"/>
        <v>36</v>
      </c>
      <c r="G2806" s="2">
        <f t="shared" si="141"/>
        <v>1</v>
      </c>
      <c r="H2806" s="2">
        <f t="shared" si="139"/>
        <v>0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41"/>
        <v>64</v>
      </c>
      <c r="G2807" s="2">
        <f t="shared" si="141"/>
        <v>0</v>
      </c>
      <c r="H2807" s="2">
        <f t="shared" si="139"/>
        <v>23128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41"/>
        <v>53</v>
      </c>
      <c r="G2808" s="2">
        <f t="shared" si="141"/>
        <v>0</v>
      </c>
      <c r="H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41"/>
        <v>34</v>
      </c>
      <c r="G2809" s="2">
        <f t="shared" si="141"/>
        <v>2</v>
      </c>
      <c r="H2809" s="2">
        <f t="shared" si="139"/>
        <v>0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41"/>
        <v>11</v>
      </c>
      <c r="G2810" s="2">
        <f t="shared" si="141"/>
        <v>0</v>
      </c>
      <c r="H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41"/>
        <v>14</v>
      </c>
      <c r="G2811" s="2">
        <f t="shared" si="141"/>
        <v>0</v>
      </c>
      <c r="H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41"/>
        <v>23</v>
      </c>
      <c r="G2812" s="2">
        <f t="shared" si="141"/>
        <v>4</v>
      </c>
      <c r="H2812" s="2">
        <f t="shared" si="139"/>
        <v>13871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41"/>
        <v>48</v>
      </c>
      <c r="G2813" s="2">
        <f t="shared" si="141"/>
        <v>4</v>
      </c>
      <c r="H2813" s="2">
        <f t="shared" si="139"/>
        <v>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41"/>
        <v>35</v>
      </c>
      <c r="G2814" s="2">
        <f t="shared" si="141"/>
        <v>0</v>
      </c>
      <c r="H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41"/>
        <v>12</v>
      </c>
      <c r="G2815" s="2">
        <f t="shared" si="141"/>
        <v>2</v>
      </c>
      <c r="H2815" s="2">
        <f t="shared" si="139"/>
        <v>0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41"/>
        <v>6</v>
      </c>
      <c r="G2816" s="2">
        <f t="shared" si="141"/>
        <v>1</v>
      </c>
      <c r="H2816" s="2">
        <f t="shared" si="139"/>
        <v>0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41"/>
        <v>92</v>
      </c>
      <c r="G2817" s="2">
        <f t="shared" si="141"/>
        <v>0</v>
      </c>
      <c r="H2817" s="2">
        <f t="shared" si="139"/>
        <v>104855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41"/>
        <v>490</v>
      </c>
      <c r="G2818" s="2">
        <f t="shared" si="141"/>
        <v>10</v>
      </c>
      <c r="H2818" s="2">
        <f t="shared" si="139"/>
        <v>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41"/>
        <v>918</v>
      </c>
      <c r="G2819" s="2">
        <f t="shared" si="141"/>
        <v>14</v>
      </c>
      <c r="H2819" s="2">
        <f t="shared" si="139"/>
        <v>0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41"/>
        <v>98</v>
      </c>
      <c r="G2820" s="2">
        <f t="shared" si="141"/>
        <v>1</v>
      </c>
      <c r="H2820" s="2">
        <f t="shared" si="139"/>
        <v>0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41"/>
        <v>1763</v>
      </c>
      <c r="G2821" s="2">
        <f t="shared" si="141"/>
        <v>6</v>
      </c>
      <c r="H2821" s="2">
        <f t="shared" ref="H2821:H2884" si="142">SUM(I2821-I2791)</f>
        <v>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41"/>
        <v>95</v>
      </c>
      <c r="G2822" s="2">
        <f t="shared" si="141"/>
        <v>1</v>
      </c>
      <c r="H2822" s="2">
        <f t="shared" si="142"/>
        <v>62403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41"/>
        <v>121</v>
      </c>
      <c r="G2823" s="2">
        <f t="shared" si="141"/>
        <v>0</v>
      </c>
      <c r="H2823" s="2">
        <f t="shared" si="142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41"/>
        <v>41</v>
      </c>
      <c r="G2824" s="2">
        <f t="shared" si="141"/>
        <v>0</v>
      </c>
      <c r="H2824" s="2">
        <f t="shared" si="142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41"/>
        <v>64</v>
      </c>
      <c r="G2825" s="2">
        <f t="shared" si="141"/>
        <v>2</v>
      </c>
      <c r="H2825" s="2">
        <f t="shared" si="142"/>
        <v>0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41"/>
        <v>47</v>
      </c>
      <c r="G2826" s="2">
        <f t="shared" si="141"/>
        <v>0</v>
      </c>
      <c r="H2826" s="2">
        <f t="shared" si="142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41"/>
        <v>30</v>
      </c>
      <c r="G2827" s="2">
        <f t="shared" si="141"/>
        <v>3</v>
      </c>
      <c r="H2827" s="2">
        <f t="shared" si="142"/>
        <v>23047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41"/>
        <v>32</v>
      </c>
      <c r="G2828" s="2">
        <f t="shared" si="141"/>
        <v>1</v>
      </c>
      <c r="H2828" s="2">
        <f t="shared" si="142"/>
        <v>0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41"/>
        <v>17</v>
      </c>
      <c r="G2829" s="2">
        <f t="shared" si="141"/>
        <v>4</v>
      </c>
      <c r="H2829" s="2">
        <f t="shared" si="142"/>
        <v>0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41"/>
        <v>25</v>
      </c>
      <c r="G2830" s="2">
        <f t="shared" si="141"/>
        <v>1</v>
      </c>
      <c r="H2830" s="2">
        <f t="shared" si="142"/>
        <v>0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41"/>
        <v>14</v>
      </c>
      <c r="G2831" s="2">
        <f t="shared" si="141"/>
        <v>0</v>
      </c>
      <c r="H2831" s="2">
        <f t="shared" si="142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41"/>
        <v>36</v>
      </c>
      <c r="G2832" s="2">
        <f t="shared" si="141"/>
        <v>-1</v>
      </c>
      <c r="H2832" s="2">
        <f t="shared" si="142"/>
        <v>7940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41"/>
        <v>32</v>
      </c>
      <c r="G2833" s="2">
        <f t="shared" si="141"/>
        <v>7</v>
      </c>
      <c r="H2833" s="2">
        <f t="shared" si="142"/>
        <v>0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41"/>
        <v>25</v>
      </c>
      <c r="G2834" s="2">
        <f t="shared" si="141"/>
        <v>3</v>
      </c>
      <c r="H2834" s="2">
        <f t="shared" si="142"/>
        <v>0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41"/>
        <v>18</v>
      </c>
      <c r="G2835" s="2">
        <f t="shared" si="141"/>
        <v>3</v>
      </c>
      <c r="H2835" s="2">
        <f t="shared" si="142"/>
        <v>0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41"/>
        <v>38</v>
      </c>
      <c r="G2836" s="2">
        <f t="shared" si="141"/>
        <v>2</v>
      </c>
      <c r="H2836" s="2">
        <f t="shared" si="142"/>
        <v>0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41"/>
        <v>68</v>
      </c>
      <c r="G2837" s="2">
        <f>SUM(E2837-E2807)</f>
        <v>0</v>
      </c>
      <c r="H2837" s="2">
        <f t="shared" si="142"/>
        <v>21889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41"/>
        <v>45</v>
      </c>
      <c r="G2838" s="2">
        <f t="shared" si="141"/>
        <v>0</v>
      </c>
      <c r="H2838" s="2">
        <f t="shared" si="142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41"/>
        <v>19</v>
      </c>
      <c r="G2839" s="2">
        <f t="shared" si="141"/>
        <v>0</v>
      </c>
      <c r="H2839" s="2">
        <f t="shared" si="142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41"/>
        <v>8</v>
      </c>
      <c r="G2840" s="2">
        <f t="shared" si="141"/>
        <v>0</v>
      </c>
      <c r="H2840" s="2">
        <f t="shared" si="142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41"/>
        <v>3</v>
      </c>
      <c r="G2841" s="2">
        <f t="shared" si="141"/>
        <v>0</v>
      </c>
      <c r="H2841" s="2">
        <f t="shared" si="142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41"/>
        <v>133</v>
      </c>
      <c r="G2842" s="2">
        <f t="shared" si="141"/>
        <v>0</v>
      </c>
      <c r="H2842" s="2">
        <f t="shared" si="142"/>
        <v>10679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41"/>
        <v>27</v>
      </c>
      <c r="G2843" s="2">
        <f t="shared" si="141"/>
        <v>0</v>
      </c>
      <c r="H2843" s="2">
        <f t="shared" si="142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41"/>
        <v>15</v>
      </c>
      <c r="G2844" s="2">
        <f t="shared" si="141"/>
        <v>0</v>
      </c>
      <c r="H2844" s="2">
        <f t="shared" si="142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41"/>
        <v>11</v>
      </c>
      <c r="G2845" s="2">
        <f t="shared" si="141"/>
        <v>0</v>
      </c>
      <c r="H2845" s="2">
        <f t="shared" si="142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41"/>
        <v>2</v>
      </c>
      <c r="G2846" s="2">
        <f t="shared" si="141"/>
        <v>0</v>
      </c>
      <c r="H2846" s="2">
        <f t="shared" si="142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41"/>
        <v>20</v>
      </c>
      <c r="G2847" s="2">
        <f t="shared" si="141"/>
        <v>0</v>
      </c>
      <c r="H2847" s="2">
        <f t="shared" si="142"/>
        <v>127107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41"/>
        <v>468</v>
      </c>
      <c r="G2848" s="2">
        <f t="shared" si="141"/>
        <v>0</v>
      </c>
      <c r="H2848" s="2">
        <f t="shared" si="142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41"/>
        <v>337</v>
      </c>
      <c r="G2849" s="2">
        <f t="shared" si="141"/>
        <v>0</v>
      </c>
      <c r="H2849" s="2">
        <f t="shared" si="142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41"/>
        <v>225</v>
      </c>
      <c r="G2850" s="2">
        <f t="shared" si="141"/>
        <v>0</v>
      </c>
      <c r="H2850" s="2">
        <f t="shared" si="142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41"/>
        <v>428</v>
      </c>
      <c r="G2851" s="2">
        <f t="shared" si="141"/>
        <v>3</v>
      </c>
      <c r="H2851" s="2">
        <f t="shared" si="142"/>
        <v>0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41"/>
        <v>76</v>
      </c>
      <c r="G2852" s="2">
        <f t="shared" si="141"/>
        <v>0</v>
      </c>
      <c r="H2852" s="2">
        <f t="shared" si="142"/>
        <v>63415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41"/>
        <v>71</v>
      </c>
      <c r="G2853" s="2">
        <f t="shared" si="141"/>
        <v>0</v>
      </c>
      <c r="H2853" s="2">
        <f t="shared" si="142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41"/>
        <v>43</v>
      </c>
      <c r="G2854" s="2">
        <f t="shared" si="141"/>
        <v>0</v>
      </c>
      <c r="H2854" s="2">
        <f t="shared" si="142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41"/>
        <v>36</v>
      </c>
      <c r="G2855" s="2">
        <f t="shared" si="141"/>
        <v>2</v>
      </c>
      <c r="H2855" s="2">
        <f t="shared" si="142"/>
        <v>0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41"/>
        <v>57</v>
      </c>
      <c r="G2856" s="2">
        <f t="shared" si="141"/>
        <v>0</v>
      </c>
      <c r="H2856" s="2">
        <f t="shared" si="142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2" si="143">SUM(D2857-D2827)</f>
        <v>63</v>
      </c>
      <c r="G2857" s="2">
        <f t="shared" si="143"/>
        <v>1</v>
      </c>
      <c r="H2857" s="2">
        <f t="shared" si="142"/>
        <v>26092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3"/>
        <v>31</v>
      </c>
      <c r="G2858" s="2">
        <f t="shared" si="143"/>
        <v>0</v>
      </c>
      <c r="H2858" s="2">
        <f t="shared" si="142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3"/>
        <v>28</v>
      </c>
      <c r="G2859" s="2">
        <f t="shared" si="143"/>
        <v>2</v>
      </c>
      <c r="H2859" s="2">
        <f t="shared" si="142"/>
        <v>0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3"/>
        <v>14</v>
      </c>
      <c r="G2860" s="2">
        <f t="shared" si="143"/>
        <v>1</v>
      </c>
      <c r="H2860" s="2">
        <f t="shared" si="142"/>
        <v>0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3"/>
        <v>13</v>
      </c>
      <c r="G2861" s="2">
        <f t="shared" si="143"/>
        <v>2</v>
      </c>
      <c r="H2861" s="2">
        <f t="shared" si="142"/>
        <v>0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3"/>
        <v>13</v>
      </c>
      <c r="G2862" s="2">
        <f t="shared" si="143"/>
        <v>-1</v>
      </c>
      <c r="H2862" s="2">
        <f t="shared" si="142"/>
        <v>5893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3"/>
        <v>38</v>
      </c>
      <c r="G2863" s="2">
        <f t="shared" si="143"/>
        <v>2</v>
      </c>
      <c r="H2863" s="2">
        <f t="shared" si="142"/>
        <v>0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3"/>
        <v>19</v>
      </c>
      <c r="G2864" s="2">
        <f t="shared" si="143"/>
        <v>0</v>
      </c>
      <c r="H2864" s="2">
        <f t="shared" si="142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3"/>
        <v>13</v>
      </c>
      <c r="G2865" s="2">
        <f t="shared" si="143"/>
        <v>3</v>
      </c>
      <c r="H2865" s="2">
        <f t="shared" si="142"/>
        <v>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3"/>
        <v>18</v>
      </c>
      <c r="G2866" s="2">
        <f t="shared" si="143"/>
        <v>4</v>
      </c>
      <c r="H2866" s="2">
        <f t="shared" si="142"/>
        <v>0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3"/>
        <v>60</v>
      </c>
      <c r="G2867" s="2">
        <f t="shared" si="143"/>
        <v>0</v>
      </c>
      <c r="H2867" s="2">
        <f t="shared" si="142"/>
        <v>16665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3"/>
        <v>26</v>
      </c>
      <c r="G2868" s="2">
        <f t="shared" si="143"/>
        <v>0</v>
      </c>
      <c r="H2868" s="2">
        <f t="shared" si="142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3"/>
        <v>20</v>
      </c>
      <c r="G2869" s="2">
        <f t="shared" si="143"/>
        <v>0</v>
      </c>
      <c r="H2869" s="2">
        <f t="shared" si="142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3"/>
        <v>10</v>
      </c>
      <c r="G2870" s="2">
        <f t="shared" si="143"/>
        <v>0</v>
      </c>
      <c r="H2870" s="2">
        <f t="shared" si="142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3"/>
        <v>12</v>
      </c>
      <c r="G2871" s="2">
        <f t="shared" si="143"/>
        <v>0</v>
      </c>
      <c r="H2871" s="2">
        <f t="shared" si="142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3"/>
        <v>-2</v>
      </c>
      <c r="G2872" s="2">
        <f t="shared" si="143"/>
        <v>0</v>
      </c>
      <c r="H2872" s="2">
        <f t="shared" si="142"/>
        <v>9877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3"/>
        <v>21</v>
      </c>
      <c r="G2873" s="2">
        <f t="shared" si="143"/>
        <v>1</v>
      </c>
      <c r="H2873" s="2">
        <f t="shared" si="142"/>
        <v>0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3"/>
        <v>31</v>
      </c>
      <c r="G2874" s="2">
        <f t="shared" si="143"/>
        <v>0</v>
      </c>
      <c r="H2874" s="2">
        <f t="shared" si="142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3"/>
        <v>8</v>
      </c>
      <c r="G2875" s="2">
        <f t="shared" si="143"/>
        <v>0</v>
      </c>
      <c r="H2875" s="2">
        <f t="shared" si="142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3"/>
        <v>7</v>
      </c>
      <c r="G2876" s="2">
        <f t="shared" si="143"/>
        <v>0</v>
      </c>
      <c r="H2876" s="2">
        <f t="shared" si="142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3"/>
        <v>7877</v>
      </c>
      <c r="G2877" s="2">
        <f t="shared" si="143"/>
        <v>0</v>
      </c>
      <c r="H2877" s="2">
        <f t="shared" si="142"/>
        <v>113215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3"/>
        <v>562</v>
      </c>
      <c r="G2878" s="2">
        <f t="shared" si="143"/>
        <v>0</v>
      </c>
      <c r="H2878" s="2">
        <f t="shared" si="142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3"/>
        <v>3</v>
      </c>
      <c r="G2879" s="2">
        <f t="shared" si="143"/>
        <v>0</v>
      </c>
      <c r="H2879" s="2">
        <f t="shared" si="142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3"/>
        <v>192</v>
      </c>
      <c r="G2880" s="2">
        <f t="shared" si="143"/>
        <v>1</v>
      </c>
      <c r="H2880" s="2">
        <f t="shared" si="142"/>
        <v>0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3"/>
        <v>183</v>
      </c>
      <c r="G2881" s="2">
        <f t="shared" si="143"/>
        <v>3</v>
      </c>
      <c r="H2881" s="2">
        <f t="shared" si="142"/>
        <v>0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F2882" s="2">
        <f t="shared" si="143"/>
        <v>52</v>
      </c>
      <c r="G2882" s="2">
        <f t="shared" si="143"/>
        <v>0</v>
      </c>
      <c r="H2882" s="2">
        <f t="shared" si="142"/>
        <v>54328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  <c r="F2883" s="2">
        <f t="shared" ref="F2883:G2946" si="144">SUM(D2883-D2853)</f>
        <v>62</v>
      </c>
      <c r="G2883" s="2">
        <f t="shared" si="144"/>
        <v>1</v>
      </c>
      <c r="H2883" s="2">
        <f t="shared" si="142"/>
        <v>0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  <c r="F2884" s="2">
        <f t="shared" si="144"/>
        <v>22</v>
      </c>
      <c r="G2884" s="2">
        <f t="shared" si="144"/>
        <v>1</v>
      </c>
      <c r="H2884" s="2">
        <f t="shared" si="142"/>
        <v>0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  <c r="F2885" s="2">
        <f t="shared" si="144"/>
        <v>56</v>
      </c>
      <c r="G2885" s="2">
        <f t="shared" si="144"/>
        <v>1</v>
      </c>
      <c r="H2885" s="2">
        <f t="shared" ref="H2885:H2940" si="145">SUM(I2885-I2855)</f>
        <v>0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  <c r="F2886" s="2">
        <f t="shared" si="144"/>
        <v>43</v>
      </c>
      <c r="G2886" s="2">
        <f t="shared" si="144"/>
        <v>1</v>
      </c>
      <c r="H2886" s="2">
        <f t="shared" si="145"/>
        <v>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F2887" s="2">
        <f t="shared" si="144"/>
        <v>30</v>
      </c>
      <c r="G2887" s="2">
        <f t="shared" si="144"/>
        <v>2</v>
      </c>
      <c r="H2887" s="2">
        <f t="shared" si="145"/>
        <v>14569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  <c r="F2888" s="2">
        <f t="shared" si="144"/>
        <v>14</v>
      </c>
      <c r="G2888" s="2">
        <f t="shared" si="144"/>
        <v>1</v>
      </c>
      <c r="H2888" s="2">
        <f t="shared" si="145"/>
        <v>0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  <c r="F2889" s="2">
        <f t="shared" si="144"/>
        <v>8</v>
      </c>
      <c r="G2889" s="2">
        <f t="shared" si="144"/>
        <v>1</v>
      </c>
      <c r="H2889" s="2">
        <f t="shared" si="145"/>
        <v>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  <c r="F2890" s="2">
        <f t="shared" si="144"/>
        <v>-23</v>
      </c>
      <c r="G2890" s="2">
        <f t="shared" si="144"/>
        <v>0</v>
      </c>
      <c r="H2890" s="2">
        <f t="shared" si="145"/>
        <v>0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  <c r="F2891" s="2">
        <f t="shared" si="144"/>
        <v>9</v>
      </c>
      <c r="G2891" s="2">
        <f t="shared" si="144"/>
        <v>2</v>
      </c>
      <c r="H2891" s="2">
        <f t="shared" si="145"/>
        <v>0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F2892" s="2">
        <f t="shared" si="144"/>
        <v>29</v>
      </c>
      <c r="G2892" s="2">
        <f t="shared" si="144"/>
        <v>1</v>
      </c>
      <c r="H2892" s="2">
        <f t="shared" si="145"/>
        <v>7726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  <c r="F2893" s="2">
        <f t="shared" si="144"/>
        <v>40</v>
      </c>
      <c r="G2893" s="2">
        <f t="shared" si="144"/>
        <v>3</v>
      </c>
      <c r="H2893" s="2">
        <f t="shared" si="145"/>
        <v>0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  <c r="F2894" s="2">
        <f t="shared" si="144"/>
        <v>29</v>
      </c>
      <c r="G2894" s="2">
        <f t="shared" si="144"/>
        <v>3</v>
      </c>
      <c r="H2894" s="2">
        <f t="shared" si="145"/>
        <v>0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  <c r="F2895" s="2">
        <f t="shared" si="144"/>
        <v>11</v>
      </c>
      <c r="G2895" s="2">
        <f t="shared" si="144"/>
        <v>0</v>
      </c>
      <c r="H2895" s="2">
        <f t="shared" si="145"/>
        <v>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  <c r="F2896" s="2">
        <f t="shared" si="144"/>
        <v>16</v>
      </c>
      <c r="G2896" s="2">
        <f t="shared" si="144"/>
        <v>1</v>
      </c>
      <c r="H2896" s="2">
        <f t="shared" si="145"/>
        <v>0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F2897" s="2">
        <f t="shared" si="144"/>
        <v>68</v>
      </c>
      <c r="G2897" s="2">
        <f t="shared" si="144"/>
        <v>2</v>
      </c>
      <c r="H2897" s="2">
        <f t="shared" si="145"/>
        <v>12544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  <c r="F2898" s="2">
        <f t="shared" si="144"/>
        <v>24</v>
      </c>
      <c r="G2898" s="2">
        <f t="shared" si="144"/>
        <v>0</v>
      </c>
      <c r="H2898" s="2">
        <f t="shared" si="145"/>
        <v>0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  <c r="F2899" s="2">
        <f t="shared" si="144"/>
        <v>40</v>
      </c>
      <c r="G2899" s="2">
        <f t="shared" si="144"/>
        <v>0</v>
      </c>
      <c r="H2899" s="2">
        <f t="shared" si="145"/>
        <v>0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  <c r="F2900" s="2">
        <f t="shared" si="144"/>
        <v>5</v>
      </c>
      <c r="G2900" s="2">
        <f t="shared" si="144"/>
        <v>0</v>
      </c>
      <c r="H2900" s="2">
        <f t="shared" si="145"/>
        <v>0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  <c r="F2901" s="2">
        <f t="shared" si="144"/>
        <v>10</v>
      </c>
      <c r="G2901" s="2">
        <f t="shared" si="144"/>
        <v>0</v>
      </c>
      <c r="H2901" s="2">
        <f t="shared" si="145"/>
        <v>0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F2902" s="2">
        <f t="shared" si="144"/>
        <v>-2</v>
      </c>
      <c r="G2902" s="2">
        <f t="shared" si="144"/>
        <v>0</v>
      </c>
      <c r="H2902" s="2">
        <f t="shared" si="145"/>
        <v>8624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  <c r="F2903" s="2">
        <f t="shared" si="144"/>
        <v>24</v>
      </c>
      <c r="G2903" s="2">
        <f t="shared" si="144"/>
        <v>0</v>
      </c>
      <c r="H2903" s="2">
        <f t="shared" si="145"/>
        <v>0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  <c r="F2904" s="2">
        <f t="shared" si="144"/>
        <v>15</v>
      </c>
      <c r="G2904" s="2">
        <f t="shared" si="144"/>
        <v>0</v>
      </c>
      <c r="H2904" s="2">
        <f t="shared" si="145"/>
        <v>0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  <c r="F2905" s="2">
        <f t="shared" si="144"/>
        <v>6</v>
      </c>
      <c r="G2905" s="2">
        <f t="shared" si="144"/>
        <v>0</v>
      </c>
      <c r="H2905" s="2">
        <f t="shared" si="145"/>
        <v>0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  <c r="F2906" s="2">
        <f t="shared" si="144"/>
        <v>3</v>
      </c>
      <c r="G2906" s="2">
        <f t="shared" si="144"/>
        <v>0</v>
      </c>
      <c r="H2906" s="2">
        <f t="shared" si="145"/>
        <v>0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F2907" s="2">
        <f t="shared" si="144"/>
        <v>1574</v>
      </c>
      <c r="G2907" s="2">
        <f t="shared" si="144"/>
        <v>80</v>
      </c>
      <c r="H2907" s="2">
        <f t="shared" si="145"/>
        <v>103017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  <c r="F2908" s="2">
        <f t="shared" si="144"/>
        <v>274</v>
      </c>
      <c r="G2908" s="2">
        <f t="shared" si="144"/>
        <v>0</v>
      </c>
      <c r="H2908" s="2">
        <f t="shared" si="145"/>
        <v>0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  <c r="F2909" s="2">
        <f t="shared" si="144"/>
        <v>974</v>
      </c>
      <c r="G2909" s="2">
        <f t="shared" si="144"/>
        <v>7</v>
      </c>
      <c r="H2909" s="2">
        <f t="shared" si="145"/>
        <v>0</v>
      </c>
    </row>
    <row r="2910" spans="1:9" x14ac:dyDescent="0.2">
      <c r="C2910" s="3" t="s">
        <v>42</v>
      </c>
      <c r="D2910" s="2">
        <v>5369</v>
      </c>
      <c r="E2910" s="2">
        <v>164</v>
      </c>
      <c r="F2910" s="2">
        <f t="shared" si="144"/>
        <v>132</v>
      </c>
      <c r="G2910" s="2">
        <f t="shared" si="144"/>
        <v>3</v>
      </c>
      <c r="H2910" s="2">
        <f t="shared" si="145"/>
        <v>0</v>
      </c>
    </row>
    <row r="2911" spans="1:9" x14ac:dyDescent="0.2">
      <c r="C2911" s="3" t="s">
        <v>43</v>
      </c>
      <c r="D2911" s="2">
        <v>20167</v>
      </c>
      <c r="E2911" s="2">
        <v>366</v>
      </c>
      <c r="F2911" s="2">
        <f t="shared" si="144"/>
        <v>737</v>
      </c>
      <c r="G2911" s="2">
        <f t="shared" si="144"/>
        <v>0</v>
      </c>
      <c r="H2911" s="2">
        <f t="shared" si="145"/>
        <v>0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F2912" s="2">
        <f t="shared" si="144"/>
        <v>96</v>
      </c>
      <c r="G2912" s="2">
        <f t="shared" si="144"/>
        <v>1</v>
      </c>
      <c r="H2912" s="2">
        <f t="shared" si="145"/>
        <v>56736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  <c r="F2913" s="2">
        <f t="shared" si="144"/>
        <v>70</v>
      </c>
      <c r="G2913" s="2">
        <f t="shared" si="144"/>
        <v>2</v>
      </c>
      <c r="H2913" s="2">
        <f t="shared" si="145"/>
        <v>0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  <c r="F2914" s="2">
        <f t="shared" si="144"/>
        <v>35</v>
      </c>
      <c r="G2914" s="2">
        <f t="shared" si="144"/>
        <v>0</v>
      </c>
      <c r="H2914" s="2">
        <f t="shared" si="145"/>
        <v>0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  <c r="F2915" s="2">
        <f t="shared" si="144"/>
        <v>44</v>
      </c>
      <c r="G2915" s="2">
        <f t="shared" si="144"/>
        <v>2</v>
      </c>
      <c r="H2915" s="2">
        <f t="shared" si="145"/>
        <v>0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  <c r="F2916" s="2">
        <f t="shared" si="144"/>
        <v>45</v>
      </c>
      <c r="G2916" s="2">
        <f t="shared" si="144"/>
        <v>1</v>
      </c>
      <c r="H2916" s="2">
        <f t="shared" si="145"/>
        <v>0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F2917" s="2">
        <f t="shared" si="144"/>
        <v>21</v>
      </c>
      <c r="G2917" s="2">
        <f t="shared" si="144"/>
        <v>3</v>
      </c>
      <c r="H2917" s="2">
        <f t="shared" si="145"/>
        <v>10924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  <c r="F2918" s="2">
        <f t="shared" si="144"/>
        <v>-8074</v>
      </c>
      <c r="G2918" s="2">
        <f t="shared" si="144"/>
        <v>4</v>
      </c>
      <c r="H2918" s="2">
        <f t="shared" si="145"/>
        <v>0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  <c r="F2919" s="2">
        <f t="shared" si="144"/>
        <v>23</v>
      </c>
      <c r="G2919" s="2">
        <f t="shared" si="144"/>
        <v>1</v>
      </c>
      <c r="H2919" s="2">
        <f t="shared" si="145"/>
        <v>0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  <c r="F2920" s="2">
        <f t="shared" si="144"/>
        <v>18</v>
      </c>
      <c r="G2920" s="2">
        <f t="shared" si="144"/>
        <v>3</v>
      </c>
      <c r="H2920" s="2">
        <f t="shared" si="145"/>
        <v>0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  <c r="F2921" s="2">
        <f t="shared" si="144"/>
        <v>11</v>
      </c>
      <c r="G2921" s="2">
        <f t="shared" si="144"/>
        <v>4</v>
      </c>
      <c r="H2921" s="2">
        <f t="shared" si="145"/>
        <v>0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F2922" s="2">
        <f t="shared" si="144"/>
        <v>34</v>
      </c>
      <c r="G2922" s="2">
        <f t="shared" si="144"/>
        <v>0</v>
      </c>
      <c r="H2922" s="2">
        <f t="shared" si="145"/>
        <v>7282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  <c r="F2923" s="2">
        <f t="shared" si="144"/>
        <v>50</v>
      </c>
      <c r="G2923" s="2">
        <f t="shared" si="144"/>
        <v>6</v>
      </c>
      <c r="H2923" s="2">
        <f t="shared" si="145"/>
        <v>0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  <c r="F2924" s="2">
        <f t="shared" si="144"/>
        <v>35</v>
      </c>
      <c r="G2924" s="2">
        <f t="shared" si="144"/>
        <v>4</v>
      </c>
      <c r="H2924" s="2">
        <f t="shared" si="145"/>
        <v>0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  <c r="F2925" s="2">
        <f t="shared" si="144"/>
        <v>22</v>
      </c>
      <c r="G2925" s="2">
        <f t="shared" si="144"/>
        <v>1</v>
      </c>
      <c r="H2925" s="2">
        <f t="shared" si="145"/>
        <v>0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  <c r="F2926" s="2">
        <f t="shared" si="144"/>
        <v>19</v>
      </c>
      <c r="G2926" s="2">
        <f t="shared" si="144"/>
        <v>1</v>
      </c>
      <c r="H2926" s="2">
        <f t="shared" si="145"/>
        <v>0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F2927" s="2">
        <f t="shared" si="144"/>
        <v>90</v>
      </c>
      <c r="G2927" s="2">
        <f t="shared" si="144"/>
        <v>11</v>
      </c>
      <c r="H2927" s="2">
        <f t="shared" si="145"/>
        <v>17148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  <c r="F2928" s="2">
        <f t="shared" si="144"/>
        <v>47</v>
      </c>
      <c r="G2928" s="2">
        <f t="shared" si="144"/>
        <v>4</v>
      </c>
      <c r="H2928" s="2">
        <f t="shared" si="145"/>
        <v>0</v>
      </c>
    </row>
    <row r="2929" spans="1:9" x14ac:dyDescent="0.2">
      <c r="B2929" s="3"/>
      <c r="C2929" s="3" t="s">
        <v>28</v>
      </c>
      <c r="D2929" s="2">
        <v>7374</v>
      </c>
      <c r="E2929" s="2">
        <v>886</v>
      </c>
      <c r="F2929" s="2">
        <f t="shared" si="144"/>
        <v>33</v>
      </c>
      <c r="G2929" s="2">
        <f t="shared" si="144"/>
        <v>4</v>
      </c>
      <c r="H2929" s="2">
        <f t="shared" si="145"/>
        <v>0</v>
      </c>
    </row>
    <row r="2930" spans="1:9" x14ac:dyDescent="0.2">
      <c r="B2930" s="3"/>
      <c r="C2930" s="3" t="s">
        <v>38</v>
      </c>
      <c r="D2930" s="2">
        <v>2251</v>
      </c>
      <c r="E2930" s="2">
        <v>263</v>
      </c>
      <c r="F2930" s="2">
        <f t="shared" si="144"/>
        <v>7</v>
      </c>
      <c r="G2930" s="2">
        <f t="shared" si="144"/>
        <v>0</v>
      </c>
      <c r="H2930" s="2">
        <f t="shared" si="145"/>
        <v>0</v>
      </c>
    </row>
    <row r="2931" spans="1:9" x14ac:dyDescent="0.2">
      <c r="B2931" s="3"/>
      <c r="C2931" s="3" t="s">
        <v>39</v>
      </c>
      <c r="D2931" s="2">
        <v>1561</v>
      </c>
      <c r="E2931" s="2">
        <v>107</v>
      </c>
      <c r="F2931" s="2">
        <f t="shared" si="144"/>
        <v>14</v>
      </c>
      <c r="G2931" s="2">
        <f t="shared" si="144"/>
        <v>1</v>
      </c>
      <c r="H2931" s="2">
        <f t="shared" si="145"/>
        <v>0</v>
      </c>
    </row>
    <row r="2932" spans="1:9" x14ac:dyDescent="0.2">
      <c r="B2932" s="3" t="s">
        <v>16</v>
      </c>
      <c r="C2932" s="3" t="s">
        <v>17</v>
      </c>
      <c r="D2932" s="2">
        <v>22302</v>
      </c>
      <c r="E2932" s="2">
        <v>1621</v>
      </c>
      <c r="F2932" s="2">
        <f t="shared" si="144"/>
        <v>288</v>
      </c>
      <c r="G2932" s="2">
        <f t="shared" si="144"/>
        <v>2</v>
      </c>
      <c r="H2932" s="2">
        <f t="shared" si="145"/>
        <v>16778</v>
      </c>
      <c r="I2932" s="2">
        <f>SUM(91299+758803)</f>
        <v>850102</v>
      </c>
    </row>
    <row r="2933" spans="1:9" x14ac:dyDescent="0.2">
      <c r="B2933" s="3"/>
      <c r="C2933" s="3" t="s">
        <v>18</v>
      </c>
      <c r="D2933" s="2">
        <v>8682</v>
      </c>
      <c r="E2933" s="2">
        <v>815</v>
      </c>
      <c r="F2933" s="2">
        <f t="shared" si="144"/>
        <v>48</v>
      </c>
      <c r="G2933" s="2">
        <f t="shared" si="144"/>
        <v>4</v>
      </c>
      <c r="H2933" s="2">
        <f t="shared" si="145"/>
        <v>0</v>
      </c>
    </row>
    <row r="2934" spans="1:9" x14ac:dyDescent="0.2">
      <c r="B2934" s="3"/>
      <c r="C2934" s="3" t="s">
        <v>19</v>
      </c>
      <c r="D2934" s="2">
        <v>7384</v>
      </c>
      <c r="E2934" s="2">
        <v>704</v>
      </c>
      <c r="F2934" s="2">
        <f t="shared" si="144"/>
        <v>35</v>
      </c>
      <c r="G2934" s="2">
        <f t="shared" si="144"/>
        <v>2</v>
      </c>
      <c r="H2934" s="2">
        <f t="shared" si="145"/>
        <v>0</v>
      </c>
    </row>
    <row r="2935" spans="1:9" x14ac:dyDescent="0.2">
      <c r="B2935" s="3"/>
      <c r="C2935" s="3" t="s">
        <v>40</v>
      </c>
      <c r="D2935" s="2">
        <v>4334</v>
      </c>
      <c r="E2935" s="2">
        <v>309</v>
      </c>
      <c r="F2935" s="2">
        <f t="shared" si="144"/>
        <v>17</v>
      </c>
      <c r="G2935" s="2">
        <f t="shared" si="144"/>
        <v>2</v>
      </c>
      <c r="H2935" s="2">
        <f t="shared" si="145"/>
        <v>0</v>
      </c>
    </row>
    <row r="2936" spans="1:9" x14ac:dyDescent="0.2">
      <c r="B2936" s="3"/>
      <c r="C2936" s="3" t="s">
        <v>41</v>
      </c>
      <c r="D2936" s="2">
        <v>4606</v>
      </c>
      <c r="E2936" s="2">
        <v>353</v>
      </c>
      <c r="F2936" s="2">
        <f t="shared" si="144"/>
        <v>25</v>
      </c>
      <c r="G2936" s="2">
        <f t="shared" si="144"/>
        <v>1</v>
      </c>
      <c r="H2936" s="2">
        <f t="shared" si="145"/>
        <v>0</v>
      </c>
    </row>
    <row r="2937" spans="1:9" x14ac:dyDescent="0.2">
      <c r="B2937" s="3" t="s">
        <v>20</v>
      </c>
      <c r="C2937" s="3" t="s">
        <v>22</v>
      </c>
      <c r="D2937" s="2">
        <v>121026</v>
      </c>
      <c r="E2937" s="2">
        <v>3579</v>
      </c>
      <c r="F2937" s="2">
        <f t="shared" si="144"/>
        <v>4319</v>
      </c>
      <c r="G2937" s="2">
        <f t="shared" si="144"/>
        <v>45</v>
      </c>
      <c r="H2937" s="2">
        <f t="shared" si="145"/>
        <v>99805</v>
      </c>
      <c r="I2937" s="2">
        <v>4996175</v>
      </c>
    </row>
    <row r="2938" spans="1:9" x14ac:dyDescent="0.2">
      <c r="B2938" s="3"/>
      <c r="C2938" s="3" t="s">
        <v>26</v>
      </c>
      <c r="D2938" s="2">
        <v>17580</v>
      </c>
      <c r="E2938" s="2">
        <v>399</v>
      </c>
      <c r="F2938" s="2">
        <f t="shared" si="144"/>
        <v>578</v>
      </c>
      <c r="G2938" s="2">
        <f t="shared" si="144"/>
        <v>12</v>
      </c>
      <c r="H2938" s="2">
        <f t="shared" si="145"/>
        <v>0</v>
      </c>
    </row>
    <row r="2939" spans="1:9" x14ac:dyDescent="0.2">
      <c r="B2939" s="3"/>
      <c r="C2939" s="3" t="s">
        <v>27</v>
      </c>
      <c r="D2939" s="2">
        <v>23279</v>
      </c>
      <c r="E2939" s="2">
        <v>506</v>
      </c>
      <c r="F2939" s="2">
        <f t="shared" si="144"/>
        <v>794</v>
      </c>
      <c r="G2939" s="2">
        <f t="shared" si="144"/>
        <v>20</v>
      </c>
      <c r="H2939" s="2">
        <f t="shared" si="145"/>
        <v>0</v>
      </c>
    </row>
    <row r="2940" spans="1:9" x14ac:dyDescent="0.2">
      <c r="C2940" s="3" t="s">
        <v>42</v>
      </c>
      <c r="D2940" s="2">
        <v>5438</v>
      </c>
      <c r="E2940" s="2">
        <v>165</v>
      </c>
      <c r="F2940" s="2">
        <f t="shared" si="144"/>
        <v>69</v>
      </c>
      <c r="G2940" s="2">
        <f t="shared" si="144"/>
        <v>1</v>
      </c>
      <c r="H2940" s="2">
        <f t="shared" si="145"/>
        <v>0</v>
      </c>
    </row>
    <row r="2941" spans="1:9" x14ac:dyDescent="0.2">
      <c r="C2941" s="3" t="s">
        <v>43</v>
      </c>
      <c r="D2941" s="2">
        <v>21741</v>
      </c>
      <c r="E2941" s="2">
        <v>369</v>
      </c>
      <c r="F2941" s="2">
        <f t="shared" si="144"/>
        <v>1574</v>
      </c>
      <c r="G2941" s="2">
        <f t="shared" si="144"/>
        <v>3</v>
      </c>
      <c r="H2941" s="2">
        <f>SUM(I2941-I2911)</f>
        <v>0</v>
      </c>
    </row>
    <row r="2942" spans="1:9" x14ac:dyDescent="0.2">
      <c r="A2942" s="1">
        <v>44020</v>
      </c>
      <c r="B2942" s="3" t="s">
        <v>5</v>
      </c>
      <c r="C2942" s="3" t="s">
        <v>6</v>
      </c>
      <c r="D2942" s="2">
        <v>66099</v>
      </c>
      <c r="E2942" s="2">
        <v>4035</v>
      </c>
      <c r="F2942" s="2">
        <f t="shared" si="144"/>
        <v>75</v>
      </c>
      <c r="G2942" s="2">
        <f t="shared" si="144"/>
        <v>6</v>
      </c>
      <c r="H2942" s="2">
        <f t="shared" ref="H2942:H3005" si="146">SUM(I2942-I2912)</f>
        <v>57585</v>
      </c>
      <c r="I2942" s="2">
        <v>4402452</v>
      </c>
    </row>
    <row r="2943" spans="1:9" x14ac:dyDescent="0.2">
      <c r="B2943" s="3"/>
      <c r="C2943" s="3" t="s">
        <v>7</v>
      </c>
      <c r="D2943" s="2">
        <v>60386</v>
      </c>
      <c r="E2943" s="2">
        <v>4534</v>
      </c>
      <c r="F2943" s="2">
        <f t="shared" si="144"/>
        <v>105</v>
      </c>
      <c r="G2943" s="2">
        <f t="shared" si="144"/>
        <v>6</v>
      </c>
      <c r="H2943" s="2">
        <f t="shared" si="146"/>
        <v>0</v>
      </c>
    </row>
    <row r="2944" spans="1:9" x14ac:dyDescent="0.2">
      <c r="B2944" s="3"/>
      <c r="C2944" s="3" t="s">
        <v>8</v>
      </c>
      <c r="D2944" s="2">
        <v>42122</v>
      </c>
      <c r="E2944" s="2">
        <v>2699</v>
      </c>
      <c r="F2944" s="2">
        <f t="shared" si="144"/>
        <v>34</v>
      </c>
      <c r="G2944" s="2">
        <f t="shared" si="144"/>
        <v>1</v>
      </c>
      <c r="H2944" s="2">
        <f t="shared" si="146"/>
        <v>0</v>
      </c>
    </row>
    <row r="2945" spans="2:9" x14ac:dyDescent="0.2">
      <c r="B2945" s="3"/>
      <c r="C2945" s="3" t="s">
        <v>35</v>
      </c>
      <c r="D2945" s="2">
        <v>48076</v>
      </c>
      <c r="E2945" s="2">
        <v>3051</v>
      </c>
      <c r="F2945" s="2">
        <f t="shared" si="144"/>
        <v>38</v>
      </c>
      <c r="G2945" s="2">
        <f t="shared" si="144"/>
        <v>2</v>
      </c>
      <c r="H2945" s="2">
        <f t="shared" si="146"/>
        <v>0</v>
      </c>
    </row>
    <row r="2946" spans="2:9" x14ac:dyDescent="0.2">
      <c r="B2946" s="3"/>
      <c r="C2946" s="3" t="s">
        <v>14</v>
      </c>
      <c r="D2946" s="2">
        <v>41799</v>
      </c>
      <c r="E2946" s="2">
        <v>2030</v>
      </c>
      <c r="F2946" s="2">
        <f t="shared" si="144"/>
        <v>69</v>
      </c>
      <c r="G2946" s="2">
        <f t="shared" si="144"/>
        <v>-1</v>
      </c>
      <c r="H2946" s="2">
        <f t="shared" si="146"/>
        <v>0</v>
      </c>
    </row>
    <row r="2947" spans="2:9" x14ac:dyDescent="0.2">
      <c r="B2947" s="3" t="s">
        <v>9</v>
      </c>
      <c r="C2947" s="3" t="s">
        <v>10</v>
      </c>
      <c r="D2947" s="2">
        <v>19732</v>
      </c>
      <c r="E2947" s="2">
        <v>1749</v>
      </c>
      <c r="F2947" s="2">
        <f t="shared" ref="F2947:G3010" si="147">SUM(D2947-D2917)</f>
        <v>56</v>
      </c>
      <c r="G2947" s="2">
        <f t="shared" si="147"/>
        <v>1</v>
      </c>
      <c r="H2947" s="2">
        <f t="shared" si="146"/>
        <v>17715</v>
      </c>
      <c r="I2947" s="2">
        <v>1577848</v>
      </c>
    </row>
    <row r="2948" spans="2:9" x14ac:dyDescent="0.2">
      <c r="B2948" s="3"/>
      <c r="C2948" s="3" t="s">
        <v>11</v>
      </c>
      <c r="D2948" s="2">
        <v>19024</v>
      </c>
      <c r="E2948" s="2">
        <v>1295</v>
      </c>
      <c r="F2948" s="2">
        <f t="shared" si="147"/>
        <v>8108</v>
      </c>
      <c r="G2948" s="2">
        <f t="shared" si="147"/>
        <v>2</v>
      </c>
      <c r="H2948" s="2">
        <f t="shared" si="146"/>
        <v>0</v>
      </c>
    </row>
    <row r="2949" spans="2:9" x14ac:dyDescent="0.2">
      <c r="B2949" s="3"/>
      <c r="C2949" s="3" t="s">
        <v>12</v>
      </c>
      <c r="D2949" s="2">
        <v>18920</v>
      </c>
      <c r="E2949" s="2">
        <v>1805</v>
      </c>
      <c r="F2949" s="2">
        <f t="shared" si="147"/>
        <v>2</v>
      </c>
      <c r="G2949" s="2">
        <f t="shared" si="147"/>
        <v>4</v>
      </c>
      <c r="H2949" s="2">
        <f t="shared" si="146"/>
        <v>0</v>
      </c>
    </row>
    <row r="2950" spans="2:9" x14ac:dyDescent="0.2">
      <c r="B2950" s="3"/>
      <c r="C2950" s="3" t="s">
        <v>36</v>
      </c>
      <c r="D2950" s="2">
        <v>16443</v>
      </c>
      <c r="E2950" s="2">
        <v>1155</v>
      </c>
      <c r="F2950" s="2">
        <f t="shared" si="147"/>
        <v>-7</v>
      </c>
      <c r="G2950" s="2">
        <f t="shared" si="147"/>
        <v>-1</v>
      </c>
      <c r="H2950" s="2">
        <f t="shared" si="146"/>
        <v>0</v>
      </c>
    </row>
    <row r="2951" spans="2:9" x14ac:dyDescent="0.2">
      <c r="B2951" s="3"/>
      <c r="C2951" s="3" t="s">
        <v>37</v>
      </c>
      <c r="D2951" s="2">
        <v>16978</v>
      </c>
      <c r="E2951" s="2">
        <v>1057</v>
      </c>
      <c r="F2951" s="2">
        <f t="shared" si="147"/>
        <v>4</v>
      </c>
      <c r="G2951" s="2">
        <f t="shared" si="147"/>
        <v>4</v>
      </c>
      <c r="H2951" s="2">
        <f t="shared" si="146"/>
        <v>0</v>
      </c>
    </row>
    <row r="2952" spans="2:9" x14ac:dyDescent="0.2">
      <c r="B2952" s="3" t="s">
        <v>13</v>
      </c>
      <c r="C2952" s="3" t="s">
        <v>14</v>
      </c>
      <c r="D2952" s="2">
        <v>20120</v>
      </c>
      <c r="E2952" s="2">
        <v>1012</v>
      </c>
      <c r="F2952" s="2">
        <f t="shared" si="147"/>
        <v>72</v>
      </c>
      <c r="G2952" s="2">
        <f t="shared" si="147"/>
        <v>4</v>
      </c>
      <c r="H2952" s="2">
        <f t="shared" si="146"/>
        <v>9133</v>
      </c>
      <c r="I2952" s="2">
        <v>910354</v>
      </c>
    </row>
    <row r="2953" spans="2:9" x14ac:dyDescent="0.2">
      <c r="B2953" s="3"/>
      <c r="C2953" s="3" t="s">
        <v>15</v>
      </c>
      <c r="D2953" s="2">
        <v>24300</v>
      </c>
      <c r="E2953" s="2">
        <v>1897</v>
      </c>
      <c r="F2953" s="2">
        <f t="shared" si="147"/>
        <v>57</v>
      </c>
      <c r="G2953" s="2">
        <f t="shared" si="147"/>
        <v>9</v>
      </c>
      <c r="H2953" s="2">
        <f t="shared" si="146"/>
        <v>0</v>
      </c>
    </row>
    <row r="2954" spans="2:9" x14ac:dyDescent="0.2">
      <c r="B2954" s="3"/>
      <c r="C2954" s="3" t="s">
        <v>12</v>
      </c>
      <c r="D2954" s="2">
        <v>16342</v>
      </c>
      <c r="E2954" s="2">
        <v>1131</v>
      </c>
      <c r="F2954" s="2">
        <f t="shared" si="147"/>
        <v>24</v>
      </c>
      <c r="G2954" s="2">
        <f t="shared" si="147"/>
        <v>5</v>
      </c>
      <c r="H2954" s="2">
        <f t="shared" si="146"/>
        <v>0</v>
      </c>
    </row>
    <row r="2955" spans="2:9" x14ac:dyDescent="0.2">
      <c r="B2955" s="3"/>
      <c r="C2955" s="3" t="s">
        <v>33</v>
      </c>
      <c r="D2955" s="2">
        <v>9339</v>
      </c>
      <c r="E2955" s="2">
        <v>943</v>
      </c>
      <c r="F2955" s="2">
        <f t="shared" si="147"/>
        <v>33</v>
      </c>
      <c r="G2955" s="2">
        <f t="shared" si="147"/>
        <v>2</v>
      </c>
      <c r="H2955" s="2">
        <f t="shared" si="146"/>
        <v>0</v>
      </c>
    </row>
    <row r="2956" spans="2:9" x14ac:dyDescent="0.2">
      <c r="B2956" s="3"/>
      <c r="C2956" s="3" t="s">
        <v>34</v>
      </c>
      <c r="D2956" s="2">
        <v>12562</v>
      </c>
      <c r="E2956" s="2">
        <v>949</v>
      </c>
      <c r="F2956" s="2">
        <f t="shared" si="147"/>
        <v>28</v>
      </c>
      <c r="G2956" s="2">
        <f t="shared" si="147"/>
        <v>6</v>
      </c>
      <c r="H2956" s="2">
        <f t="shared" si="146"/>
        <v>0</v>
      </c>
    </row>
    <row r="2957" spans="2:9" x14ac:dyDescent="0.2">
      <c r="B2957" s="3" t="s">
        <v>23</v>
      </c>
      <c r="C2957" s="3" t="s">
        <v>24</v>
      </c>
      <c r="D2957" s="2">
        <v>22558</v>
      </c>
      <c r="E2957" s="2">
        <v>2622</v>
      </c>
      <c r="F2957" s="2">
        <f t="shared" si="147"/>
        <v>161</v>
      </c>
      <c r="G2957" s="2">
        <f t="shared" si="147"/>
        <v>1</v>
      </c>
      <c r="H2957" s="2">
        <f t="shared" si="146"/>
        <v>23492</v>
      </c>
      <c r="I2957" s="2">
        <v>1200003</v>
      </c>
    </row>
    <row r="2958" spans="2:9" x14ac:dyDescent="0.2">
      <c r="B2958" s="3"/>
      <c r="C2958" s="3" t="s">
        <v>25</v>
      </c>
      <c r="D2958" s="2">
        <v>9244</v>
      </c>
      <c r="E2958" s="2">
        <v>1054</v>
      </c>
      <c r="F2958" s="2">
        <f t="shared" si="147"/>
        <v>69</v>
      </c>
      <c r="G2958" s="2">
        <f t="shared" si="147"/>
        <v>1</v>
      </c>
      <c r="H2958" s="2">
        <f t="shared" si="146"/>
        <v>0</v>
      </c>
    </row>
    <row r="2959" spans="2:9" x14ac:dyDescent="0.2">
      <c r="B2959" s="3"/>
      <c r="C2959" s="3" t="s">
        <v>28</v>
      </c>
      <c r="D2959" s="2">
        <v>7404</v>
      </c>
      <c r="E2959" s="2">
        <v>886</v>
      </c>
      <c r="F2959" s="2">
        <f t="shared" si="147"/>
        <v>30</v>
      </c>
      <c r="G2959" s="2">
        <f t="shared" si="147"/>
        <v>0</v>
      </c>
      <c r="H2959" s="2">
        <f t="shared" si="146"/>
        <v>0</v>
      </c>
    </row>
    <row r="2960" spans="2:9" x14ac:dyDescent="0.2">
      <c r="B2960" s="3"/>
      <c r="C2960" s="3" t="s">
        <v>38</v>
      </c>
      <c r="D2960" s="2">
        <v>2275</v>
      </c>
      <c r="E2960" s="2">
        <v>265</v>
      </c>
      <c r="F2960" s="2">
        <f t="shared" si="147"/>
        <v>24</v>
      </c>
      <c r="G2960" s="2">
        <f t="shared" si="147"/>
        <v>2</v>
      </c>
      <c r="H2960" s="2">
        <f t="shared" si="146"/>
        <v>0</v>
      </c>
    </row>
    <row r="2961" spans="1:9" x14ac:dyDescent="0.2">
      <c r="B2961" s="3"/>
      <c r="C2961" s="3" t="s">
        <v>39</v>
      </c>
      <c r="D2961" s="2">
        <v>1588</v>
      </c>
      <c r="E2961" s="2">
        <v>107</v>
      </c>
      <c r="F2961" s="2">
        <f t="shared" si="147"/>
        <v>27</v>
      </c>
      <c r="G2961" s="2">
        <f t="shared" si="147"/>
        <v>0</v>
      </c>
      <c r="H2961" s="2">
        <f t="shared" si="146"/>
        <v>0</v>
      </c>
    </row>
    <row r="2962" spans="1:9" x14ac:dyDescent="0.2">
      <c r="B2962" s="3" t="s">
        <v>16</v>
      </c>
      <c r="C2962" s="3" t="s">
        <v>17</v>
      </c>
      <c r="D2962" s="2">
        <v>22392</v>
      </c>
      <c r="E2962" s="2">
        <v>1628</v>
      </c>
      <c r="F2962" s="2">
        <f t="shared" si="147"/>
        <v>90</v>
      </c>
      <c r="G2962" s="2">
        <f t="shared" si="147"/>
        <v>7</v>
      </c>
      <c r="H2962" s="2">
        <f t="shared" si="146"/>
        <v>16424</v>
      </c>
      <c r="I2962" s="2">
        <f>SUM(92148+774378)</f>
        <v>866526</v>
      </c>
    </row>
    <row r="2963" spans="1:9" x14ac:dyDescent="0.2">
      <c r="B2963" s="3"/>
      <c r="C2963" s="3" t="s">
        <v>18</v>
      </c>
      <c r="D2963" s="2">
        <v>8718</v>
      </c>
      <c r="E2963" s="2">
        <v>818</v>
      </c>
      <c r="F2963" s="2">
        <f t="shared" si="147"/>
        <v>36</v>
      </c>
      <c r="G2963" s="2">
        <f t="shared" si="147"/>
        <v>3</v>
      </c>
      <c r="H2963" s="2">
        <f t="shared" si="146"/>
        <v>0</v>
      </c>
    </row>
    <row r="2964" spans="1:9" x14ac:dyDescent="0.2">
      <c r="B2964" s="3"/>
      <c r="C2964" s="3" t="s">
        <v>19</v>
      </c>
      <c r="D2964" s="2">
        <v>7427</v>
      </c>
      <c r="E2964" s="2">
        <v>706</v>
      </c>
      <c r="F2964" s="2">
        <f t="shared" si="147"/>
        <v>43</v>
      </c>
      <c r="G2964" s="2">
        <f t="shared" si="147"/>
        <v>2</v>
      </c>
      <c r="H2964" s="2">
        <f t="shared" si="146"/>
        <v>0</v>
      </c>
    </row>
    <row r="2965" spans="1:9" x14ac:dyDescent="0.2">
      <c r="B2965" s="3"/>
      <c r="C2965" s="3" t="s">
        <v>40</v>
      </c>
      <c r="D2965" s="2">
        <v>4354</v>
      </c>
      <c r="E2965" s="2">
        <v>312</v>
      </c>
      <c r="F2965" s="2">
        <f t="shared" si="147"/>
        <v>20</v>
      </c>
      <c r="G2965" s="2">
        <f t="shared" si="147"/>
        <v>3</v>
      </c>
      <c r="H2965" s="2">
        <f t="shared" si="146"/>
        <v>0</v>
      </c>
    </row>
    <row r="2966" spans="1:9" x14ac:dyDescent="0.2">
      <c r="B2966" s="3"/>
      <c r="C2966" s="3" t="s">
        <v>41</v>
      </c>
      <c r="D2966" s="2">
        <v>4623</v>
      </c>
      <c r="E2966" s="2">
        <v>355</v>
      </c>
      <c r="F2966" s="2">
        <f t="shared" si="147"/>
        <v>17</v>
      </c>
      <c r="G2966" s="2">
        <f t="shared" si="147"/>
        <v>2</v>
      </c>
      <c r="H2966" s="2">
        <f t="shared" si="146"/>
        <v>0</v>
      </c>
    </row>
    <row r="2967" spans="1:9" x14ac:dyDescent="0.2">
      <c r="B2967" s="3" t="s">
        <v>20</v>
      </c>
      <c r="C2967" s="3" t="s">
        <v>22</v>
      </c>
      <c r="D2967" s="2">
        <v>123462</v>
      </c>
      <c r="E2967" s="2">
        <v>3642</v>
      </c>
      <c r="F2967" s="2">
        <f t="shared" si="147"/>
        <v>2436</v>
      </c>
      <c r="G2967" s="2">
        <f t="shared" si="147"/>
        <v>63</v>
      </c>
      <c r="H2967" s="2">
        <f t="shared" si="146"/>
        <v>82259</v>
      </c>
      <c r="I2967" s="2">
        <v>5078434</v>
      </c>
    </row>
    <row r="2968" spans="1:9" x14ac:dyDescent="0.2">
      <c r="B2968" s="3"/>
      <c r="C2968" s="3" t="s">
        <v>26</v>
      </c>
      <c r="D2968" s="2">
        <v>17844</v>
      </c>
      <c r="E2968" s="2">
        <v>406</v>
      </c>
      <c r="F2968" s="2">
        <f t="shared" si="147"/>
        <v>264</v>
      </c>
      <c r="G2968" s="2">
        <f t="shared" si="147"/>
        <v>7</v>
      </c>
      <c r="H2968" s="2">
        <f t="shared" si="146"/>
        <v>0</v>
      </c>
    </row>
    <row r="2969" spans="1:9" x14ac:dyDescent="0.2">
      <c r="B2969" s="3"/>
      <c r="C2969" s="3" t="s">
        <v>27</v>
      </c>
      <c r="D2969" s="2">
        <v>24042</v>
      </c>
      <c r="E2969" s="2">
        <v>515</v>
      </c>
      <c r="F2969" s="2">
        <f t="shared" si="147"/>
        <v>763</v>
      </c>
      <c r="G2969" s="2">
        <f t="shared" si="147"/>
        <v>9</v>
      </c>
      <c r="H2969" s="2">
        <f t="shared" si="146"/>
        <v>0</v>
      </c>
    </row>
    <row r="2970" spans="1:9" x14ac:dyDescent="0.2">
      <c r="C2970" s="3" t="s">
        <v>42</v>
      </c>
      <c r="D2970" s="2">
        <v>5510</v>
      </c>
      <c r="E2970" s="2">
        <v>165</v>
      </c>
      <c r="F2970" s="2">
        <f t="shared" si="147"/>
        <v>72</v>
      </c>
      <c r="G2970" s="2">
        <f t="shared" si="147"/>
        <v>0</v>
      </c>
      <c r="H2970" s="2">
        <f t="shared" si="146"/>
        <v>0</v>
      </c>
    </row>
    <row r="2971" spans="1:9" x14ac:dyDescent="0.2">
      <c r="C2971" s="3" t="s">
        <v>43</v>
      </c>
      <c r="D2971" s="2">
        <v>22088</v>
      </c>
      <c r="E2971" s="2">
        <v>376</v>
      </c>
      <c r="F2971" s="2">
        <f t="shared" si="147"/>
        <v>347</v>
      </c>
      <c r="G2971" s="2">
        <f t="shared" si="147"/>
        <v>7</v>
      </c>
      <c r="H2971" s="2">
        <f t="shared" si="146"/>
        <v>0</v>
      </c>
    </row>
    <row r="2972" spans="1:9" x14ac:dyDescent="0.2">
      <c r="A2972" s="1">
        <v>44021</v>
      </c>
      <c r="B2972" s="3" t="s">
        <v>5</v>
      </c>
      <c r="C2972" s="3" t="s">
        <v>6</v>
      </c>
      <c r="D2972" s="2">
        <v>66174</v>
      </c>
      <c r="E2972" s="2">
        <v>4035</v>
      </c>
      <c r="F2972" s="2">
        <f t="shared" si="147"/>
        <v>75</v>
      </c>
      <c r="G2972" s="2">
        <f t="shared" si="147"/>
        <v>0</v>
      </c>
      <c r="H2972" s="2">
        <f t="shared" si="146"/>
        <v>65564</v>
      </c>
      <c r="I2972" s="2">
        <v>4468016</v>
      </c>
    </row>
    <row r="2973" spans="1:9" x14ac:dyDescent="0.2">
      <c r="B2973" s="3"/>
      <c r="C2973" s="3" t="s">
        <v>7</v>
      </c>
      <c r="D2973" s="2">
        <v>60461</v>
      </c>
      <c r="E2973" s="2">
        <v>4535</v>
      </c>
      <c r="F2973" s="2">
        <f t="shared" si="147"/>
        <v>75</v>
      </c>
      <c r="G2973" s="2">
        <f t="shared" si="147"/>
        <v>1</v>
      </c>
      <c r="H2973" s="2">
        <f t="shared" si="146"/>
        <v>0</v>
      </c>
    </row>
    <row r="2974" spans="1:9" x14ac:dyDescent="0.2">
      <c r="B2974" s="3"/>
      <c r="C2974" s="3" t="s">
        <v>8</v>
      </c>
      <c r="D2974" s="2">
        <v>42164</v>
      </c>
      <c r="E2974" s="2">
        <v>2699</v>
      </c>
      <c r="F2974" s="2">
        <f t="shared" si="147"/>
        <v>42</v>
      </c>
      <c r="G2974" s="2">
        <f t="shared" si="147"/>
        <v>0</v>
      </c>
      <c r="H2974" s="2">
        <f t="shared" si="146"/>
        <v>0</v>
      </c>
    </row>
    <row r="2975" spans="1:9" x14ac:dyDescent="0.2">
      <c r="B2975" s="3"/>
      <c r="C2975" s="3" t="s">
        <v>35</v>
      </c>
      <c r="D2975" s="2">
        <v>48126</v>
      </c>
      <c r="E2975" s="2">
        <v>3052</v>
      </c>
      <c r="F2975" s="2">
        <f t="shared" si="147"/>
        <v>50</v>
      </c>
      <c r="G2975" s="2">
        <f t="shared" si="147"/>
        <v>1</v>
      </c>
      <c r="H2975" s="2">
        <f t="shared" si="146"/>
        <v>0</v>
      </c>
    </row>
    <row r="2976" spans="1:9" x14ac:dyDescent="0.2">
      <c r="B2976" s="3"/>
      <c r="C2976" s="3" t="s">
        <v>14</v>
      </c>
      <c r="D2976" s="2">
        <v>41849</v>
      </c>
      <c r="E2976" s="2">
        <v>2037</v>
      </c>
      <c r="F2976" s="2">
        <f t="shared" si="147"/>
        <v>50</v>
      </c>
      <c r="G2976" s="2">
        <f t="shared" si="147"/>
        <v>7</v>
      </c>
      <c r="H2976" s="2">
        <f t="shared" si="146"/>
        <v>0</v>
      </c>
    </row>
    <row r="2977" spans="2:9" x14ac:dyDescent="0.2">
      <c r="B2977" s="3" t="s">
        <v>9</v>
      </c>
      <c r="C2977" s="3" t="s">
        <v>10</v>
      </c>
      <c r="D2977" s="2">
        <v>19771</v>
      </c>
      <c r="E2977" s="2">
        <v>1748</v>
      </c>
      <c r="F2977" s="2">
        <f t="shared" si="147"/>
        <v>39</v>
      </c>
      <c r="G2977" s="2">
        <f t="shared" si="147"/>
        <v>-1</v>
      </c>
      <c r="H2977" s="2">
        <f t="shared" si="146"/>
        <v>21569</v>
      </c>
      <c r="I2977" s="2">
        <v>1599417</v>
      </c>
    </row>
    <row r="2978" spans="2:9" x14ac:dyDescent="0.2">
      <c r="B2978" s="3"/>
      <c r="C2978" s="3" t="s">
        <v>11</v>
      </c>
      <c r="D2978" s="2">
        <v>19037</v>
      </c>
      <c r="E2978" s="2">
        <v>1298</v>
      </c>
      <c r="F2978" s="2">
        <f t="shared" si="147"/>
        <v>13</v>
      </c>
      <c r="G2978" s="2">
        <f t="shared" si="147"/>
        <v>3</v>
      </c>
      <c r="H2978" s="2">
        <f t="shared" si="146"/>
        <v>0</v>
      </c>
    </row>
    <row r="2979" spans="2:9" x14ac:dyDescent="0.2">
      <c r="B2979" s="3"/>
      <c r="C2979" s="3" t="s">
        <v>12</v>
      </c>
      <c r="D2979" s="2">
        <v>18928</v>
      </c>
      <c r="E2979" s="2">
        <v>1811</v>
      </c>
      <c r="F2979" s="2">
        <f t="shared" si="147"/>
        <v>8</v>
      </c>
      <c r="G2979" s="2">
        <f t="shared" si="147"/>
        <v>6</v>
      </c>
      <c r="H2979" s="2">
        <f t="shared" si="146"/>
        <v>0</v>
      </c>
    </row>
    <row r="2980" spans="2:9" x14ac:dyDescent="0.2">
      <c r="B2980" s="3"/>
      <c r="C2980" s="3" t="s">
        <v>36</v>
      </c>
      <c r="D2980" s="2">
        <v>16462</v>
      </c>
      <c r="E2980" s="2">
        <v>1157</v>
      </c>
      <c r="F2980" s="2">
        <f t="shared" si="147"/>
        <v>19</v>
      </c>
      <c r="G2980" s="2">
        <f t="shared" si="147"/>
        <v>2</v>
      </c>
      <c r="H2980" s="2">
        <f t="shared" si="146"/>
        <v>0</v>
      </c>
    </row>
    <row r="2981" spans="2:9" x14ac:dyDescent="0.2">
      <c r="B2981" s="3"/>
      <c r="C2981" s="3" t="s">
        <v>37</v>
      </c>
      <c r="D2981" s="2">
        <v>17000</v>
      </c>
      <c r="E2981" s="2">
        <v>1058</v>
      </c>
      <c r="F2981" s="2">
        <f t="shared" si="147"/>
        <v>22</v>
      </c>
      <c r="G2981" s="2">
        <f t="shared" si="147"/>
        <v>1</v>
      </c>
      <c r="H2981" s="2">
        <f t="shared" si="146"/>
        <v>0</v>
      </c>
    </row>
    <row r="2982" spans="2:9" x14ac:dyDescent="0.2">
      <c r="B2982" s="3" t="s">
        <v>13</v>
      </c>
      <c r="C2982" s="3" t="s">
        <v>14</v>
      </c>
      <c r="D2982" s="2">
        <v>20172</v>
      </c>
      <c r="E2982" s="2">
        <v>1013</v>
      </c>
      <c r="F2982" s="2">
        <f t="shared" si="147"/>
        <v>52</v>
      </c>
      <c r="G2982" s="2">
        <f t="shared" si="147"/>
        <v>1</v>
      </c>
      <c r="H2982" s="2">
        <f t="shared" si="146"/>
        <v>9648</v>
      </c>
      <c r="I2982" s="2">
        <v>920002</v>
      </c>
    </row>
    <row r="2983" spans="2:9" x14ac:dyDescent="0.2">
      <c r="B2983" s="3"/>
      <c r="C2983" s="3" t="s">
        <v>15</v>
      </c>
      <c r="D2983" s="2">
        <v>24348</v>
      </c>
      <c r="E2983" s="2">
        <v>1903</v>
      </c>
      <c r="F2983" s="2">
        <f t="shared" si="147"/>
        <v>48</v>
      </c>
      <c r="G2983" s="2">
        <f t="shared" si="147"/>
        <v>6</v>
      </c>
      <c r="H2983" s="2">
        <f t="shared" si="146"/>
        <v>0</v>
      </c>
    </row>
    <row r="2984" spans="2:9" x14ac:dyDescent="0.2">
      <c r="B2984" s="3"/>
      <c r="C2984" s="3" t="s">
        <v>12</v>
      </c>
      <c r="D2984" s="2">
        <v>16379</v>
      </c>
      <c r="E2984" s="2">
        <v>1133</v>
      </c>
      <c r="F2984" s="2">
        <f t="shared" si="147"/>
        <v>37</v>
      </c>
      <c r="G2984" s="2">
        <f t="shared" si="147"/>
        <v>2</v>
      </c>
      <c r="H2984" s="2">
        <f t="shared" si="146"/>
        <v>0</v>
      </c>
    </row>
    <row r="2985" spans="2:9" x14ac:dyDescent="0.2">
      <c r="B2985" s="3"/>
      <c r="C2985" s="3" t="s">
        <v>33</v>
      </c>
      <c r="D2985" s="2">
        <v>9384</v>
      </c>
      <c r="E2985" s="2">
        <v>950</v>
      </c>
      <c r="F2985" s="2">
        <f t="shared" si="147"/>
        <v>45</v>
      </c>
      <c r="G2985" s="2">
        <f t="shared" si="147"/>
        <v>7</v>
      </c>
      <c r="H2985" s="2">
        <f t="shared" si="146"/>
        <v>0</v>
      </c>
    </row>
    <row r="2986" spans="2:9" x14ac:dyDescent="0.2">
      <c r="B2986" s="3"/>
      <c r="C2986" s="3" t="s">
        <v>34</v>
      </c>
      <c r="D2986" s="2">
        <v>12583</v>
      </c>
      <c r="E2986" s="2">
        <v>954</v>
      </c>
      <c r="F2986" s="2">
        <f t="shared" si="147"/>
        <v>21</v>
      </c>
      <c r="G2986" s="2">
        <f t="shared" si="147"/>
        <v>5</v>
      </c>
      <c r="H2986" s="2">
        <f t="shared" si="146"/>
        <v>0</v>
      </c>
    </row>
    <row r="2987" spans="2:9" x14ac:dyDescent="0.2">
      <c r="B2987" s="3" t="s">
        <v>23</v>
      </c>
      <c r="C2987" s="3" t="s">
        <v>24</v>
      </c>
      <c r="D2987" s="2">
        <v>22646</v>
      </c>
      <c r="E2987" s="2">
        <v>2623</v>
      </c>
      <c r="F2987" s="2">
        <f t="shared" si="147"/>
        <v>88</v>
      </c>
      <c r="G2987" s="2">
        <f t="shared" si="147"/>
        <v>1</v>
      </c>
      <c r="H2987" s="2">
        <f t="shared" si="146"/>
        <v>23550</v>
      </c>
      <c r="I2987" s="2">
        <v>1223553</v>
      </c>
    </row>
    <row r="2988" spans="2:9" x14ac:dyDescent="0.2">
      <c r="B2988" s="3"/>
      <c r="C2988" s="3" t="s">
        <v>25</v>
      </c>
      <c r="D2988" s="2">
        <v>9323</v>
      </c>
      <c r="E2988" s="2">
        <v>1055</v>
      </c>
      <c r="F2988" s="2">
        <f t="shared" si="147"/>
        <v>79</v>
      </c>
      <c r="G2988" s="2">
        <f t="shared" si="147"/>
        <v>1</v>
      </c>
      <c r="H2988" s="2">
        <f t="shared" si="146"/>
        <v>0</v>
      </c>
    </row>
    <row r="2989" spans="2:9" x14ac:dyDescent="0.2">
      <c r="B2989" s="3"/>
      <c r="C2989" s="3" t="s">
        <v>28</v>
      </c>
      <c r="D2989" s="2">
        <v>7443</v>
      </c>
      <c r="E2989" s="2">
        <v>886</v>
      </c>
      <c r="F2989" s="2">
        <f t="shared" si="147"/>
        <v>39</v>
      </c>
      <c r="G2989" s="2">
        <f t="shared" si="147"/>
        <v>0</v>
      </c>
      <c r="H2989" s="2">
        <f t="shared" si="146"/>
        <v>0</v>
      </c>
    </row>
    <row r="2990" spans="2:9" x14ac:dyDescent="0.2">
      <c r="B2990" s="3"/>
      <c r="C2990" s="3" t="s">
        <v>38</v>
      </c>
      <c r="D2990" s="2">
        <v>2282</v>
      </c>
      <c r="E2990" s="2">
        <v>265</v>
      </c>
      <c r="F2990" s="2">
        <f t="shared" si="147"/>
        <v>7</v>
      </c>
      <c r="G2990" s="2">
        <f t="shared" si="147"/>
        <v>0</v>
      </c>
      <c r="H2990" s="2">
        <f t="shared" si="146"/>
        <v>0</v>
      </c>
    </row>
    <row r="2991" spans="2:9" x14ac:dyDescent="0.2">
      <c r="B2991" s="3"/>
      <c r="C2991" s="3" t="s">
        <v>39</v>
      </c>
      <c r="D2991" s="2">
        <v>1609</v>
      </c>
      <c r="E2991" s="2">
        <v>107</v>
      </c>
      <c r="F2991" s="2">
        <f t="shared" si="147"/>
        <v>21</v>
      </c>
      <c r="G2991" s="2">
        <f t="shared" si="147"/>
        <v>0</v>
      </c>
      <c r="H2991" s="2">
        <f t="shared" si="146"/>
        <v>0</v>
      </c>
    </row>
    <row r="2992" spans="2:9" x14ac:dyDescent="0.2">
      <c r="B2992" s="3" t="s">
        <v>16</v>
      </c>
      <c r="C2992" s="3" t="s">
        <v>17</v>
      </c>
      <c r="D2992" s="2">
        <v>22553</v>
      </c>
      <c r="E2992" s="2">
        <v>1633</v>
      </c>
      <c r="F2992" s="2">
        <f t="shared" si="147"/>
        <v>161</v>
      </c>
      <c r="G2992" s="2">
        <f t="shared" si="147"/>
        <v>5</v>
      </c>
      <c r="H2992" s="2">
        <f t="shared" si="146"/>
        <v>13497</v>
      </c>
      <c r="I2992" s="2">
        <f>SUM(92867+787156)</f>
        <v>880023</v>
      </c>
    </row>
    <row r="2993" spans="1:9" x14ac:dyDescent="0.2">
      <c r="B2993" s="3"/>
      <c r="C2993" s="3" t="s">
        <v>18</v>
      </c>
      <c r="D2993" s="2">
        <v>8749</v>
      </c>
      <c r="E2993" s="2">
        <v>822</v>
      </c>
      <c r="F2993" s="2">
        <f t="shared" si="147"/>
        <v>31</v>
      </c>
      <c r="G2993" s="2">
        <f t="shared" si="147"/>
        <v>4</v>
      </c>
      <c r="H2993" s="2">
        <f t="shared" si="146"/>
        <v>0</v>
      </c>
    </row>
    <row r="2994" spans="1:9" x14ac:dyDescent="0.2">
      <c r="B2994" s="3"/>
      <c r="C2994" s="3" t="s">
        <v>19</v>
      </c>
      <c r="D2994" s="2">
        <v>7447</v>
      </c>
      <c r="E2994" s="2">
        <v>706</v>
      </c>
      <c r="F2994" s="2">
        <f t="shared" si="147"/>
        <v>20</v>
      </c>
      <c r="G2994" s="2">
        <f t="shared" si="147"/>
        <v>0</v>
      </c>
      <c r="H2994" s="2">
        <f t="shared" si="146"/>
        <v>0</v>
      </c>
    </row>
    <row r="2995" spans="1:9" x14ac:dyDescent="0.2">
      <c r="B2995" s="3"/>
      <c r="C2995" s="3" t="s">
        <v>40</v>
      </c>
      <c r="D2995" s="2">
        <v>4370</v>
      </c>
      <c r="E2995" s="2">
        <v>315</v>
      </c>
      <c r="F2995" s="2">
        <f t="shared" si="147"/>
        <v>16</v>
      </c>
      <c r="G2995" s="2">
        <f t="shared" si="147"/>
        <v>3</v>
      </c>
      <c r="H2995" s="2">
        <f t="shared" si="146"/>
        <v>0</v>
      </c>
    </row>
    <row r="2996" spans="1:9" x14ac:dyDescent="0.2">
      <c r="B2996" s="3"/>
      <c r="C2996" s="3" t="s">
        <v>41</v>
      </c>
      <c r="D2996" s="2">
        <v>4647</v>
      </c>
      <c r="E2996" s="2">
        <v>356</v>
      </c>
      <c r="F2996" s="2">
        <f t="shared" si="147"/>
        <v>24</v>
      </c>
      <c r="G2996" s="2">
        <f t="shared" si="147"/>
        <v>1</v>
      </c>
      <c r="H2996" s="2">
        <f t="shared" si="146"/>
        <v>0</v>
      </c>
    </row>
    <row r="2997" spans="1:9" x14ac:dyDescent="0.2">
      <c r="B2997" s="3" t="s">
        <v>20</v>
      </c>
      <c r="C2997" s="3" t="s">
        <v>22</v>
      </c>
      <c r="D2997" s="2">
        <v>125062</v>
      </c>
      <c r="E2997" s="2">
        <v>3689</v>
      </c>
      <c r="F2997" s="2">
        <f t="shared" si="147"/>
        <v>1600</v>
      </c>
      <c r="G2997" s="2">
        <f t="shared" si="147"/>
        <v>47</v>
      </c>
      <c r="H2997" s="2">
        <f t="shared" si="146"/>
        <v>97303</v>
      </c>
      <c r="I2997" s="2">
        <v>5175737</v>
      </c>
    </row>
    <row r="2998" spans="1:9" x14ac:dyDescent="0.2">
      <c r="B2998" s="3"/>
      <c r="C2998" s="3" t="s">
        <v>26</v>
      </c>
      <c r="D2998" s="2">
        <v>18404</v>
      </c>
      <c r="E2998" s="2">
        <v>415</v>
      </c>
      <c r="F2998" s="2">
        <f t="shared" si="147"/>
        <v>560</v>
      </c>
      <c r="G2998" s="2">
        <f t="shared" si="147"/>
        <v>9</v>
      </c>
      <c r="H2998" s="2">
        <f t="shared" si="146"/>
        <v>0</v>
      </c>
    </row>
    <row r="2999" spans="1:9" x14ac:dyDescent="0.2">
      <c r="B2999" s="3"/>
      <c r="C2999" s="3" t="s">
        <v>27</v>
      </c>
      <c r="D2999" s="2">
        <v>24980</v>
      </c>
      <c r="E2999" s="2">
        <v>533</v>
      </c>
      <c r="F2999" s="2">
        <f t="shared" si="147"/>
        <v>938</v>
      </c>
      <c r="G2999" s="2">
        <f t="shared" si="147"/>
        <v>18</v>
      </c>
      <c r="H2999" s="2">
        <f t="shared" si="146"/>
        <v>0</v>
      </c>
    </row>
    <row r="3000" spans="1:9" x14ac:dyDescent="0.2">
      <c r="C3000" s="3" t="s">
        <v>42</v>
      </c>
      <c r="D3000" s="2">
        <v>5638</v>
      </c>
      <c r="E3000" s="2">
        <v>166</v>
      </c>
      <c r="F3000" s="2">
        <f t="shared" si="147"/>
        <v>128</v>
      </c>
      <c r="G3000" s="2">
        <f t="shared" si="147"/>
        <v>1</v>
      </c>
      <c r="H3000" s="2">
        <f t="shared" si="146"/>
        <v>0</v>
      </c>
    </row>
    <row r="3001" spans="1:9" x14ac:dyDescent="0.2">
      <c r="C3001" s="3" t="s">
        <v>43</v>
      </c>
      <c r="D3001" s="2">
        <v>22960</v>
      </c>
      <c r="E3001" s="2">
        <v>402</v>
      </c>
      <c r="F3001" s="2">
        <f t="shared" si="147"/>
        <v>872</v>
      </c>
      <c r="G3001" s="2">
        <f t="shared" si="147"/>
        <v>26</v>
      </c>
      <c r="H3001" s="2">
        <f t="shared" si="146"/>
        <v>0</v>
      </c>
    </row>
    <row r="3002" spans="1:9" x14ac:dyDescent="0.2">
      <c r="A3002" s="1">
        <v>44022</v>
      </c>
      <c r="B3002" s="3" t="s">
        <v>5</v>
      </c>
      <c r="C3002" s="3" t="s">
        <v>6</v>
      </c>
      <c r="D3002" s="2">
        <v>66241</v>
      </c>
      <c r="E3002" s="2">
        <v>4036</v>
      </c>
      <c r="F3002" s="2">
        <f t="shared" si="147"/>
        <v>67</v>
      </c>
      <c r="G3002" s="2">
        <f t="shared" si="147"/>
        <v>1</v>
      </c>
      <c r="H3002" s="2">
        <f t="shared" si="146"/>
        <v>73558</v>
      </c>
      <c r="I3002" s="2">
        <v>4541574</v>
      </c>
    </row>
    <row r="3003" spans="1:9" x14ac:dyDescent="0.2">
      <c r="B3003" s="3"/>
      <c r="C3003" s="3" t="s">
        <v>7</v>
      </c>
      <c r="D3003" s="2">
        <v>60560</v>
      </c>
      <c r="E3003" s="2">
        <v>4535</v>
      </c>
      <c r="F3003" s="2">
        <f t="shared" si="147"/>
        <v>99</v>
      </c>
      <c r="G3003" s="2">
        <f t="shared" si="147"/>
        <v>0</v>
      </c>
      <c r="H3003" s="2">
        <f t="shared" si="146"/>
        <v>0</v>
      </c>
    </row>
    <row r="3004" spans="1:9" x14ac:dyDescent="0.2">
      <c r="B3004" s="3"/>
      <c r="C3004" s="3" t="s">
        <v>8</v>
      </c>
      <c r="D3004" s="2">
        <v>42232</v>
      </c>
      <c r="E3004" s="2">
        <v>2701</v>
      </c>
      <c r="F3004" s="2">
        <f t="shared" si="147"/>
        <v>68</v>
      </c>
      <c r="G3004" s="2">
        <f t="shared" si="147"/>
        <v>2</v>
      </c>
      <c r="H3004" s="2">
        <f t="shared" si="146"/>
        <v>0</v>
      </c>
    </row>
    <row r="3005" spans="1:9" x14ac:dyDescent="0.2">
      <c r="B3005" s="3"/>
      <c r="C3005" s="3" t="s">
        <v>35</v>
      </c>
      <c r="D3005" s="2">
        <v>48208</v>
      </c>
      <c r="E3005" s="2">
        <v>3052</v>
      </c>
      <c r="F3005" s="2">
        <f t="shared" si="147"/>
        <v>82</v>
      </c>
      <c r="G3005" s="2">
        <f t="shared" si="147"/>
        <v>0</v>
      </c>
      <c r="H3005" s="2">
        <f t="shared" si="146"/>
        <v>0</v>
      </c>
    </row>
    <row r="3006" spans="1:9" x14ac:dyDescent="0.2">
      <c r="B3006" s="3"/>
      <c r="C3006" s="3" t="s">
        <v>14</v>
      </c>
      <c r="D3006" s="2">
        <v>41911</v>
      </c>
      <c r="E3006" s="2">
        <v>2038</v>
      </c>
      <c r="F3006" s="2">
        <f t="shared" si="147"/>
        <v>62</v>
      </c>
      <c r="G3006" s="2">
        <f t="shared" si="147"/>
        <v>1</v>
      </c>
      <c r="H3006" s="2">
        <f t="shared" ref="H3006:H3069" si="148">SUM(I3006-I2976)</f>
        <v>0</v>
      </c>
    </row>
    <row r="3007" spans="1:9" x14ac:dyDescent="0.2">
      <c r="B3007" s="3" t="s">
        <v>9</v>
      </c>
      <c r="C3007" s="3" t="s">
        <v>10</v>
      </c>
      <c r="D3007" s="2">
        <v>19827</v>
      </c>
      <c r="E3007" s="2">
        <v>1751</v>
      </c>
      <c r="F3007" s="2">
        <f t="shared" si="147"/>
        <v>56</v>
      </c>
      <c r="G3007" s="2">
        <f t="shared" si="147"/>
        <v>3</v>
      </c>
      <c r="H3007" s="2">
        <f t="shared" si="148"/>
        <v>23741</v>
      </c>
      <c r="I3007" s="2">
        <v>1623158</v>
      </c>
    </row>
    <row r="3008" spans="1:9" x14ac:dyDescent="0.2">
      <c r="B3008" s="3"/>
      <c r="C3008" s="3" t="s">
        <v>11</v>
      </c>
      <c r="D3008" s="2">
        <v>19056</v>
      </c>
      <c r="E3008" s="2">
        <v>1302</v>
      </c>
      <c r="F3008" s="2">
        <f t="shared" si="147"/>
        <v>19</v>
      </c>
      <c r="G3008" s="2">
        <f t="shared" si="147"/>
        <v>4</v>
      </c>
      <c r="H3008" s="2">
        <f t="shared" si="148"/>
        <v>0</v>
      </c>
    </row>
    <row r="3009" spans="2:9" x14ac:dyDescent="0.2">
      <c r="B3009" s="3"/>
      <c r="C3009" s="3" t="s">
        <v>12</v>
      </c>
      <c r="D3009" s="2">
        <v>18954</v>
      </c>
      <c r="E3009" s="2">
        <v>1812</v>
      </c>
      <c r="F3009" s="2">
        <f t="shared" si="147"/>
        <v>26</v>
      </c>
      <c r="G3009" s="2">
        <f t="shared" si="147"/>
        <v>1</v>
      </c>
      <c r="H3009" s="2">
        <f t="shared" si="148"/>
        <v>0</v>
      </c>
    </row>
    <row r="3010" spans="2:9" x14ac:dyDescent="0.2">
      <c r="B3010" s="3"/>
      <c r="C3010" s="3" t="s">
        <v>36</v>
      </c>
      <c r="D3010" s="2">
        <v>16460</v>
      </c>
      <c r="E3010" s="2">
        <v>1157</v>
      </c>
      <c r="F3010" s="2">
        <f t="shared" si="147"/>
        <v>-2</v>
      </c>
      <c r="G3010" s="2">
        <f t="shared" si="147"/>
        <v>0</v>
      </c>
      <c r="H3010" s="2">
        <f t="shared" si="148"/>
        <v>0</v>
      </c>
    </row>
    <row r="3011" spans="2:9" x14ac:dyDescent="0.2">
      <c r="B3011" s="3"/>
      <c r="C3011" s="3" t="s">
        <v>37</v>
      </c>
      <c r="D3011" s="2">
        <v>17030</v>
      </c>
      <c r="E3011" s="2">
        <v>1060</v>
      </c>
      <c r="F3011" s="2">
        <f t="shared" ref="F3011:G3032" si="149">SUM(D3011-D2981)</f>
        <v>30</v>
      </c>
      <c r="G3011" s="2">
        <f t="shared" si="149"/>
        <v>2</v>
      </c>
      <c r="H3011" s="2">
        <f t="shared" si="148"/>
        <v>0</v>
      </c>
    </row>
    <row r="3012" spans="2:9" x14ac:dyDescent="0.2">
      <c r="B3012" s="3" t="s">
        <v>13</v>
      </c>
      <c r="C3012" s="3" t="s">
        <v>14</v>
      </c>
      <c r="D3012" s="2">
        <v>20228</v>
      </c>
      <c r="E3012" s="2">
        <v>1016</v>
      </c>
      <c r="F3012" s="2">
        <f t="shared" si="149"/>
        <v>56</v>
      </c>
      <c r="G3012" s="2">
        <f t="shared" si="149"/>
        <v>3</v>
      </c>
      <c r="H3012" s="2">
        <f t="shared" si="148"/>
        <v>12794</v>
      </c>
      <c r="I3012" s="2">
        <v>932796</v>
      </c>
    </row>
    <row r="3013" spans="2:9" x14ac:dyDescent="0.2">
      <c r="B3013" s="3"/>
      <c r="C3013" s="3" t="s">
        <v>15</v>
      </c>
      <c r="D3013" s="2">
        <v>24377</v>
      </c>
      <c r="E3013" s="2">
        <v>1908</v>
      </c>
      <c r="F3013" s="2">
        <f t="shared" si="149"/>
        <v>29</v>
      </c>
      <c r="G3013" s="2">
        <f t="shared" si="149"/>
        <v>5</v>
      </c>
      <c r="H3013" s="2">
        <f t="shared" si="148"/>
        <v>0</v>
      </c>
    </row>
    <row r="3014" spans="2:9" x14ac:dyDescent="0.2">
      <c r="B3014" s="3"/>
      <c r="C3014" s="3" t="s">
        <v>12</v>
      </c>
      <c r="D3014" s="2">
        <v>16414</v>
      </c>
      <c r="E3014" s="2">
        <v>1136</v>
      </c>
      <c r="F3014" s="2">
        <f t="shared" si="149"/>
        <v>35</v>
      </c>
      <c r="G3014" s="2">
        <f t="shared" si="149"/>
        <v>3</v>
      </c>
      <c r="H3014" s="2">
        <f t="shared" si="148"/>
        <v>0</v>
      </c>
    </row>
    <row r="3015" spans="2:9" x14ac:dyDescent="0.2">
      <c r="B3015" s="3"/>
      <c r="C3015" s="3" t="s">
        <v>33</v>
      </c>
      <c r="D3015" s="2">
        <v>9403</v>
      </c>
      <c r="E3015" s="2">
        <v>956</v>
      </c>
      <c r="F3015" s="2">
        <f t="shared" si="149"/>
        <v>19</v>
      </c>
      <c r="G3015" s="2">
        <f t="shared" si="149"/>
        <v>6</v>
      </c>
      <c r="H3015" s="2">
        <f t="shared" si="148"/>
        <v>0</v>
      </c>
    </row>
    <row r="3016" spans="2:9" x14ac:dyDescent="0.2">
      <c r="B3016" s="3"/>
      <c r="C3016" s="3" t="s">
        <v>34</v>
      </c>
      <c r="D3016" s="2">
        <v>12603</v>
      </c>
      <c r="E3016" s="2">
        <v>958</v>
      </c>
      <c r="F3016" s="2">
        <f t="shared" si="149"/>
        <v>20</v>
      </c>
      <c r="G3016" s="2">
        <f t="shared" si="149"/>
        <v>4</v>
      </c>
      <c r="H3016" s="2">
        <f t="shared" si="148"/>
        <v>0</v>
      </c>
    </row>
    <row r="3017" spans="2:9" x14ac:dyDescent="0.2">
      <c r="B3017" s="3" t="s">
        <v>23</v>
      </c>
      <c r="C3017" s="3" t="s">
        <v>24</v>
      </c>
      <c r="D3017" s="2">
        <v>22756</v>
      </c>
      <c r="E3017" s="2">
        <v>2628</v>
      </c>
      <c r="F3017" s="2">
        <f t="shared" si="149"/>
        <v>110</v>
      </c>
      <c r="G3017" s="2">
        <f t="shared" si="149"/>
        <v>5</v>
      </c>
      <c r="H3017" s="2">
        <f t="shared" si="148"/>
        <v>23252</v>
      </c>
      <c r="I3017" s="2">
        <v>1246805</v>
      </c>
    </row>
    <row r="3018" spans="2:9" x14ac:dyDescent="0.2">
      <c r="B3018" s="3"/>
      <c r="C3018" s="3" t="s">
        <v>25</v>
      </c>
      <c r="D3018" s="2">
        <v>9406</v>
      </c>
      <c r="E3018" s="2">
        <v>1060</v>
      </c>
      <c r="F3018" s="2">
        <f t="shared" si="149"/>
        <v>83</v>
      </c>
      <c r="G3018" s="2">
        <f t="shared" si="149"/>
        <v>5</v>
      </c>
      <c r="H3018" s="2">
        <f t="shared" si="148"/>
        <v>0</v>
      </c>
    </row>
    <row r="3019" spans="2:9" x14ac:dyDescent="0.2">
      <c r="B3019" s="3"/>
      <c r="C3019" s="3" t="s">
        <v>28</v>
      </c>
      <c r="D3019" s="2">
        <v>7490</v>
      </c>
      <c r="E3019" s="2">
        <v>887</v>
      </c>
      <c r="F3019" s="2">
        <f t="shared" si="149"/>
        <v>47</v>
      </c>
      <c r="G3019" s="2">
        <f t="shared" si="149"/>
        <v>1</v>
      </c>
      <c r="H3019" s="2">
        <f t="shared" si="148"/>
        <v>0</v>
      </c>
    </row>
    <row r="3020" spans="2:9" x14ac:dyDescent="0.2">
      <c r="B3020" s="3"/>
      <c r="C3020" s="3" t="s">
        <v>38</v>
      </c>
      <c r="D3020" s="2">
        <v>2302</v>
      </c>
      <c r="E3020" s="2">
        <v>266</v>
      </c>
      <c r="F3020" s="2">
        <f t="shared" si="149"/>
        <v>20</v>
      </c>
      <c r="G3020" s="2">
        <f t="shared" si="149"/>
        <v>1</v>
      </c>
      <c r="H3020" s="2">
        <f t="shared" si="148"/>
        <v>0</v>
      </c>
    </row>
    <row r="3021" spans="2:9" x14ac:dyDescent="0.2">
      <c r="B3021" s="3"/>
      <c r="C3021" s="3" t="s">
        <v>39</v>
      </c>
      <c r="D3021" s="2">
        <v>1649</v>
      </c>
      <c r="E3021" s="2">
        <v>107</v>
      </c>
      <c r="F3021" s="2">
        <f t="shared" si="149"/>
        <v>40</v>
      </c>
      <c r="G3021" s="2">
        <f t="shared" si="149"/>
        <v>0</v>
      </c>
      <c r="H3021" s="2">
        <f t="shared" si="148"/>
        <v>0</v>
      </c>
    </row>
    <row r="3022" spans="2:9" x14ac:dyDescent="0.2">
      <c r="B3022" s="3" t="s">
        <v>16</v>
      </c>
      <c r="C3022" s="3" t="s">
        <v>17</v>
      </c>
      <c r="D3022" s="2">
        <v>22735</v>
      </c>
      <c r="E3022" s="2">
        <v>1635</v>
      </c>
      <c r="F3022" s="2">
        <f t="shared" si="149"/>
        <v>182</v>
      </c>
      <c r="G3022" s="2">
        <f t="shared" si="149"/>
        <v>2</v>
      </c>
      <c r="H3022" s="2">
        <f t="shared" si="148"/>
        <v>18617</v>
      </c>
      <c r="I3022" s="2">
        <f>SUM(93876+804764)</f>
        <v>898640</v>
      </c>
    </row>
    <row r="3023" spans="2:9" x14ac:dyDescent="0.2">
      <c r="B3023" s="3"/>
      <c r="C3023" s="3" t="s">
        <v>18</v>
      </c>
      <c r="D3023" s="2">
        <v>8790</v>
      </c>
      <c r="E3023" s="2">
        <v>826</v>
      </c>
      <c r="F3023" s="2">
        <f t="shared" si="149"/>
        <v>41</v>
      </c>
      <c r="G3023" s="2">
        <f t="shared" si="149"/>
        <v>4</v>
      </c>
      <c r="H3023" s="2">
        <f t="shared" si="148"/>
        <v>0</v>
      </c>
    </row>
    <row r="3024" spans="2:9" x14ac:dyDescent="0.2">
      <c r="B3024" s="3"/>
      <c r="C3024" s="3" t="s">
        <v>19</v>
      </c>
      <c r="D3024" s="2">
        <v>7495</v>
      </c>
      <c r="E3024" s="2">
        <v>709</v>
      </c>
      <c r="F3024" s="2">
        <f t="shared" si="149"/>
        <v>48</v>
      </c>
      <c r="G3024" s="2">
        <f t="shared" si="149"/>
        <v>3</v>
      </c>
      <c r="H3024" s="2">
        <f t="shared" si="148"/>
        <v>0</v>
      </c>
    </row>
    <row r="3025" spans="1:9" x14ac:dyDescent="0.2">
      <c r="B3025" s="3"/>
      <c r="C3025" s="3" t="s">
        <v>40</v>
      </c>
      <c r="D3025" s="2">
        <v>4391</v>
      </c>
      <c r="E3025" s="2">
        <v>319</v>
      </c>
      <c r="F3025" s="2">
        <f t="shared" si="149"/>
        <v>21</v>
      </c>
      <c r="G3025" s="2">
        <f t="shared" si="149"/>
        <v>4</v>
      </c>
      <c r="H3025" s="2">
        <f t="shared" si="148"/>
        <v>0</v>
      </c>
    </row>
    <row r="3026" spans="1:9" x14ac:dyDescent="0.2">
      <c r="B3026" s="3"/>
      <c r="C3026" s="3" t="s">
        <v>41</v>
      </c>
      <c r="D3026" s="2">
        <v>4663</v>
      </c>
      <c r="E3026" s="2">
        <v>357</v>
      </c>
      <c r="F3026" s="2">
        <f t="shared" si="149"/>
        <v>16</v>
      </c>
      <c r="G3026" s="2">
        <f t="shared" si="149"/>
        <v>1</v>
      </c>
      <c r="H3026" s="2">
        <f t="shared" si="148"/>
        <v>0</v>
      </c>
    </row>
    <row r="3027" spans="1:9" x14ac:dyDescent="0.2">
      <c r="B3027" s="3" t="s">
        <v>20</v>
      </c>
      <c r="C3027" s="3" t="s">
        <v>22</v>
      </c>
      <c r="D3027" s="2">
        <v>127503</v>
      </c>
      <c r="E3027" s="2">
        <v>3738</v>
      </c>
      <c r="F3027" s="2">
        <f t="shared" si="149"/>
        <v>2441</v>
      </c>
      <c r="G3027" s="2">
        <f t="shared" si="149"/>
        <v>49</v>
      </c>
      <c r="H3027" s="2">
        <f t="shared" si="148"/>
        <v>99958</v>
      </c>
      <c r="I3027" s="2">
        <v>5275695</v>
      </c>
    </row>
    <row r="3028" spans="1:9" x14ac:dyDescent="0.2">
      <c r="B3028" s="3"/>
      <c r="C3028" s="3" t="s">
        <v>26</v>
      </c>
      <c r="D3028" s="2">
        <v>18862</v>
      </c>
      <c r="E3028" s="2">
        <v>420</v>
      </c>
      <c r="F3028" s="2">
        <f t="shared" si="149"/>
        <v>458</v>
      </c>
      <c r="G3028" s="2">
        <f t="shared" si="149"/>
        <v>5</v>
      </c>
      <c r="H3028" s="2">
        <f t="shared" si="148"/>
        <v>0</v>
      </c>
    </row>
    <row r="3029" spans="1:9" x14ac:dyDescent="0.2">
      <c r="B3029" s="3"/>
      <c r="C3029" s="3" t="s">
        <v>27</v>
      </c>
      <c r="D3029" s="2">
        <v>25481</v>
      </c>
      <c r="E3029" s="2">
        <v>537</v>
      </c>
      <c r="F3029" s="2">
        <f t="shared" si="149"/>
        <v>501</v>
      </c>
      <c r="G3029" s="2">
        <f t="shared" si="149"/>
        <v>4</v>
      </c>
      <c r="H3029" s="2">
        <f t="shared" si="148"/>
        <v>0</v>
      </c>
    </row>
    <row r="3030" spans="1:9" x14ac:dyDescent="0.2">
      <c r="C3030" s="3" t="s">
        <v>42</v>
      </c>
      <c r="D3030" s="2">
        <v>5819</v>
      </c>
      <c r="E3030" s="2">
        <v>166</v>
      </c>
      <c r="F3030" s="2">
        <f t="shared" si="149"/>
        <v>181</v>
      </c>
      <c r="G3030" s="2">
        <f t="shared" si="149"/>
        <v>0</v>
      </c>
      <c r="H3030" s="2">
        <f t="shared" si="148"/>
        <v>0</v>
      </c>
    </row>
    <row r="3031" spans="1:9" x14ac:dyDescent="0.2">
      <c r="C3031" s="3" t="s">
        <v>43</v>
      </c>
      <c r="D3031" s="2">
        <v>23692</v>
      </c>
      <c r="E3031" s="2">
        <v>412</v>
      </c>
      <c r="F3031" s="2">
        <f t="shared" si="149"/>
        <v>732</v>
      </c>
      <c r="G3031" s="2">
        <f t="shared" si="149"/>
        <v>10</v>
      </c>
      <c r="H3031" s="2">
        <f t="shared" si="148"/>
        <v>0</v>
      </c>
    </row>
    <row r="3032" spans="1:9" x14ac:dyDescent="0.2">
      <c r="A3032" s="1">
        <v>44023</v>
      </c>
      <c r="B3032" s="3" t="s">
        <v>5</v>
      </c>
      <c r="C3032" s="3" t="s">
        <v>6</v>
      </c>
      <c r="D3032" s="2">
        <v>66323</v>
      </c>
      <c r="E3032" s="2">
        <v>4036</v>
      </c>
      <c r="F3032" s="2">
        <f t="shared" si="149"/>
        <v>82</v>
      </c>
      <c r="G3032" s="2">
        <f t="shared" si="149"/>
        <v>0</v>
      </c>
      <c r="H3032" s="2">
        <f t="shared" si="148"/>
        <v>69203</v>
      </c>
      <c r="I3032" s="2">
        <v>4610777</v>
      </c>
    </row>
    <row r="3033" spans="1:9" x14ac:dyDescent="0.2">
      <c r="B3033" s="3"/>
      <c r="C3033" s="3" t="s">
        <v>7</v>
      </c>
      <c r="D3033" s="2">
        <v>60647</v>
      </c>
      <c r="E3033" s="2">
        <v>4535</v>
      </c>
      <c r="F3033" s="2">
        <f t="shared" ref="F3033:G3096" si="150">SUM(D3033-D3003)</f>
        <v>87</v>
      </c>
      <c r="G3033" s="2">
        <f t="shared" si="150"/>
        <v>0</v>
      </c>
      <c r="H3033" s="2">
        <f t="shared" si="148"/>
        <v>0</v>
      </c>
    </row>
    <row r="3034" spans="1:9" x14ac:dyDescent="0.2">
      <c r="B3034" s="3"/>
      <c r="C3034" s="3" t="s">
        <v>8</v>
      </c>
      <c r="D3034" s="2">
        <v>42267</v>
      </c>
      <c r="E3034" s="2">
        <v>2701</v>
      </c>
      <c r="F3034" s="2">
        <f t="shared" si="150"/>
        <v>35</v>
      </c>
      <c r="G3034" s="2">
        <f t="shared" si="150"/>
        <v>0</v>
      </c>
      <c r="H3034" s="2">
        <f t="shared" si="148"/>
        <v>0</v>
      </c>
    </row>
    <row r="3035" spans="1:9" x14ac:dyDescent="0.2">
      <c r="B3035" s="3"/>
      <c r="C3035" s="3" t="s">
        <v>35</v>
      </c>
      <c r="D3035" s="2">
        <v>48267</v>
      </c>
      <c r="E3035" s="2">
        <v>3053</v>
      </c>
      <c r="F3035" s="2">
        <f t="shared" si="150"/>
        <v>59</v>
      </c>
      <c r="G3035" s="2">
        <f t="shared" si="150"/>
        <v>1</v>
      </c>
      <c r="H3035" s="2">
        <f t="shared" si="148"/>
        <v>0</v>
      </c>
    </row>
    <row r="3036" spans="1:9" x14ac:dyDescent="0.2">
      <c r="B3036" s="3"/>
      <c r="C3036" s="3" t="s">
        <v>14</v>
      </c>
      <c r="D3036" s="2">
        <v>41987</v>
      </c>
      <c r="E3036" s="2">
        <v>2039</v>
      </c>
      <c r="F3036" s="2">
        <f t="shared" si="150"/>
        <v>76</v>
      </c>
      <c r="G3036" s="2">
        <f t="shared" si="150"/>
        <v>1</v>
      </c>
      <c r="H3036" s="2">
        <f t="shared" si="148"/>
        <v>0</v>
      </c>
    </row>
    <row r="3037" spans="1:9" x14ac:dyDescent="0.2">
      <c r="B3037" s="3" t="s">
        <v>9</v>
      </c>
      <c r="C3037" s="3" t="s">
        <v>10</v>
      </c>
      <c r="D3037" s="2">
        <v>19847</v>
      </c>
      <c r="E3037" s="2">
        <v>1756</v>
      </c>
      <c r="F3037" s="2">
        <f t="shared" si="150"/>
        <v>20</v>
      </c>
      <c r="G3037" s="2">
        <f t="shared" si="150"/>
        <v>5</v>
      </c>
      <c r="H3037" s="2">
        <f t="shared" si="148"/>
        <v>38126</v>
      </c>
      <c r="I3037" s="2">
        <v>1661284</v>
      </c>
    </row>
    <row r="3038" spans="1:9" x14ac:dyDescent="0.2">
      <c r="B3038" s="3"/>
      <c r="C3038" s="3" t="s">
        <v>11</v>
      </c>
      <c r="D3038" s="2">
        <v>19089</v>
      </c>
      <c r="E3038" s="2">
        <v>1303</v>
      </c>
      <c r="F3038" s="2">
        <f t="shared" si="150"/>
        <v>33</v>
      </c>
      <c r="G3038" s="2">
        <f t="shared" si="150"/>
        <v>1</v>
      </c>
      <c r="H3038" s="2">
        <f t="shared" si="148"/>
        <v>0</v>
      </c>
    </row>
    <row r="3039" spans="1:9" x14ac:dyDescent="0.2">
      <c r="B3039" s="3"/>
      <c r="C3039" s="3" t="s">
        <v>12</v>
      </c>
      <c r="D3039" s="2">
        <v>18988</v>
      </c>
      <c r="E3039" s="2">
        <v>1821</v>
      </c>
      <c r="F3039" s="2">
        <f t="shared" si="150"/>
        <v>34</v>
      </c>
      <c r="G3039" s="2">
        <f t="shared" si="150"/>
        <v>9</v>
      </c>
      <c r="H3039" s="2">
        <f t="shared" si="148"/>
        <v>0</v>
      </c>
    </row>
    <row r="3040" spans="1:9" x14ac:dyDescent="0.2">
      <c r="B3040" s="3"/>
      <c r="C3040" s="3" t="s">
        <v>36</v>
      </c>
      <c r="D3040" s="2">
        <v>16471</v>
      </c>
      <c r="E3040" s="2">
        <v>1159</v>
      </c>
      <c r="F3040" s="2">
        <f t="shared" si="150"/>
        <v>11</v>
      </c>
      <c r="G3040" s="2">
        <f t="shared" si="150"/>
        <v>2</v>
      </c>
      <c r="H3040" s="2">
        <f t="shared" si="148"/>
        <v>0</v>
      </c>
    </row>
    <row r="3041" spans="2:9" x14ac:dyDescent="0.2">
      <c r="B3041" s="3"/>
      <c r="C3041" s="3" t="s">
        <v>37</v>
      </c>
      <c r="D3041" s="2">
        <v>17050</v>
      </c>
      <c r="E3041" s="2">
        <v>1061</v>
      </c>
      <c r="F3041" s="2">
        <f t="shared" si="150"/>
        <v>20</v>
      </c>
      <c r="G3041" s="2">
        <f t="shared" si="150"/>
        <v>1</v>
      </c>
      <c r="H3041" s="2">
        <f t="shared" si="148"/>
        <v>0</v>
      </c>
    </row>
    <row r="3042" spans="2:9" x14ac:dyDescent="0.2">
      <c r="B3042" s="3" t="s">
        <v>13</v>
      </c>
      <c r="C3042" s="3" t="s">
        <v>14</v>
      </c>
      <c r="D3042" s="2">
        <v>20272</v>
      </c>
      <c r="E3042" s="2">
        <v>1018</v>
      </c>
      <c r="F3042" s="2">
        <f t="shared" si="150"/>
        <v>44</v>
      </c>
      <c r="G3042" s="2">
        <f t="shared" si="150"/>
        <v>2</v>
      </c>
      <c r="H3042" s="2">
        <f t="shared" si="148"/>
        <v>7597</v>
      </c>
      <c r="I3042" s="2">
        <v>940393</v>
      </c>
    </row>
    <row r="3043" spans="2:9" x14ac:dyDescent="0.2">
      <c r="B3043" s="3"/>
      <c r="C3043" s="3" t="s">
        <v>15</v>
      </c>
      <c r="D3043" s="2">
        <v>24436</v>
      </c>
      <c r="E3043" s="2">
        <v>1913</v>
      </c>
      <c r="F3043" s="2">
        <f t="shared" si="150"/>
        <v>59</v>
      </c>
      <c r="G3043" s="2">
        <f t="shared" si="150"/>
        <v>5</v>
      </c>
      <c r="H3043" s="2">
        <f t="shared" si="148"/>
        <v>0</v>
      </c>
    </row>
    <row r="3044" spans="2:9" x14ac:dyDescent="0.2">
      <c r="B3044" s="3"/>
      <c r="C3044" s="3" t="s">
        <v>12</v>
      </c>
      <c r="D3044" s="2">
        <v>16452</v>
      </c>
      <c r="E3044" s="2">
        <v>1136</v>
      </c>
      <c r="F3044" s="2">
        <f t="shared" si="150"/>
        <v>38</v>
      </c>
      <c r="G3044" s="2">
        <f t="shared" si="150"/>
        <v>0</v>
      </c>
      <c r="H3044" s="2">
        <f t="shared" si="148"/>
        <v>0</v>
      </c>
    </row>
    <row r="3045" spans="2:9" x14ac:dyDescent="0.2">
      <c r="B3045" s="3"/>
      <c r="C3045" s="3" t="s">
        <v>33</v>
      </c>
      <c r="D3045" s="2">
        <v>9440</v>
      </c>
      <c r="E3045" s="2">
        <v>957</v>
      </c>
      <c r="F3045" s="2">
        <f t="shared" si="150"/>
        <v>37</v>
      </c>
      <c r="G3045" s="2">
        <f t="shared" si="150"/>
        <v>1</v>
      </c>
      <c r="H3045" s="2">
        <f t="shared" si="148"/>
        <v>0</v>
      </c>
    </row>
    <row r="3046" spans="2:9" x14ac:dyDescent="0.2">
      <c r="B3046" s="3"/>
      <c r="C3046" s="3" t="s">
        <v>34</v>
      </c>
      <c r="D3046" s="2">
        <v>12629</v>
      </c>
      <c r="E3046" s="2">
        <v>958</v>
      </c>
      <c r="F3046" s="2">
        <f t="shared" si="150"/>
        <v>26</v>
      </c>
      <c r="G3046" s="2">
        <f t="shared" si="150"/>
        <v>0</v>
      </c>
      <c r="H3046" s="2">
        <f t="shared" si="148"/>
        <v>0</v>
      </c>
    </row>
    <row r="3047" spans="2:9" x14ac:dyDescent="0.2">
      <c r="B3047" s="3" t="s">
        <v>23</v>
      </c>
      <c r="C3047" s="3" t="s">
        <v>24</v>
      </c>
      <c r="D3047" s="2">
        <v>22834</v>
      </c>
      <c r="E3047" s="2">
        <v>2638</v>
      </c>
      <c r="F3047" s="2">
        <f t="shared" si="150"/>
        <v>78</v>
      </c>
      <c r="G3047" s="2">
        <f t="shared" si="150"/>
        <v>10</v>
      </c>
      <c r="H3047" s="2">
        <f t="shared" si="148"/>
        <v>27317</v>
      </c>
      <c r="I3047" s="2">
        <v>1274122</v>
      </c>
    </row>
    <row r="3048" spans="2:9" x14ac:dyDescent="0.2">
      <c r="B3048" s="3"/>
      <c r="C3048" s="3" t="s">
        <v>25</v>
      </c>
      <c r="D3048" s="2">
        <v>9481</v>
      </c>
      <c r="E3048" s="2">
        <v>1066</v>
      </c>
      <c r="F3048" s="2">
        <f t="shared" si="150"/>
        <v>75</v>
      </c>
      <c r="G3048" s="2">
        <f t="shared" si="150"/>
        <v>6</v>
      </c>
      <c r="H3048" s="2">
        <f t="shared" si="148"/>
        <v>0</v>
      </c>
    </row>
    <row r="3049" spans="2:9" x14ac:dyDescent="0.2">
      <c r="B3049" s="3"/>
      <c r="C3049" s="3" t="s">
        <v>28</v>
      </c>
      <c r="D3049" s="2">
        <v>7539</v>
      </c>
      <c r="E3049" s="2">
        <v>891</v>
      </c>
      <c r="F3049" s="2">
        <f t="shared" si="150"/>
        <v>49</v>
      </c>
      <c r="G3049" s="2">
        <f t="shared" si="150"/>
        <v>4</v>
      </c>
      <c r="H3049" s="2">
        <f t="shared" si="148"/>
        <v>0</v>
      </c>
    </row>
    <row r="3050" spans="2:9" x14ac:dyDescent="0.2">
      <c r="B3050" s="3"/>
      <c r="C3050" s="3" t="s">
        <v>38</v>
      </c>
      <c r="D3050" s="2">
        <v>2310</v>
      </c>
      <c r="E3050" s="2">
        <v>266</v>
      </c>
      <c r="F3050" s="2">
        <f t="shared" si="150"/>
        <v>8</v>
      </c>
      <c r="G3050" s="2">
        <f t="shared" si="150"/>
        <v>0</v>
      </c>
      <c r="H3050" s="2">
        <f t="shared" si="148"/>
        <v>0</v>
      </c>
    </row>
    <row r="3051" spans="2:9" x14ac:dyDescent="0.2">
      <c r="B3051" s="3"/>
      <c r="C3051" s="3" t="s">
        <v>39</v>
      </c>
      <c r="D3051" s="2">
        <v>1674</v>
      </c>
      <c r="E3051" s="2">
        <v>108</v>
      </c>
      <c r="F3051" s="2">
        <f t="shared" si="150"/>
        <v>25</v>
      </c>
      <c r="G3051" s="2">
        <f t="shared" si="150"/>
        <v>1</v>
      </c>
      <c r="H3051" s="2">
        <f t="shared" si="148"/>
        <v>0</v>
      </c>
    </row>
    <row r="3052" spans="2:9" x14ac:dyDescent="0.2">
      <c r="B3052" s="3" t="s">
        <v>16</v>
      </c>
      <c r="C3052" s="3" t="s">
        <v>17</v>
      </c>
      <c r="D3052" s="2">
        <v>22840</v>
      </c>
      <c r="E3052" s="2">
        <v>1636</v>
      </c>
      <c r="F3052" s="2">
        <f t="shared" si="150"/>
        <v>105</v>
      </c>
      <c r="G3052" s="2">
        <f t="shared" si="150"/>
        <v>1</v>
      </c>
      <c r="H3052" s="2">
        <f t="shared" si="148"/>
        <v>13683</v>
      </c>
      <c r="I3052" s="2">
        <f>SUM(817634+94689)</f>
        <v>912323</v>
      </c>
    </row>
    <row r="3053" spans="2:9" x14ac:dyDescent="0.2">
      <c r="B3053" s="3"/>
      <c r="C3053" s="3" t="s">
        <v>18</v>
      </c>
      <c r="D3053" s="2">
        <v>8828</v>
      </c>
      <c r="E3053" s="2">
        <v>829</v>
      </c>
      <c r="F3053" s="2">
        <f t="shared" si="150"/>
        <v>38</v>
      </c>
      <c r="G3053" s="2">
        <f t="shared" si="150"/>
        <v>3</v>
      </c>
      <c r="H3053" s="2">
        <f t="shared" si="148"/>
        <v>0</v>
      </c>
    </row>
    <row r="3054" spans="2:9" x14ac:dyDescent="0.2">
      <c r="B3054" s="3"/>
      <c r="C3054" s="3" t="s">
        <v>19</v>
      </c>
      <c r="D3054" s="2">
        <v>7513</v>
      </c>
      <c r="E3054" s="2">
        <v>709</v>
      </c>
      <c r="F3054" s="2">
        <f t="shared" si="150"/>
        <v>18</v>
      </c>
      <c r="G3054" s="2">
        <f t="shared" si="150"/>
        <v>0</v>
      </c>
      <c r="H3054" s="2">
        <f t="shared" si="148"/>
        <v>0</v>
      </c>
    </row>
    <row r="3055" spans="2:9" x14ac:dyDescent="0.2">
      <c r="B3055" s="3"/>
      <c r="C3055" s="3" t="s">
        <v>40</v>
      </c>
      <c r="D3055" s="2">
        <v>4424</v>
      </c>
      <c r="E3055" s="2">
        <v>324</v>
      </c>
      <c r="F3055" s="2">
        <f t="shared" si="150"/>
        <v>33</v>
      </c>
      <c r="G3055" s="2">
        <f t="shared" si="150"/>
        <v>5</v>
      </c>
      <c r="H3055" s="2">
        <f t="shared" si="148"/>
        <v>0</v>
      </c>
    </row>
    <row r="3056" spans="2:9" x14ac:dyDescent="0.2">
      <c r="B3056" s="3"/>
      <c r="C3056" s="3" t="s">
        <v>41</v>
      </c>
      <c r="D3056" s="2">
        <v>4680</v>
      </c>
      <c r="E3056" s="2">
        <v>358</v>
      </c>
      <c r="F3056" s="2">
        <f t="shared" si="150"/>
        <v>17</v>
      </c>
      <c r="G3056" s="2">
        <f t="shared" si="150"/>
        <v>1</v>
      </c>
      <c r="H3056" s="2">
        <f t="shared" si="148"/>
        <v>0</v>
      </c>
    </row>
    <row r="3057" spans="1:9" x14ac:dyDescent="0.2">
      <c r="B3057" s="3" t="s">
        <v>20</v>
      </c>
      <c r="C3057" s="3" t="s">
        <v>22</v>
      </c>
      <c r="D3057" s="2">
        <v>130479</v>
      </c>
      <c r="E3057" s="2">
        <v>3793</v>
      </c>
      <c r="F3057" s="2">
        <f t="shared" si="150"/>
        <v>2976</v>
      </c>
      <c r="G3057" s="2">
        <f t="shared" si="150"/>
        <v>55</v>
      </c>
      <c r="H3057" s="2">
        <f t="shared" si="148"/>
        <v>130904</v>
      </c>
      <c r="I3057" s="2">
        <v>5406599</v>
      </c>
    </row>
    <row r="3058" spans="1:9" x14ac:dyDescent="0.2">
      <c r="B3058" s="3"/>
      <c r="C3058" s="3" t="s">
        <v>26</v>
      </c>
      <c r="D3058" s="2">
        <v>19371</v>
      </c>
      <c r="E3058" s="2">
        <v>422</v>
      </c>
      <c r="F3058" s="2">
        <f t="shared" si="150"/>
        <v>509</v>
      </c>
      <c r="G3058" s="2">
        <f t="shared" si="150"/>
        <v>2</v>
      </c>
      <c r="H3058" s="2">
        <f t="shared" si="148"/>
        <v>0</v>
      </c>
    </row>
    <row r="3059" spans="1:9" x14ac:dyDescent="0.2">
      <c r="B3059" s="3"/>
      <c r="C3059" s="3" t="s">
        <v>27</v>
      </c>
      <c r="D3059" s="2">
        <v>25994</v>
      </c>
      <c r="E3059" s="2">
        <v>537</v>
      </c>
      <c r="F3059" s="2">
        <f t="shared" si="150"/>
        <v>513</v>
      </c>
      <c r="G3059" s="2">
        <f t="shared" si="150"/>
        <v>0</v>
      </c>
      <c r="H3059" s="2">
        <f t="shared" si="148"/>
        <v>0</v>
      </c>
    </row>
    <row r="3060" spans="1:9" x14ac:dyDescent="0.2">
      <c r="C3060" s="3" t="s">
        <v>42</v>
      </c>
      <c r="D3060" s="2">
        <v>5959</v>
      </c>
      <c r="E3060" s="2">
        <v>166</v>
      </c>
      <c r="F3060" s="2">
        <f t="shared" si="150"/>
        <v>140</v>
      </c>
      <c r="G3060" s="2">
        <f t="shared" si="150"/>
        <v>0</v>
      </c>
      <c r="H3060" s="2">
        <f t="shared" si="148"/>
        <v>0</v>
      </c>
    </row>
    <row r="3061" spans="1:9" x14ac:dyDescent="0.2">
      <c r="C3061" s="3" t="s">
        <v>43</v>
      </c>
      <c r="D3061" s="2">
        <v>24430</v>
      </c>
      <c r="E3061" s="2">
        <v>421</v>
      </c>
      <c r="F3061" s="2">
        <f t="shared" si="150"/>
        <v>738</v>
      </c>
      <c r="G3061" s="2">
        <f t="shared" si="150"/>
        <v>9</v>
      </c>
      <c r="H3061" s="2">
        <f t="shared" si="148"/>
        <v>0</v>
      </c>
    </row>
    <row r="3062" spans="1:9" x14ac:dyDescent="0.2">
      <c r="A3062" s="1">
        <v>44024</v>
      </c>
      <c r="B3062" s="3" t="s">
        <v>5</v>
      </c>
      <c r="C3062" s="3" t="s">
        <v>6</v>
      </c>
      <c r="D3062" s="2">
        <v>66410</v>
      </c>
      <c r="E3062" s="2">
        <v>4036</v>
      </c>
      <c r="F3062" s="2">
        <f t="shared" si="150"/>
        <v>87</v>
      </c>
      <c r="G3062" s="2">
        <f t="shared" si="150"/>
        <v>0</v>
      </c>
      <c r="H3062" s="2">
        <f t="shared" si="148"/>
        <v>62418</v>
      </c>
      <c r="I3062" s="2">
        <v>4673195</v>
      </c>
    </row>
    <row r="3063" spans="1:9" x14ac:dyDescent="0.2">
      <c r="B3063" s="3"/>
      <c r="C3063" s="3" t="s">
        <v>7</v>
      </c>
      <c r="D3063" s="2">
        <v>60748</v>
      </c>
      <c r="E3063" s="2">
        <v>4535</v>
      </c>
      <c r="F3063" s="2">
        <f t="shared" si="150"/>
        <v>101</v>
      </c>
      <c r="G3063" s="2">
        <f t="shared" si="150"/>
        <v>0</v>
      </c>
      <c r="H3063" s="2">
        <f t="shared" si="148"/>
        <v>0</v>
      </c>
    </row>
    <row r="3064" spans="1:9" x14ac:dyDescent="0.2">
      <c r="B3064" s="3"/>
      <c r="C3064" s="3" t="s">
        <v>8</v>
      </c>
      <c r="D3064" s="2">
        <v>42307</v>
      </c>
      <c r="E3064" s="2">
        <v>2701</v>
      </c>
      <c r="F3064" s="2">
        <f t="shared" si="150"/>
        <v>40</v>
      </c>
      <c r="G3064" s="2">
        <f t="shared" si="150"/>
        <v>0</v>
      </c>
      <c r="H3064" s="2">
        <f t="shared" si="148"/>
        <v>0</v>
      </c>
    </row>
    <row r="3065" spans="1:9" x14ac:dyDescent="0.2">
      <c r="B3065" s="3"/>
      <c r="C3065" s="3" t="s">
        <v>35</v>
      </c>
      <c r="D3065" s="2">
        <v>48327</v>
      </c>
      <c r="E3065" s="2">
        <v>3053</v>
      </c>
      <c r="F3065" s="2">
        <f t="shared" si="150"/>
        <v>60</v>
      </c>
      <c r="G3065" s="2">
        <f t="shared" si="150"/>
        <v>0</v>
      </c>
      <c r="H3065" s="2">
        <f t="shared" si="148"/>
        <v>0</v>
      </c>
    </row>
    <row r="3066" spans="1:9" x14ac:dyDescent="0.2">
      <c r="B3066" s="3"/>
      <c r="C3066" s="3" t="s">
        <v>14</v>
      </c>
      <c r="D3066" s="2">
        <v>42028</v>
      </c>
      <c r="E3066" s="2">
        <v>2039</v>
      </c>
      <c r="F3066" s="2">
        <f t="shared" si="150"/>
        <v>41</v>
      </c>
      <c r="G3066" s="2">
        <f t="shared" si="150"/>
        <v>0</v>
      </c>
      <c r="H3066" s="2">
        <f t="shared" si="148"/>
        <v>0</v>
      </c>
    </row>
    <row r="3067" spans="1:9" x14ac:dyDescent="0.2">
      <c r="B3067" s="3" t="s">
        <v>9</v>
      </c>
      <c r="C3067" s="3" t="s">
        <v>10</v>
      </c>
      <c r="D3067" s="2">
        <v>19871</v>
      </c>
      <c r="E3067" s="2">
        <v>1756</v>
      </c>
      <c r="F3067" s="2">
        <f t="shared" si="150"/>
        <v>24</v>
      </c>
      <c r="G3067" s="2">
        <f t="shared" si="150"/>
        <v>0</v>
      </c>
      <c r="H3067" s="2">
        <f t="shared" si="148"/>
        <v>24320</v>
      </c>
      <c r="I3067" s="2">
        <v>1685604</v>
      </c>
    </row>
    <row r="3068" spans="1:9" x14ac:dyDescent="0.2">
      <c r="B3068" s="3"/>
      <c r="C3068" s="3" t="s">
        <v>11</v>
      </c>
      <c r="D3068" s="2">
        <v>19121</v>
      </c>
      <c r="E3068" s="2">
        <v>1303</v>
      </c>
      <c r="F3068" s="2">
        <f t="shared" si="150"/>
        <v>32</v>
      </c>
      <c r="G3068" s="2">
        <f t="shared" si="150"/>
        <v>0</v>
      </c>
      <c r="H3068" s="2">
        <f t="shared" si="148"/>
        <v>0</v>
      </c>
    </row>
    <row r="3069" spans="1:9" x14ac:dyDescent="0.2">
      <c r="B3069" s="3"/>
      <c r="C3069" s="3" t="s">
        <v>12</v>
      </c>
      <c r="D3069" s="2">
        <v>19008</v>
      </c>
      <c r="E3069" s="2">
        <v>1821</v>
      </c>
      <c r="F3069" s="2">
        <f t="shared" si="150"/>
        <v>20</v>
      </c>
      <c r="G3069" s="2">
        <f t="shared" si="150"/>
        <v>0</v>
      </c>
      <c r="H3069" s="2">
        <f t="shared" si="148"/>
        <v>0</v>
      </c>
    </row>
    <row r="3070" spans="1:9" x14ac:dyDescent="0.2">
      <c r="B3070" s="3"/>
      <c r="C3070" s="3" t="s">
        <v>36</v>
      </c>
      <c r="D3070" s="2">
        <v>16501</v>
      </c>
      <c r="E3070" s="2">
        <v>1159</v>
      </c>
      <c r="F3070" s="2">
        <f t="shared" si="150"/>
        <v>30</v>
      </c>
      <c r="G3070" s="2">
        <f t="shared" si="150"/>
        <v>0</v>
      </c>
      <c r="H3070" s="2">
        <f t="shared" ref="H3070:H3133" si="151">SUM(I3070-I3040)</f>
        <v>0</v>
      </c>
    </row>
    <row r="3071" spans="1:9" x14ac:dyDescent="0.2">
      <c r="B3071" s="3"/>
      <c r="C3071" s="3" t="s">
        <v>37</v>
      </c>
      <c r="D3071" s="2">
        <v>17064</v>
      </c>
      <c r="E3071" s="2">
        <v>1061</v>
      </c>
      <c r="F3071" s="2">
        <f t="shared" si="150"/>
        <v>14</v>
      </c>
      <c r="G3071" s="2">
        <f t="shared" si="150"/>
        <v>0</v>
      </c>
      <c r="H3071" s="2">
        <f t="shared" si="151"/>
        <v>0</v>
      </c>
    </row>
    <row r="3072" spans="1:9" x14ac:dyDescent="0.2">
      <c r="B3072" s="3" t="s">
        <v>13</v>
      </c>
      <c r="C3072" s="3" t="s">
        <v>14</v>
      </c>
      <c r="D3072" s="2">
        <v>20301</v>
      </c>
      <c r="E3072" s="2">
        <v>1020</v>
      </c>
      <c r="F3072" s="2">
        <f t="shared" si="150"/>
        <v>29</v>
      </c>
      <c r="G3072" s="2">
        <f t="shared" si="150"/>
        <v>2</v>
      </c>
      <c r="H3072" s="2">
        <f t="shared" si="151"/>
        <v>11119</v>
      </c>
      <c r="I3072" s="2">
        <v>951512</v>
      </c>
    </row>
    <row r="3073" spans="2:9" x14ac:dyDescent="0.2">
      <c r="B3073" s="3"/>
      <c r="C3073" s="3" t="s">
        <v>15</v>
      </c>
      <c r="D3073" s="2">
        <v>24483</v>
      </c>
      <c r="E3073" s="2">
        <v>1916</v>
      </c>
      <c r="F3073" s="2">
        <f t="shared" si="150"/>
        <v>47</v>
      </c>
      <c r="G3073" s="2">
        <f t="shared" si="150"/>
        <v>3</v>
      </c>
      <c r="H3073" s="2">
        <f t="shared" si="151"/>
        <v>0</v>
      </c>
    </row>
    <row r="3074" spans="2:9" x14ac:dyDescent="0.2">
      <c r="B3074" s="3"/>
      <c r="C3074" s="3" t="s">
        <v>12</v>
      </c>
      <c r="D3074" s="2">
        <v>16469</v>
      </c>
      <c r="E3074" s="2">
        <v>1137</v>
      </c>
      <c r="F3074" s="2">
        <f t="shared" si="150"/>
        <v>17</v>
      </c>
      <c r="G3074" s="2">
        <f t="shared" si="150"/>
        <v>1</v>
      </c>
      <c r="H3074" s="2">
        <f t="shared" si="151"/>
        <v>0</v>
      </c>
    </row>
    <row r="3075" spans="2:9" x14ac:dyDescent="0.2">
      <c r="B3075" s="3"/>
      <c r="C3075" s="3" t="s">
        <v>33</v>
      </c>
      <c r="D3075" s="2">
        <v>9462</v>
      </c>
      <c r="E3075" s="2">
        <v>958</v>
      </c>
      <c r="F3075" s="2">
        <f t="shared" si="150"/>
        <v>22</v>
      </c>
      <c r="G3075" s="2">
        <f t="shared" si="150"/>
        <v>1</v>
      </c>
      <c r="H3075" s="2">
        <f t="shared" si="151"/>
        <v>0</v>
      </c>
    </row>
    <row r="3076" spans="2:9" x14ac:dyDescent="0.2">
      <c r="B3076" s="3"/>
      <c r="C3076" s="3" t="s">
        <v>34</v>
      </c>
      <c r="D3076" s="2">
        <v>12648</v>
      </c>
      <c r="E3076" s="2">
        <v>958</v>
      </c>
      <c r="F3076" s="2">
        <f t="shared" si="150"/>
        <v>19</v>
      </c>
      <c r="G3076" s="2">
        <f t="shared" si="150"/>
        <v>0</v>
      </c>
      <c r="H3076" s="2">
        <f t="shared" si="151"/>
        <v>0</v>
      </c>
    </row>
    <row r="3077" spans="2:9" x14ac:dyDescent="0.2">
      <c r="B3077" s="3" t="s">
        <v>23</v>
      </c>
      <c r="C3077" s="3" t="s">
        <v>24</v>
      </c>
      <c r="D3077" s="2">
        <v>22932</v>
      </c>
      <c r="E3077" s="2">
        <v>2639</v>
      </c>
      <c r="F3077" s="2">
        <f t="shared" si="150"/>
        <v>98</v>
      </c>
      <c r="G3077" s="2">
        <f t="shared" si="150"/>
        <v>1</v>
      </c>
      <c r="H3077" s="2">
        <f t="shared" si="151"/>
        <v>22033</v>
      </c>
      <c r="I3077" s="2">
        <v>1296155</v>
      </c>
    </row>
    <row r="3078" spans="2:9" x14ac:dyDescent="0.2">
      <c r="B3078" s="3"/>
      <c r="C3078" s="3" t="s">
        <v>25</v>
      </c>
      <c r="D3078" s="2">
        <v>9535</v>
      </c>
      <c r="E3078" s="2">
        <v>1066</v>
      </c>
      <c r="F3078" s="2">
        <f t="shared" si="150"/>
        <v>54</v>
      </c>
      <c r="G3078" s="2">
        <f t="shared" si="150"/>
        <v>0</v>
      </c>
      <c r="H3078" s="2">
        <f t="shared" si="151"/>
        <v>0</v>
      </c>
    </row>
    <row r="3079" spans="2:9" x14ac:dyDescent="0.2">
      <c r="B3079" s="3"/>
      <c r="C3079" s="3" t="s">
        <v>28</v>
      </c>
      <c r="D3079" s="2">
        <v>7582</v>
      </c>
      <c r="E3079" s="2">
        <v>891</v>
      </c>
      <c r="F3079" s="2">
        <f t="shared" si="150"/>
        <v>43</v>
      </c>
      <c r="G3079" s="2">
        <f t="shared" si="150"/>
        <v>0</v>
      </c>
      <c r="H3079" s="2">
        <f t="shared" si="151"/>
        <v>0</v>
      </c>
    </row>
    <row r="3080" spans="2:9" x14ac:dyDescent="0.2">
      <c r="B3080" s="3"/>
      <c r="C3080" s="3" t="s">
        <v>38</v>
      </c>
      <c r="D3080" s="2">
        <v>2322</v>
      </c>
      <c r="E3080" s="2">
        <v>266</v>
      </c>
      <c r="F3080" s="2">
        <f t="shared" si="150"/>
        <v>12</v>
      </c>
      <c r="G3080" s="2">
        <f t="shared" si="150"/>
        <v>0</v>
      </c>
      <c r="H3080" s="2">
        <f t="shared" si="151"/>
        <v>0</v>
      </c>
    </row>
    <row r="3081" spans="2:9" x14ac:dyDescent="0.2">
      <c r="B3081" s="3"/>
      <c r="C3081" s="3" t="s">
        <v>39</v>
      </c>
      <c r="D3081" s="2">
        <v>1679</v>
      </c>
      <c r="E3081" s="2">
        <v>108</v>
      </c>
      <c r="F3081" s="2">
        <f t="shared" si="150"/>
        <v>5</v>
      </c>
      <c r="G3081" s="2">
        <f t="shared" si="150"/>
        <v>0</v>
      </c>
      <c r="H3081" s="2">
        <f t="shared" si="151"/>
        <v>0</v>
      </c>
    </row>
    <row r="3082" spans="2:9" x14ac:dyDescent="0.2">
      <c r="B3082" s="3" t="s">
        <v>16</v>
      </c>
      <c r="C3082" s="3" t="s">
        <v>17</v>
      </c>
    </row>
    <row r="3083" spans="2:9" x14ac:dyDescent="0.2">
      <c r="B3083" s="3"/>
      <c r="C3083" s="3" t="s">
        <v>18</v>
      </c>
      <c r="H3083" s="2">
        <f t="shared" si="151"/>
        <v>0</v>
      </c>
    </row>
    <row r="3084" spans="2:9" x14ac:dyDescent="0.2">
      <c r="B3084" s="3"/>
      <c r="C3084" s="3" t="s">
        <v>19</v>
      </c>
      <c r="H3084" s="2">
        <f t="shared" si="151"/>
        <v>0</v>
      </c>
    </row>
    <row r="3085" spans="2:9" x14ac:dyDescent="0.2">
      <c r="B3085" s="3"/>
      <c r="C3085" s="3" t="s">
        <v>40</v>
      </c>
      <c r="H3085" s="2">
        <f t="shared" si="151"/>
        <v>0</v>
      </c>
    </row>
    <row r="3086" spans="2:9" x14ac:dyDescent="0.2">
      <c r="B3086" s="3"/>
      <c r="C3086" s="3" t="s">
        <v>41</v>
      </c>
      <c r="H3086" s="2">
        <f t="shared" si="151"/>
        <v>0</v>
      </c>
    </row>
    <row r="3087" spans="2:9" x14ac:dyDescent="0.2">
      <c r="B3087" s="3" t="s">
        <v>20</v>
      </c>
      <c r="C3087" s="3" t="s">
        <v>22</v>
      </c>
      <c r="D3087" s="2">
        <v>133830</v>
      </c>
      <c r="E3087" s="2">
        <v>3908</v>
      </c>
      <c r="F3087" s="2">
        <f t="shared" si="150"/>
        <v>3351</v>
      </c>
      <c r="G3087" s="2">
        <f t="shared" si="150"/>
        <v>115</v>
      </c>
      <c r="H3087" s="2">
        <f t="shared" si="151"/>
        <v>137766</v>
      </c>
      <c r="I3087" s="2">
        <v>5544365</v>
      </c>
    </row>
    <row r="3088" spans="2:9" x14ac:dyDescent="0.2">
      <c r="B3088" s="3"/>
      <c r="C3088" s="3" t="s">
        <v>26</v>
      </c>
      <c r="D3088" s="2">
        <v>19929</v>
      </c>
      <c r="E3088" s="2">
        <v>422</v>
      </c>
      <c r="F3088" s="2">
        <f t="shared" si="150"/>
        <v>558</v>
      </c>
      <c r="G3088" s="2">
        <f t="shared" si="150"/>
        <v>0</v>
      </c>
      <c r="H3088" s="2">
        <f t="shared" si="151"/>
        <v>0</v>
      </c>
    </row>
    <row r="3089" spans="1:9" x14ac:dyDescent="0.2">
      <c r="B3089" s="3"/>
      <c r="C3089" s="3" t="s">
        <v>27</v>
      </c>
      <c r="D3089" s="2">
        <v>26404</v>
      </c>
      <c r="E3089" s="2">
        <v>537</v>
      </c>
      <c r="F3089" s="2">
        <f t="shared" si="150"/>
        <v>410</v>
      </c>
      <c r="G3089" s="2">
        <f t="shared" si="150"/>
        <v>0</v>
      </c>
      <c r="H3089" s="2">
        <f t="shared" si="151"/>
        <v>0</v>
      </c>
    </row>
    <row r="3090" spans="1:9" x14ac:dyDescent="0.2">
      <c r="C3090" s="3" t="s">
        <v>42</v>
      </c>
      <c r="D3090" s="2">
        <v>6252</v>
      </c>
      <c r="E3090" s="2">
        <v>166</v>
      </c>
      <c r="F3090" s="2">
        <f t="shared" si="150"/>
        <v>293</v>
      </c>
      <c r="G3090" s="2">
        <f t="shared" si="150"/>
        <v>0</v>
      </c>
      <c r="H3090" s="2">
        <f t="shared" si="151"/>
        <v>0</v>
      </c>
    </row>
    <row r="3091" spans="1:9" x14ac:dyDescent="0.2">
      <c r="C3091" s="3" t="s">
        <v>43</v>
      </c>
      <c r="D3091" s="2">
        <v>25399</v>
      </c>
      <c r="E3091" s="2">
        <v>423</v>
      </c>
      <c r="F3091" s="2">
        <f t="shared" si="150"/>
        <v>969</v>
      </c>
      <c r="G3091" s="2">
        <f t="shared" si="150"/>
        <v>2</v>
      </c>
      <c r="H3091" s="2">
        <f t="shared" si="151"/>
        <v>0</v>
      </c>
    </row>
    <row r="3092" spans="1:9" x14ac:dyDescent="0.2">
      <c r="A3092" s="1">
        <v>44025</v>
      </c>
      <c r="B3092" s="3" t="s">
        <v>5</v>
      </c>
      <c r="C3092" s="3" t="s">
        <v>6</v>
      </c>
      <c r="D3092" s="2">
        <v>66466</v>
      </c>
      <c r="E3092" s="2">
        <v>4038</v>
      </c>
      <c r="F3092" s="2">
        <f t="shared" si="150"/>
        <v>56</v>
      </c>
      <c r="G3092" s="2">
        <f t="shared" si="150"/>
        <v>2</v>
      </c>
      <c r="H3092" s="2">
        <f t="shared" si="151"/>
        <v>51687</v>
      </c>
      <c r="I3092" s="2">
        <v>4724882</v>
      </c>
    </row>
    <row r="3093" spans="1:9" x14ac:dyDescent="0.2">
      <c r="B3093" s="3"/>
      <c r="C3093" s="3" t="s">
        <v>7</v>
      </c>
      <c r="D3093" s="2">
        <v>60815</v>
      </c>
      <c r="E3093" s="2">
        <v>4535</v>
      </c>
      <c r="F3093" s="2">
        <f t="shared" si="150"/>
        <v>67</v>
      </c>
      <c r="G3093" s="2">
        <f t="shared" si="150"/>
        <v>0</v>
      </c>
      <c r="H3093" s="2">
        <f t="shared" si="151"/>
        <v>0</v>
      </c>
    </row>
    <row r="3094" spans="1:9" x14ac:dyDescent="0.2">
      <c r="B3094" s="3"/>
      <c r="C3094" s="3" t="s">
        <v>8</v>
      </c>
      <c r="D3094" s="2">
        <v>42354</v>
      </c>
      <c r="E3094" s="2">
        <v>2701</v>
      </c>
      <c r="F3094" s="2">
        <f t="shared" si="150"/>
        <v>47</v>
      </c>
      <c r="G3094" s="2">
        <f t="shared" si="150"/>
        <v>0</v>
      </c>
      <c r="H3094" s="2">
        <f t="shared" si="151"/>
        <v>0</v>
      </c>
    </row>
    <row r="3095" spans="1:9" x14ac:dyDescent="0.2">
      <c r="B3095" s="3"/>
      <c r="C3095" s="3" t="s">
        <v>35</v>
      </c>
      <c r="D3095" s="2">
        <v>48377</v>
      </c>
      <c r="E3095" s="2">
        <v>3055</v>
      </c>
      <c r="F3095" s="2">
        <f t="shared" si="150"/>
        <v>50</v>
      </c>
      <c r="G3095" s="2">
        <f t="shared" si="150"/>
        <v>2</v>
      </c>
      <c r="H3095" s="2">
        <f t="shared" si="151"/>
        <v>0</v>
      </c>
    </row>
    <row r="3096" spans="1:9" x14ac:dyDescent="0.2">
      <c r="B3096" s="3"/>
      <c r="C3096" s="3" t="s">
        <v>14</v>
      </c>
      <c r="D3096" s="2">
        <v>42112</v>
      </c>
      <c r="E3096" s="2">
        <v>2039</v>
      </c>
      <c r="F3096" s="2">
        <f t="shared" si="150"/>
        <v>84</v>
      </c>
      <c r="G3096" s="2">
        <f t="shared" si="150"/>
        <v>0</v>
      </c>
      <c r="H3096" s="2">
        <f t="shared" si="151"/>
        <v>0</v>
      </c>
    </row>
    <row r="3097" spans="1:9" x14ac:dyDescent="0.2">
      <c r="B3097" s="3" t="s">
        <v>9</v>
      </c>
      <c r="C3097" s="3" t="s">
        <v>10</v>
      </c>
      <c r="D3097" s="2">
        <v>19891</v>
      </c>
      <c r="E3097" s="2">
        <v>1758</v>
      </c>
      <c r="F3097" s="2">
        <f t="shared" ref="F3097:G3146" si="152">SUM(D3097-D3067)</f>
        <v>20</v>
      </c>
      <c r="G3097" s="2">
        <f t="shared" si="152"/>
        <v>2</v>
      </c>
      <c r="H3097" s="2">
        <f t="shared" si="151"/>
        <v>14781</v>
      </c>
      <c r="I3097" s="2">
        <v>1700385</v>
      </c>
    </row>
    <row r="3098" spans="1:9" x14ac:dyDescent="0.2">
      <c r="B3098" s="3"/>
      <c r="C3098" s="3" t="s">
        <v>11</v>
      </c>
      <c r="D3098" s="2">
        <v>19135</v>
      </c>
      <c r="E3098" s="2">
        <v>1305</v>
      </c>
      <c r="F3098" s="2">
        <f t="shared" si="152"/>
        <v>14</v>
      </c>
      <c r="G3098" s="2">
        <f t="shared" si="152"/>
        <v>2</v>
      </c>
      <c r="H3098" s="2">
        <f t="shared" si="151"/>
        <v>0</v>
      </c>
    </row>
    <row r="3099" spans="1:9" x14ac:dyDescent="0.2">
      <c r="B3099" s="3"/>
      <c r="C3099" s="3" t="s">
        <v>12</v>
      </c>
      <c r="D3099" s="2">
        <v>19039</v>
      </c>
      <c r="E3099" s="2">
        <v>1828</v>
      </c>
      <c r="F3099" s="2">
        <f t="shared" si="152"/>
        <v>31</v>
      </c>
      <c r="G3099" s="2">
        <f t="shared" si="152"/>
        <v>7</v>
      </c>
      <c r="H3099" s="2">
        <f t="shared" si="151"/>
        <v>0</v>
      </c>
    </row>
    <row r="3100" spans="1:9" x14ac:dyDescent="0.2">
      <c r="B3100" s="3"/>
      <c r="C3100" s="3" t="s">
        <v>36</v>
      </c>
      <c r="D3100" s="2">
        <v>16519</v>
      </c>
      <c r="E3100" s="2">
        <v>1159</v>
      </c>
      <c r="F3100" s="2">
        <f t="shared" si="152"/>
        <v>18</v>
      </c>
      <c r="G3100" s="2">
        <f t="shared" si="152"/>
        <v>0</v>
      </c>
      <c r="H3100" s="2">
        <f t="shared" si="151"/>
        <v>0</v>
      </c>
    </row>
    <row r="3101" spans="1:9" x14ac:dyDescent="0.2">
      <c r="B3101" s="3"/>
      <c r="C3101" s="3" t="s">
        <v>37</v>
      </c>
      <c r="D3101" s="2">
        <v>17080</v>
      </c>
      <c r="E3101" s="2">
        <v>1066</v>
      </c>
      <c r="F3101" s="2">
        <f t="shared" si="152"/>
        <v>16</v>
      </c>
      <c r="G3101" s="2">
        <f t="shared" si="152"/>
        <v>5</v>
      </c>
      <c r="H3101" s="2">
        <f t="shared" si="151"/>
        <v>0</v>
      </c>
    </row>
    <row r="3102" spans="1:9" x14ac:dyDescent="0.2">
      <c r="B3102" s="3" t="s">
        <v>13</v>
      </c>
      <c r="C3102" s="3" t="s">
        <v>14</v>
      </c>
      <c r="D3102" s="2">
        <v>20342</v>
      </c>
      <c r="E3102" s="2">
        <v>1020</v>
      </c>
      <c r="F3102" s="2">
        <f t="shared" si="152"/>
        <v>41</v>
      </c>
      <c r="G3102" s="2">
        <f t="shared" si="152"/>
        <v>0</v>
      </c>
      <c r="H3102" s="2">
        <f t="shared" si="151"/>
        <v>8587</v>
      </c>
      <c r="I3102" s="2">
        <v>960099</v>
      </c>
    </row>
    <row r="3103" spans="1:9" x14ac:dyDescent="0.2">
      <c r="B3103" s="3"/>
      <c r="C3103" s="3" t="s">
        <v>15</v>
      </c>
      <c r="D3103" s="2">
        <v>24536</v>
      </c>
      <c r="E3103" s="2">
        <v>1921</v>
      </c>
      <c r="F3103" s="2">
        <f t="shared" si="152"/>
        <v>53</v>
      </c>
      <c r="G3103" s="2">
        <f t="shared" si="152"/>
        <v>5</v>
      </c>
      <c r="H3103" s="2">
        <f t="shared" si="151"/>
        <v>0</v>
      </c>
    </row>
    <row r="3104" spans="1:9" x14ac:dyDescent="0.2">
      <c r="B3104" s="3"/>
      <c r="C3104" s="3" t="s">
        <v>12</v>
      </c>
      <c r="D3104" s="2">
        <v>16485</v>
      </c>
      <c r="E3104" s="2">
        <v>1136</v>
      </c>
      <c r="F3104" s="2">
        <f t="shared" si="152"/>
        <v>16</v>
      </c>
      <c r="G3104" s="2">
        <f t="shared" si="152"/>
        <v>-1</v>
      </c>
      <c r="H3104" s="2">
        <f t="shared" si="151"/>
        <v>0</v>
      </c>
    </row>
    <row r="3105" spans="2:9" x14ac:dyDescent="0.2">
      <c r="B3105" s="3"/>
      <c r="C3105" s="3" t="s">
        <v>33</v>
      </c>
      <c r="D3105" s="2">
        <v>9485</v>
      </c>
      <c r="E3105" s="2">
        <v>958</v>
      </c>
      <c r="F3105" s="2">
        <f t="shared" si="152"/>
        <v>23</v>
      </c>
      <c r="G3105" s="2">
        <f t="shared" si="152"/>
        <v>0</v>
      </c>
      <c r="H3105" s="2">
        <f t="shared" si="151"/>
        <v>0</v>
      </c>
    </row>
    <row r="3106" spans="2:9" x14ac:dyDescent="0.2">
      <c r="B3106" s="3"/>
      <c r="C3106" s="3" t="s">
        <v>34</v>
      </c>
      <c r="D3106" s="2">
        <v>12679</v>
      </c>
      <c r="E3106" s="2">
        <v>959</v>
      </c>
      <c r="F3106" s="2">
        <f t="shared" si="152"/>
        <v>31</v>
      </c>
      <c r="G3106" s="2">
        <f t="shared" si="152"/>
        <v>1</v>
      </c>
      <c r="H3106" s="2">
        <f t="shared" si="151"/>
        <v>0</v>
      </c>
    </row>
    <row r="3107" spans="2:9" x14ac:dyDescent="0.2">
      <c r="B3107" s="3" t="s">
        <v>23</v>
      </c>
      <c r="C3107" s="3" t="s">
        <v>24</v>
      </c>
      <c r="D3107" s="2">
        <v>23013</v>
      </c>
      <c r="E3107" s="2">
        <v>2641</v>
      </c>
      <c r="F3107" s="2">
        <f t="shared" si="152"/>
        <v>81</v>
      </c>
      <c r="G3107" s="2">
        <f t="shared" si="152"/>
        <v>2</v>
      </c>
      <c r="H3107" s="2">
        <f t="shared" si="151"/>
        <v>17272</v>
      </c>
      <c r="I3107" s="2">
        <v>1313427</v>
      </c>
    </row>
    <row r="3108" spans="2:9" x14ac:dyDescent="0.2">
      <c r="B3108" s="3"/>
      <c r="C3108" s="3" t="s">
        <v>25</v>
      </c>
      <c r="D3108" s="2">
        <v>9585</v>
      </c>
      <c r="E3108" s="2">
        <v>1067</v>
      </c>
      <c r="F3108" s="2">
        <f t="shared" si="152"/>
        <v>50</v>
      </c>
      <c r="G3108" s="2">
        <f t="shared" si="152"/>
        <v>1</v>
      </c>
      <c r="H3108" s="2">
        <f t="shared" si="151"/>
        <v>0</v>
      </c>
    </row>
    <row r="3109" spans="2:9" x14ac:dyDescent="0.2">
      <c r="B3109" s="3"/>
      <c r="C3109" s="3" t="s">
        <v>28</v>
      </c>
      <c r="D3109" s="2">
        <v>7625</v>
      </c>
      <c r="E3109" s="2">
        <v>891</v>
      </c>
      <c r="F3109" s="2">
        <f t="shared" si="152"/>
        <v>43</v>
      </c>
      <c r="G3109" s="2">
        <f t="shared" si="152"/>
        <v>0</v>
      </c>
      <c r="H3109" s="2">
        <f t="shared" si="151"/>
        <v>0</v>
      </c>
    </row>
    <row r="3110" spans="2:9" x14ac:dyDescent="0.2">
      <c r="B3110" s="3"/>
      <c r="C3110" s="3" t="s">
        <v>38</v>
      </c>
      <c r="D3110" s="2">
        <v>2323</v>
      </c>
      <c r="E3110" s="2">
        <v>266</v>
      </c>
      <c r="F3110" s="2">
        <f t="shared" si="152"/>
        <v>1</v>
      </c>
      <c r="G3110" s="2">
        <f t="shared" si="152"/>
        <v>0</v>
      </c>
      <c r="H3110" s="2">
        <f t="shared" si="151"/>
        <v>0</v>
      </c>
    </row>
    <row r="3111" spans="2:9" x14ac:dyDescent="0.2">
      <c r="B3111" s="3"/>
      <c r="C3111" s="3" t="s">
        <v>39</v>
      </c>
      <c r="D3111" s="2">
        <v>1599</v>
      </c>
      <c r="E3111" s="2">
        <v>108</v>
      </c>
      <c r="F3111" s="2">
        <f t="shared" si="152"/>
        <v>-80</v>
      </c>
      <c r="G3111" s="2">
        <f t="shared" si="152"/>
        <v>0</v>
      </c>
      <c r="H3111" s="2">
        <f t="shared" si="151"/>
        <v>0</v>
      </c>
    </row>
    <row r="3112" spans="2:9" x14ac:dyDescent="0.2">
      <c r="B3112" s="3" t="s">
        <v>16</v>
      </c>
      <c r="C3112" s="3" t="s">
        <v>17</v>
      </c>
      <c r="D3112" s="2">
        <v>22987</v>
      </c>
      <c r="E3112" s="2">
        <v>1640</v>
      </c>
      <c r="I3112" s="2">
        <f>SUM(95742+835732)</f>
        <v>931474</v>
      </c>
    </row>
    <row r="3113" spans="2:9" x14ac:dyDescent="0.2">
      <c r="B3113" s="3"/>
      <c r="C3113" s="3" t="s">
        <v>18</v>
      </c>
      <c r="D3113" s="2">
        <v>8876</v>
      </c>
      <c r="E3113" s="2">
        <v>829</v>
      </c>
      <c r="H3113" s="2">
        <f t="shared" si="151"/>
        <v>0</v>
      </c>
    </row>
    <row r="3114" spans="2:9" x14ac:dyDescent="0.2">
      <c r="B3114" s="3"/>
      <c r="C3114" s="3" t="s">
        <v>19</v>
      </c>
      <c r="D3114" s="2">
        <v>7569</v>
      </c>
      <c r="E3114" s="2">
        <v>709</v>
      </c>
      <c r="H3114" s="2">
        <f t="shared" si="151"/>
        <v>0</v>
      </c>
    </row>
    <row r="3115" spans="2:9" x14ac:dyDescent="0.2">
      <c r="B3115" s="3"/>
      <c r="C3115" s="3" t="s">
        <v>40</v>
      </c>
      <c r="D3115" s="2">
        <v>4439</v>
      </c>
      <c r="E3115" s="2">
        <v>327</v>
      </c>
      <c r="H3115" s="2">
        <f t="shared" si="151"/>
        <v>0</v>
      </c>
    </row>
    <row r="3116" spans="2:9" x14ac:dyDescent="0.2">
      <c r="B3116" s="3"/>
      <c r="C3116" s="3" t="s">
        <v>41</v>
      </c>
      <c r="D3116" s="2">
        <v>4700</v>
      </c>
      <c r="E3116" s="2">
        <v>358</v>
      </c>
      <c r="H3116" s="2">
        <f t="shared" si="151"/>
        <v>0</v>
      </c>
    </row>
    <row r="3117" spans="2:9" x14ac:dyDescent="0.2">
      <c r="B3117" s="3" t="s">
        <v>20</v>
      </c>
      <c r="C3117" s="3" t="s">
        <v>22</v>
      </c>
      <c r="F3117" s="2">
        <f t="shared" si="152"/>
        <v>-133830</v>
      </c>
      <c r="G3117" s="2">
        <f t="shared" si="152"/>
        <v>-3908</v>
      </c>
      <c r="H3117" s="2">
        <f t="shared" si="151"/>
        <v>130590</v>
      </c>
      <c r="I3117" s="2">
        <v>5674955</v>
      </c>
    </row>
    <row r="3118" spans="2:9" x14ac:dyDescent="0.2">
      <c r="B3118" s="3"/>
      <c r="C3118" s="3" t="s">
        <v>26</v>
      </c>
      <c r="F3118" s="2">
        <f t="shared" si="152"/>
        <v>-19929</v>
      </c>
      <c r="G3118" s="2">
        <f t="shared" si="152"/>
        <v>-422</v>
      </c>
      <c r="H3118" s="2">
        <f t="shared" si="151"/>
        <v>0</v>
      </c>
    </row>
    <row r="3119" spans="2:9" x14ac:dyDescent="0.2">
      <c r="B3119" s="3"/>
      <c r="C3119" s="3" t="s">
        <v>27</v>
      </c>
      <c r="F3119" s="2">
        <f t="shared" si="152"/>
        <v>-26404</v>
      </c>
      <c r="G3119" s="2">
        <f t="shared" si="152"/>
        <v>-537</v>
      </c>
      <c r="H3119" s="2">
        <f t="shared" si="151"/>
        <v>0</v>
      </c>
    </row>
    <row r="3120" spans="2:9" x14ac:dyDescent="0.2">
      <c r="C3120" s="3" t="s">
        <v>42</v>
      </c>
      <c r="F3120" s="2">
        <f t="shared" si="152"/>
        <v>-6252</v>
      </c>
      <c r="G3120" s="2">
        <f t="shared" si="152"/>
        <v>-166</v>
      </c>
      <c r="H3120" s="2">
        <f t="shared" si="151"/>
        <v>0</v>
      </c>
    </row>
    <row r="3121" spans="1:9" x14ac:dyDescent="0.2">
      <c r="C3121" s="3" t="s">
        <v>43</v>
      </c>
      <c r="F3121" s="2">
        <f t="shared" si="152"/>
        <v>-25399</v>
      </c>
      <c r="G3121" s="2">
        <f t="shared" si="152"/>
        <v>-423</v>
      </c>
      <c r="H3121" s="2">
        <f t="shared" si="151"/>
        <v>0</v>
      </c>
    </row>
    <row r="3122" spans="1:9" x14ac:dyDescent="0.2">
      <c r="A3122" s="1">
        <v>44026</v>
      </c>
      <c r="B3122" s="3" t="s">
        <v>5</v>
      </c>
      <c r="C3122" s="3" t="s">
        <v>6</v>
      </c>
      <c r="F3122" s="2">
        <f t="shared" si="152"/>
        <v>-66466</v>
      </c>
      <c r="G3122" s="2">
        <f t="shared" si="152"/>
        <v>-4038</v>
      </c>
      <c r="H3122" s="2">
        <f t="shared" si="151"/>
        <v>-4724882</v>
      </c>
    </row>
    <row r="3123" spans="1:9" x14ac:dyDescent="0.2">
      <c r="B3123" s="3"/>
      <c r="C3123" s="3" t="s">
        <v>7</v>
      </c>
      <c r="F3123" s="2">
        <f t="shared" si="152"/>
        <v>-60815</v>
      </c>
      <c r="G3123" s="2">
        <f t="shared" si="152"/>
        <v>-4535</v>
      </c>
      <c r="H3123" s="2">
        <f t="shared" si="151"/>
        <v>0</v>
      </c>
    </row>
    <row r="3124" spans="1:9" x14ac:dyDescent="0.2">
      <c r="B3124" s="3"/>
      <c r="C3124" s="3" t="s">
        <v>8</v>
      </c>
      <c r="F3124" s="2">
        <f t="shared" si="152"/>
        <v>-42354</v>
      </c>
      <c r="G3124" s="2">
        <f t="shared" si="152"/>
        <v>-2701</v>
      </c>
      <c r="H3124" s="2">
        <f t="shared" si="151"/>
        <v>0</v>
      </c>
    </row>
    <row r="3125" spans="1:9" x14ac:dyDescent="0.2">
      <c r="B3125" s="3"/>
      <c r="C3125" s="3" t="s">
        <v>35</v>
      </c>
      <c r="F3125" s="2">
        <f t="shared" si="152"/>
        <v>-48377</v>
      </c>
      <c r="G3125" s="2">
        <f t="shared" si="152"/>
        <v>-3055</v>
      </c>
      <c r="H3125" s="2">
        <f t="shared" si="151"/>
        <v>0</v>
      </c>
    </row>
    <row r="3126" spans="1:9" x14ac:dyDescent="0.2">
      <c r="B3126" s="3"/>
      <c r="C3126" s="3" t="s">
        <v>14</v>
      </c>
      <c r="F3126" s="2">
        <f t="shared" si="152"/>
        <v>-42112</v>
      </c>
      <c r="G3126" s="2">
        <f t="shared" si="152"/>
        <v>-2039</v>
      </c>
      <c r="H3126" s="2">
        <f t="shared" si="151"/>
        <v>0</v>
      </c>
    </row>
    <row r="3127" spans="1:9" x14ac:dyDescent="0.2">
      <c r="B3127" s="3" t="s">
        <v>9</v>
      </c>
      <c r="C3127" s="3" t="s">
        <v>10</v>
      </c>
      <c r="F3127" s="2">
        <f t="shared" si="152"/>
        <v>-19891</v>
      </c>
      <c r="G3127" s="2">
        <f t="shared" si="152"/>
        <v>-1758</v>
      </c>
      <c r="H3127" s="2">
        <f t="shared" si="151"/>
        <v>-1700385</v>
      </c>
    </row>
    <row r="3128" spans="1:9" x14ac:dyDescent="0.2">
      <c r="B3128" s="3"/>
      <c r="C3128" s="3" t="s">
        <v>11</v>
      </c>
      <c r="F3128" s="2">
        <f t="shared" si="152"/>
        <v>-19135</v>
      </c>
      <c r="G3128" s="2">
        <f t="shared" si="152"/>
        <v>-1305</v>
      </c>
      <c r="H3128" s="2">
        <f t="shared" si="151"/>
        <v>0</v>
      </c>
    </row>
    <row r="3129" spans="1:9" x14ac:dyDescent="0.2">
      <c r="B3129" s="3"/>
      <c r="C3129" s="3" t="s">
        <v>12</v>
      </c>
      <c r="F3129" s="2">
        <f t="shared" si="152"/>
        <v>-19039</v>
      </c>
      <c r="G3129" s="2">
        <f t="shared" si="152"/>
        <v>-1828</v>
      </c>
      <c r="H3129" s="2">
        <f t="shared" si="151"/>
        <v>0</v>
      </c>
    </row>
    <row r="3130" spans="1:9" x14ac:dyDescent="0.2">
      <c r="B3130" s="3"/>
      <c r="C3130" s="3" t="s">
        <v>36</v>
      </c>
      <c r="F3130" s="2">
        <f t="shared" si="152"/>
        <v>-16519</v>
      </c>
      <c r="G3130" s="2">
        <f t="shared" si="152"/>
        <v>-1159</v>
      </c>
      <c r="H3130" s="2">
        <f t="shared" si="151"/>
        <v>0</v>
      </c>
    </row>
    <row r="3131" spans="1:9" x14ac:dyDescent="0.2">
      <c r="B3131" s="3"/>
      <c r="C3131" s="3" t="s">
        <v>37</v>
      </c>
      <c r="F3131" s="2">
        <f t="shared" si="152"/>
        <v>-17080</v>
      </c>
      <c r="G3131" s="2">
        <f t="shared" si="152"/>
        <v>-1066</v>
      </c>
      <c r="H3131" s="2">
        <f t="shared" si="151"/>
        <v>0</v>
      </c>
    </row>
    <row r="3132" spans="1:9" x14ac:dyDescent="0.2">
      <c r="B3132" s="3" t="s">
        <v>13</v>
      </c>
      <c r="C3132" s="3" t="s">
        <v>14</v>
      </c>
      <c r="D3132" s="2">
        <v>20386</v>
      </c>
      <c r="E3132" s="2">
        <v>1022</v>
      </c>
      <c r="F3132" s="2">
        <f t="shared" si="152"/>
        <v>44</v>
      </c>
      <c r="G3132" s="2">
        <f t="shared" si="152"/>
        <v>2</v>
      </c>
      <c r="H3132" s="2">
        <f t="shared" si="151"/>
        <v>11971</v>
      </c>
      <c r="I3132" s="2">
        <v>972070</v>
      </c>
    </row>
    <row r="3133" spans="1:9" x14ac:dyDescent="0.2">
      <c r="B3133" s="3"/>
      <c r="C3133" s="3" t="s">
        <v>15</v>
      </c>
      <c r="D3133" s="2">
        <v>24600</v>
      </c>
      <c r="E3133" s="2">
        <v>1923</v>
      </c>
      <c r="F3133" s="2">
        <f t="shared" si="152"/>
        <v>64</v>
      </c>
      <c r="G3133" s="2">
        <f t="shared" si="152"/>
        <v>2</v>
      </c>
      <c r="H3133" s="2">
        <f t="shared" si="151"/>
        <v>0</v>
      </c>
    </row>
    <row r="3134" spans="1:9" x14ac:dyDescent="0.2">
      <c r="B3134" s="3"/>
      <c r="C3134" s="3" t="s">
        <v>12</v>
      </c>
      <c r="D3134" s="2">
        <v>16530</v>
      </c>
      <c r="E3134" s="2">
        <v>1136</v>
      </c>
      <c r="F3134" s="2">
        <f t="shared" si="152"/>
        <v>45</v>
      </c>
      <c r="G3134" s="2">
        <f t="shared" si="152"/>
        <v>0</v>
      </c>
      <c r="H3134" s="2">
        <f t="shared" ref="H3134:H3197" si="153">SUM(I3134-I3104)</f>
        <v>0</v>
      </c>
    </row>
    <row r="3135" spans="1:9" x14ac:dyDescent="0.2">
      <c r="B3135" s="3"/>
      <c r="C3135" s="3" t="s">
        <v>33</v>
      </c>
      <c r="D3135" s="2">
        <v>9530</v>
      </c>
      <c r="E3135" s="2">
        <v>959</v>
      </c>
      <c r="F3135" s="2">
        <f t="shared" si="152"/>
        <v>45</v>
      </c>
      <c r="G3135" s="2">
        <f t="shared" si="152"/>
        <v>1</v>
      </c>
      <c r="H3135" s="2">
        <f t="shared" si="153"/>
        <v>0</v>
      </c>
    </row>
    <row r="3136" spans="1:9" x14ac:dyDescent="0.2">
      <c r="B3136" s="3"/>
      <c r="C3136" s="3" t="s">
        <v>34</v>
      </c>
      <c r="D3136" s="2">
        <v>12710</v>
      </c>
      <c r="E3136" s="2">
        <v>961</v>
      </c>
      <c r="F3136" s="2">
        <f t="shared" si="152"/>
        <v>31</v>
      </c>
      <c r="G3136" s="2">
        <f t="shared" si="152"/>
        <v>2</v>
      </c>
      <c r="H3136" s="2">
        <f t="shared" si="153"/>
        <v>0</v>
      </c>
    </row>
    <row r="3137" spans="1:9" x14ac:dyDescent="0.2">
      <c r="B3137" s="3" t="s">
        <v>23</v>
      </c>
      <c r="C3137" s="3" t="s">
        <v>24</v>
      </c>
      <c r="F3137" s="2">
        <f t="shared" si="152"/>
        <v>-23013</v>
      </c>
      <c r="G3137" s="2">
        <f t="shared" si="152"/>
        <v>-2641</v>
      </c>
      <c r="H3137" s="2">
        <f t="shared" si="153"/>
        <v>-1313427</v>
      </c>
    </row>
    <row r="3138" spans="1:9" x14ac:dyDescent="0.2">
      <c r="B3138" s="3"/>
      <c r="C3138" s="3" t="s">
        <v>25</v>
      </c>
      <c r="F3138" s="2">
        <f t="shared" si="152"/>
        <v>-9585</v>
      </c>
      <c r="G3138" s="2">
        <f t="shared" si="152"/>
        <v>-1067</v>
      </c>
      <c r="H3138" s="2">
        <f t="shared" si="153"/>
        <v>0</v>
      </c>
    </row>
    <row r="3139" spans="1:9" x14ac:dyDescent="0.2">
      <c r="B3139" s="3"/>
      <c r="C3139" s="3" t="s">
        <v>28</v>
      </c>
      <c r="F3139" s="2">
        <f t="shared" si="152"/>
        <v>-7625</v>
      </c>
      <c r="G3139" s="2">
        <f t="shared" si="152"/>
        <v>-891</v>
      </c>
      <c r="H3139" s="2">
        <f t="shared" si="153"/>
        <v>0</v>
      </c>
    </row>
    <row r="3140" spans="1:9" x14ac:dyDescent="0.2">
      <c r="B3140" s="3"/>
      <c r="C3140" s="3" t="s">
        <v>38</v>
      </c>
      <c r="F3140" s="2">
        <f t="shared" si="152"/>
        <v>-2323</v>
      </c>
      <c r="G3140" s="2">
        <f t="shared" si="152"/>
        <v>-266</v>
      </c>
      <c r="H3140" s="2">
        <f t="shared" si="153"/>
        <v>0</v>
      </c>
    </row>
    <row r="3141" spans="1:9" x14ac:dyDescent="0.2">
      <c r="B3141" s="3"/>
      <c r="C3141" s="3" t="s">
        <v>39</v>
      </c>
      <c r="F3141" s="2">
        <f t="shared" si="152"/>
        <v>-1599</v>
      </c>
      <c r="G3141" s="2">
        <f t="shared" si="152"/>
        <v>-108</v>
      </c>
      <c r="H3141" s="2">
        <f t="shared" si="153"/>
        <v>0</v>
      </c>
    </row>
    <row r="3142" spans="1:9" x14ac:dyDescent="0.2">
      <c r="B3142" s="3" t="s">
        <v>16</v>
      </c>
      <c r="C3142" s="3" t="s">
        <v>17</v>
      </c>
      <c r="F3142" s="2">
        <f t="shared" si="152"/>
        <v>-22987</v>
      </c>
      <c r="G3142" s="2">
        <f t="shared" si="152"/>
        <v>-1640</v>
      </c>
      <c r="H3142" s="2">
        <f t="shared" si="153"/>
        <v>-931474</v>
      </c>
    </row>
    <row r="3143" spans="1:9" x14ac:dyDescent="0.2">
      <c r="B3143" s="3"/>
      <c r="C3143" s="3" t="s">
        <v>18</v>
      </c>
      <c r="F3143" s="2">
        <f t="shared" si="152"/>
        <v>-8876</v>
      </c>
      <c r="G3143" s="2">
        <f t="shared" si="152"/>
        <v>-829</v>
      </c>
      <c r="H3143" s="2">
        <f t="shared" si="153"/>
        <v>0</v>
      </c>
    </row>
    <row r="3144" spans="1:9" x14ac:dyDescent="0.2">
      <c r="B3144" s="3"/>
      <c r="C3144" s="3" t="s">
        <v>19</v>
      </c>
      <c r="F3144" s="2">
        <f t="shared" si="152"/>
        <v>-7569</v>
      </c>
      <c r="G3144" s="2">
        <f t="shared" si="152"/>
        <v>-709</v>
      </c>
      <c r="H3144" s="2">
        <f t="shared" si="153"/>
        <v>0</v>
      </c>
    </row>
    <row r="3145" spans="1:9" x14ac:dyDescent="0.2">
      <c r="B3145" s="3"/>
      <c r="C3145" s="3" t="s">
        <v>40</v>
      </c>
      <c r="F3145" s="2">
        <f t="shared" si="152"/>
        <v>-4439</v>
      </c>
      <c r="G3145" s="2">
        <f t="shared" si="152"/>
        <v>-327</v>
      </c>
      <c r="H3145" s="2">
        <f t="shared" si="153"/>
        <v>0</v>
      </c>
    </row>
    <row r="3146" spans="1:9" x14ac:dyDescent="0.2">
      <c r="B3146" s="3"/>
      <c r="C3146" s="3" t="s">
        <v>41</v>
      </c>
      <c r="F3146" s="2">
        <f t="shared" si="152"/>
        <v>-4700</v>
      </c>
      <c r="G3146" s="2">
        <f t="shared" si="152"/>
        <v>-358</v>
      </c>
      <c r="H3146" s="2">
        <f t="shared" si="153"/>
        <v>0</v>
      </c>
    </row>
    <row r="3147" spans="1:9" x14ac:dyDescent="0.2">
      <c r="B3147" s="3" t="s">
        <v>20</v>
      </c>
      <c r="C3147" s="3" t="s">
        <v>22</v>
      </c>
      <c r="D3147" s="2">
        <v>140632</v>
      </c>
      <c r="E3147" s="2">
        <v>3894</v>
      </c>
      <c r="H3147" s="2">
        <f t="shared" si="153"/>
        <v>118321</v>
      </c>
      <c r="I3147" s="2">
        <v>5793276</v>
      </c>
    </row>
    <row r="3148" spans="1:9" x14ac:dyDescent="0.2">
      <c r="B3148" s="3"/>
      <c r="C3148" s="3" t="s">
        <v>26</v>
      </c>
      <c r="D3148" s="2">
        <v>20887</v>
      </c>
      <c r="E3148" s="2">
        <v>436</v>
      </c>
      <c r="H3148" s="2">
        <f t="shared" si="153"/>
        <v>0</v>
      </c>
    </row>
    <row r="3149" spans="1:9" x14ac:dyDescent="0.2">
      <c r="B3149" s="3"/>
      <c r="C3149" s="3" t="s">
        <v>27</v>
      </c>
      <c r="D3149" s="2">
        <v>27850</v>
      </c>
      <c r="E3149" s="2">
        <v>553</v>
      </c>
      <c r="H3149" s="2">
        <f t="shared" si="153"/>
        <v>0</v>
      </c>
    </row>
    <row r="3150" spans="1:9" x14ac:dyDescent="0.2">
      <c r="C3150" s="3" t="s">
        <v>42</v>
      </c>
      <c r="D3150" s="2">
        <v>6686</v>
      </c>
      <c r="E3150" s="2">
        <v>170</v>
      </c>
      <c r="H3150" s="2">
        <f t="shared" si="153"/>
        <v>0</v>
      </c>
    </row>
    <row r="3151" spans="1:9" x14ac:dyDescent="0.2">
      <c r="C3151" s="3" t="s">
        <v>43</v>
      </c>
      <c r="D3151" s="2">
        <v>26915</v>
      </c>
      <c r="E3151" s="2">
        <v>433</v>
      </c>
      <c r="H3151" s="2">
        <f t="shared" si="153"/>
        <v>0</v>
      </c>
    </row>
    <row r="3152" spans="1:9" x14ac:dyDescent="0.2">
      <c r="A3152" s="1">
        <v>44027</v>
      </c>
      <c r="B3152" s="3" t="s">
        <v>5</v>
      </c>
      <c r="C3152" s="3" t="s">
        <v>6</v>
      </c>
      <c r="D3152" s="2">
        <v>66643</v>
      </c>
      <c r="E3152" s="2">
        <v>4040</v>
      </c>
      <c r="I3152" s="2">
        <v>4848525</v>
      </c>
    </row>
    <row r="3153" spans="2:9" x14ac:dyDescent="0.2">
      <c r="B3153" s="3"/>
      <c r="C3153" s="3" t="s">
        <v>7</v>
      </c>
      <c r="D3153" s="2">
        <v>61012</v>
      </c>
      <c r="E3153" s="2">
        <v>4535</v>
      </c>
      <c r="H3153" s="2">
        <f t="shared" si="153"/>
        <v>0</v>
      </c>
    </row>
    <row r="3154" spans="2:9" x14ac:dyDescent="0.2">
      <c r="B3154" s="3"/>
      <c r="C3154" s="3" t="s">
        <v>8</v>
      </c>
      <c r="D3154" s="2">
        <v>42462</v>
      </c>
      <c r="E3154" s="2">
        <v>2702</v>
      </c>
      <c r="H3154" s="2">
        <f t="shared" si="153"/>
        <v>0</v>
      </c>
    </row>
    <row r="3155" spans="2:9" x14ac:dyDescent="0.2">
      <c r="B3155" s="3"/>
      <c r="C3155" s="3" t="s">
        <v>35</v>
      </c>
      <c r="D3155" s="2">
        <v>48496</v>
      </c>
      <c r="E3155" s="2">
        <v>3056</v>
      </c>
      <c r="H3155" s="2">
        <f t="shared" si="153"/>
        <v>0</v>
      </c>
    </row>
    <row r="3156" spans="2:9" x14ac:dyDescent="0.2">
      <c r="B3156" s="3"/>
      <c r="C3156" s="3" t="s">
        <v>14</v>
      </c>
      <c r="D3156" s="2">
        <v>42267</v>
      </c>
      <c r="E3156" s="2">
        <v>2039</v>
      </c>
      <c r="H3156" s="2">
        <f t="shared" si="153"/>
        <v>0</v>
      </c>
    </row>
    <row r="3157" spans="2:9" x14ac:dyDescent="0.2">
      <c r="B3157" s="3" t="s">
        <v>9</v>
      </c>
      <c r="C3157" s="3" t="s">
        <v>10</v>
      </c>
      <c r="D3157" s="2">
        <v>19927</v>
      </c>
      <c r="E3157" s="2">
        <v>1761</v>
      </c>
      <c r="I3157" s="2">
        <v>1742347</v>
      </c>
    </row>
    <row r="3158" spans="2:9" x14ac:dyDescent="0.2">
      <c r="B3158" s="3"/>
      <c r="C3158" s="3" t="s">
        <v>11</v>
      </c>
      <c r="D3158" s="2">
        <v>19219</v>
      </c>
      <c r="E3158" s="2">
        <v>1309</v>
      </c>
      <c r="H3158" s="2">
        <f t="shared" si="153"/>
        <v>0</v>
      </c>
    </row>
    <row r="3159" spans="2:9" x14ac:dyDescent="0.2">
      <c r="B3159" s="3"/>
      <c r="C3159" s="3" t="s">
        <v>12</v>
      </c>
      <c r="D3159" s="2">
        <v>19100</v>
      </c>
      <c r="E3159" s="2">
        <v>1830</v>
      </c>
      <c r="H3159" s="2">
        <f t="shared" si="153"/>
        <v>0</v>
      </c>
    </row>
    <row r="3160" spans="2:9" x14ac:dyDescent="0.2">
      <c r="B3160" s="3"/>
      <c r="C3160" s="3" t="s">
        <v>36</v>
      </c>
      <c r="D3160" s="2">
        <v>16563</v>
      </c>
      <c r="E3160" s="2">
        <v>1161</v>
      </c>
      <c r="H3160" s="2">
        <f t="shared" si="153"/>
        <v>0</v>
      </c>
    </row>
    <row r="3161" spans="2:9" x14ac:dyDescent="0.2">
      <c r="B3161" s="3"/>
      <c r="C3161" s="3" t="s">
        <v>37</v>
      </c>
      <c r="D3161" s="2">
        <v>17127</v>
      </c>
      <c r="E3161" s="2">
        <v>1069</v>
      </c>
      <c r="H3161" s="2">
        <f t="shared" si="153"/>
        <v>0</v>
      </c>
    </row>
    <row r="3162" spans="2:9" x14ac:dyDescent="0.2">
      <c r="B3162" s="3" t="s">
        <v>13</v>
      </c>
      <c r="C3162" s="3" t="s">
        <v>14</v>
      </c>
      <c r="D3162" s="2">
        <v>20411</v>
      </c>
      <c r="E3162" s="2">
        <v>1024</v>
      </c>
      <c r="F3162" s="2">
        <f t="shared" ref="F3162:G3212" si="154">SUM(D3162-D3132)</f>
        <v>25</v>
      </c>
      <c r="G3162" s="2">
        <f t="shared" si="154"/>
        <v>2</v>
      </c>
      <c r="H3162" s="2">
        <f t="shared" si="153"/>
        <v>10424</v>
      </c>
      <c r="I3162" s="2">
        <v>982494</v>
      </c>
    </row>
    <row r="3163" spans="2:9" x14ac:dyDescent="0.2">
      <c r="B3163" s="3"/>
      <c r="C3163" s="3" t="s">
        <v>15</v>
      </c>
      <c r="D3163" s="2">
        <v>24652</v>
      </c>
      <c r="E3163" s="2">
        <v>1928</v>
      </c>
      <c r="F3163" s="2">
        <f t="shared" si="154"/>
        <v>52</v>
      </c>
      <c r="G3163" s="2">
        <f t="shared" si="154"/>
        <v>5</v>
      </c>
      <c r="H3163" s="2">
        <f t="shared" si="153"/>
        <v>0</v>
      </c>
    </row>
    <row r="3164" spans="2:9" x14ac:dyDescent="0.2">
      <c r="B3164" s="3"/>
      <c r="C3164" s="3" t="s">
        <v>12</v>
      </c>
      <c r="D3164" s="2">
        <v>16564</v>
      </c>
      <c r="E3164" s="2">
        <v>1136</v>
      </c>
      <c r="F3164" s="2">
        <f t="shared" si="154"/>
        <v>34</v>
      </c>
      <c r="G3164" s="2">
        <f t="shared" si="154"/>
        <v>0</v>
      </c>
      <c r="H3164" s="2">
        <f t="shared" si="153"/>
        <v>0</v>
      </c>
    </row>
    <row r="3165" spans="2:9" x14ac:dyDescent="0.2">
      <c r="B3165" s="3"/>
      <c r="C3165" s="3" t="s">
        <v>33</v>
      </c>
      <c r="D3165" s="2">
        <v>9560</v>
      </c>
      <c r="E3165" s="2">
        <v>962</v>
      </c>
      <c r="F3165" s="2">
        <f t="shared" si="154"/>
        <v>30</v>
      </c>
      <c r="G3165" s="2">
        <f t="shared" si="154"/>
        <v>3</v>
      </c>
      <c r="H3165" s="2">
        <f t="shared" si="153"/>
        <v>0</v>
      </c>
    </row>
    <row r="3166" spans="2:9" x14ac:dyDescent="0.2">
      <c r="B3166" s="3"/>
      <c r="C3166" s="3" t="s">
        <v>34</v>
      </c>
      <c r="D3166" s="2">
        <v>12724</v>
      </c>
      <c r="E3166" s="2">
        <v>967</v>
      </c>
      <c r="F3166" s="2">
        <f t="shared" si="154"/>
        <v>14</v>
      </c>
      <c r="G3166" s="2">
        <f t="shared" si="154"/>
        <v>6</v>
      </c>
      <c r="H3166" s="2">
        <f t="shared" si="153"/>
        <v>0</v>
      </c>
    </row>
    <row r="3167" spans="2:9" x14ac:dyDescent="0.2">
      <c r="B3167" s="3" t="s">
        <v>23</v>
      </c>
      <c r="C3167" s="3" t="s">
        <v>24</v>
      </c>
      <c r="D3167" s="2">
        <v>23382</v>
      </c>
      <c r="E3167" s="2">
        <v>2642</v>
      </c>
      <c r="I3167" s="2">
        <v>1367919</v>
      </c>
    </row>
    <row r="3168" spans="2:9" x14ac:dyDescent="0.2">
      <c r="B3168" s="3"/>
      <c r="C3168" s="3" t="s">
        <v>25</v>
      </c>
      <c r="D3168" s="2">
        <v>9822</v>
      </c>
      <c r="E3168" s="2">
        <v>1069</v>
      </c>
      <c r="H3168" s="2">
        <f t="shared" si="153"/>
        <v>0</v>
      </c>
    </row>
    <row r="3169" spans="1:9" x14ac:dyDescent="0.2">
      <c r="B3169" s="3"/>
      <c r="C3169" s="3" t="s">
        <v>28</v>
      </c>
      <c r="D3169" s="2">
        <v>7783</v>
      </c>
      <c r="E3169" s="2">
        <v>892</v>
      </c>
      <c r="H3169" s="2">
        <f t="shared" si="153"/>
        <v>0</v>
      </c>
    </row>
    <row r="3170" spans="1:9" x14ac:dyDescent="0.2">
      <c r="B3170" s="3"/>
      <c r="C3170" s="3" t="s">
        <v>38</v>
      </c>
      <c r="D3170" s="2">
        <v>2370</v>
      </c>
      <c r="E3170" s="2">
        <v>266</v>
      </c>
      <c r="H3170" s="2">
        <f t="shared" si="153"/>
        <v>0</v>
      </c>
    </row>
    <row r="3171" spans="1:9" x14ac:dyDescent="0.2">
      <c r="B3171" s="3"/>
      <c r="C3171" s="3" t="s">
        <v>39</v>
      </c>
      <c r="D3171" s="2">
        <v>1749</v>
      </c>
      <c r="E3171" s="2">
        <v>109</v>
      </c>
      <c r="H3171" s="2">
        <f t="shared" si="153"/>
        <v>0</v>
      </c>
    </row>
    <row r="3172" spans="1:9" x14ac:dyDescent="0.2">
      <c r="B3172" s="3" t="s">
        <v>16</v>
      </c>
      <c r="C3172" s="3" t="s">
        <v>17</v>
      </c>
      <c r="D3172" s="2">
        <v>23263</v>
      </c>
      <c r="E3172" s="2">
        <v>1653</v>
      </c>
      <c r="I3172" s="2">
        <f>SUM(97665+870984)</f>
        <v>968649</v>
      </c>
    </row>
    <row r="3173" spans="1:9" x14ac:dyDescent="0.2">
      <c r="B3173" s="3"/>
      <c r="C3173" s="3" t="s">
        <v>18</v>
      </c>
      <c r="D3173" s="2">
        <v>8972</v>
      </c>
      <c r="E3173" s="2">
        <v>832</v>
      </c>
      <c r="H3173" s="2">
        <f t="shared" si="153"/>
        <v>0</v>
      </c>
    </row>
    <row r="3174" spans="1:9" x14ac:dyDescent="0.2">
      <c r="B3174" s="3"/>
      <c r="C3174" s="3" t="s">
        <v>19</v>
      </c>
      <c r="D3174" s="2">
        <v>7651</v>
      </c>
      <c r="E3174" s="2">
        <v>717</v>
      </c>
      <c r="H3174" s="2">
        <f t="shared" si="153"/>
        <v>0</v>
      </c>
    </row>
    <row r="3175" spans="1:9" x14ac:dyDescent="0.2">
      <c r="B3175" s="3"/>
      <c r="C3175" s="3" t="s">
        <v>40</v>
      </c>
      <c r="D3175" s="2">
        <v>4465</v>
      </c>
      <c r="E3175" s="2">
        <v>330</v>
      </c>
      <c r="H3175" s="2">
        <f t="shared" si="153"/>
        <v>0</v>
      </c>
    </row>
    <row r="3176" spans="1:9" x14ac:dyDescent="0.2">
      <c r="B3176" s="3"/>
      <c r="C3176" s="3" t="s">
        <v>41</v>
      </c>
      <c r="D3176" s="2">
        <v>4744</v>
      </c>
      <c r="E3176" s="2">
        <v>359</v>
      </c>
      <c r="H3176" s="2">
        <f t="shared" si="153"/>
        <v>0</v>
      </c>
    </row>
    <row r="3177" spans="1:9" x14ac:dyDescent="0.2">
      <c r="B3177" s="3" t="s">
        <v>20</v>
      </c>
      <c r="C3177" s="3" t="s">
        <v>22</v>
      </c>
      <c r="D3177" s="2">
        <v>143343</v>
      </c>
      <c r="E3177" s="2">
        <v>3932</v>
      </c>
      <c r="F3177" s="2">
        <f t="shared" si="154"/>
        <v>2711</v>
      </c>
      <c r="G3177" s="2">
        <f t="shared" si="154"/>
        <v>38</v>
      </c>
      <c r="H3177" s="2">
        <f t="shared" si="153"/>
        <v>122232</v>
      </c>
      <c r="I3177" s="2">
        <v>5915508</v>
      </c>
    </row>
    <row r="3178" spans="1:9" x14ac:dyDescent="0.2">
      <c r="B3178" s="3"/>
      <c r="C3178" s="3" t="s">
        <v>26</v>
      </c>
      <c r="D3178" s="2">
        <v>21448</v>
      </c>
      <c r="E3178" s="2">
        <v>448</v>
      </c>
      <c r="F3178" s="2">
        <f t="shared" si="154"/>
        <v>561</v>
      </c>
      <c r="G3178" s="2">
        <f t="shared" si="154"/>
        <v>12</v>
      </c>
      <c r="H3178" s="2">
        <f t="shared" si="153"/>
        <v>0</v>
      </c>
    </row>
    <row r="3179" spans="1:9" x14ac:dyDescent="0.2">
      <c r="B3179" s="3"/>
      <c r="C3179" s="3" t="s">
        <v>27</v>
      </c>
      <c r="D3179" s="2">
        <v>28492</v>
      </c>
      <c r="E3179" s="2">
        <v>577</v>
      </c>
      <c r="F3179" s="2">
        <f t="shared" si="154"/>
        <v>642</v>
      </c>
      <c r="G3179" s="2">
        <f t="shared" si="154"/>
        <v>24</v>
      </c>
      <c r="H3179" s="2">
        <f t="shared" si="153"/>
        <v>0</v>
      </c>
    </row>
    <row r="3180" spans="1:9" x14ac:dyDescent="0.2">
      <c r="C3180" s="3" t="s">
        <v>42</v>
      </c>
      <c r="D3180" s="2">
        <v>6900</v>
      </c>
      <c r="E3180" s="2">
        <v>173</v>
      </c>
      <c r="F3180" s="2">
        <f t="shared" si="154"/>
        <v>214</v>
      </c>
      <c r="G3180" s="2">
        <f t="shared" si="154"/>
        <v>3</v>
      </c>
      <c r="H3180" s="2">
        <f t="shared" si="153"/>
        <v>0</v>
      </c>
    </row>
    <row r="3181" spans="1:9" x14ac:dyDescent="0.2">
      <c r="C3181" s="3" t="s">
        <v>43</v>
      </c>
      <c r="D3181" s="2">
        <v>27718</v>
      </c>
      <c r="E3181" s="2">
        <v>455</v>
      </c>
      <c r="F3181" s="2">
        <f t="shared" si="154"/>
        <v>803</v>
      </c>
      <c r="G3181" s="2">
        <f t="shared" si="154"/>
        <v>22</v>
      </c>
      <c r="H3181" s="2">
        <f t="shared" si="153"/>
        <v>0</v>
      </c>
    </row>
    <row r="3182" spans="1:9" x14ac:dyDescent="0.2">
      <c r="A3182" s="1">
        <v>44028</v>
      </c>
      <c r="B3182" s="3" t="s">
        <v>5</v>
      </c>
      <c r="C3182" s="3" t="s">
        <v>6</v>
      </c>
      <c r="D3182" s="2">
        <v>66735</v>
      </c>
      <c r="E3182" s="2">
        <v>4043</v>
      </c>
      <c r="F3182" s="2">
        <f t="shared" si="154"/>
        <v>92</v>
      </c>
      <c r="G3182" s="2">
        <f t="shared" si="154"/>
        <v>3</v>
      </c>
      <c r="H3182" s="2">
        <f t="shared" si="153"/>
        <v>72685</v>
      </c>
      <c r="I3182" s="2">
        <v>4921210</v>
      </c>
    </row>
    <row r="3183" spans="1:9" x14ac:dyDescent="0.2">
      <c r="B3183" s="3"/>
      <c r="C3183" s="3" t="s">
        <v>7</v>
      </c>
      <c r="D3183" s="2">
        <v>61124</v>
      </c>
      <c r="E3183" s="2">
        <v>4539</v>
      </c>
      <c r="F3183" s="2">
        <f t="shared" si="154"/>
        <v>112</v>
      </c>
      <c r="G3183" s="2">
        <f t="shared" si="154"/>
        <v>4</v>
      </c>
      <c r="H3183" s="2">
        <f t="shared" si="153"/>
        <v>0</v>
      </c>
    </row>
    <row r="3184" spans="1:9" x14ac:dyDescent="0.2">
      <c r="B3184" s="3"/>
      <c r="C3184" s="3" t="s">
        <v>8</v>
      </c>
      <c r="D3184" s="2">
        <v>42506</v>
      </c>
      <c r="E3184" s="2">
        <v>2704</v>
      </c>
      <c r="F3184" s="2">
        <f t="shared" si="154"/>
        <v>44</v>
      </c>
      <c r="G3184" s="2">
        <f t="shared" si="154"/>
        <v>2</v>
      </c>
      <c r="H3184" s="2">
        <f t="shared" si="153"/>
        <v>0</v>
      </c>
    </row>
    <row r="3185" spans="2:9" x14ac:dyDescent="0.2">
      <c r="B3185" s="3"/>
      <c r="C3185" s="3" t="s">
        <v>35</v>
      </c>
      <c r="D3185" s="2">
        <v>48575</v>
      </c>
      <c r="E3185" s="2">
        <v>3058</v>
      </c>
      <c r="F3185" s="2">
        <f t="shared" si="154"/>
        <v>79</v>
      </c>
      <c r="G3185" s="2">
        <f t="shared" si="154"/>
        <v>2</v>
      </c>
      <c r="H3185" s="2">
        <f t="shared" si="153"/>
        <v>0</v>
      </c>
    </row>
    <row r="3186" spans="2:9" x14ac:dyDescent="0.2">
      <c r="B3186" s="3"/>
      <c r="C3186" s="3" t="s">
        <v>14</v>
      </c>
      <c r="D3186" s="2">
        <v>42333</v>
      </c>
      <c r="E3186" s="2">
        <v>2039</v>
      </c>
      <c r="F3186" s="2">
        <f t="shared" si="154"/>
        <v>66</v>
      </c>
      <c r="G3186" s="2">
        <f t="shared" si="154"/>
        <v>0</v>
      </c>
      <c r="H3186" s="2">
        <f t="shared" si="153"/>
        <v>0</v>
      </c>
    </row>
    <row r="3187" spans="2:9" x14ac:dyDescent="0.2">
      <c r="B3187" s="3" t="s">
        <v>9</v>
      </c>
      <c r="C3187" s="3" t="s">
        <v>10</v>
      </c>
      <c r="D3187" s="2">
        <v>19950</v>
      </c>
      <c r="E3187" s="2">
        <v>1762</v>
      </c>
      <c r="F3187" s="2">
        <f t="shared" si="154"/>
        <v>23</v>
      </c>
      <c r="G3187" s="2">
        <f t="shared" si="154"/>
        <v>1</v>
      </c>
      <c r="H3187" s="2">
        <f t="shared" si="153"/>
        <v>17557</v>
      </c>
      <c r="I3187" s="2">
        <v>1759904</v>
      </c>
    </row>
    <row r="3188" spans="2:9" x14ac:dyDescent="0.2">
      <c r="B3188" s="3"/>
      <c r="C3188" s="3" t="s">
        <v>11</v>
      </c>
      <c r="D3188" s="2">
        <v>19240</v>
      </c>
      <c r="E3188" s="2">
        <v>1312</v>
      </c>
      <c r="F3188" s="2">
        <f t="shared" si="154"/>
        <v>21</v>
      </c>
      <c r="G3188" s="2">
        <f t="shared" si="154"/>
        <v>3</v>
      </c>
      <c r="H3188" s="2">
        <f t="shared" si="153"/>
        <v>0</v>
      </c>
    </row>
    <row r="3189" spans="2:9" x14ac:dyDescent="0.2">
      <c r="B3189" s="3"/>
      <c r="C3189" s="3" t="s">
        <v>12</v>
      </c>
      <c r="D3189" s="2">
        <v>19119</v>
      </c>
      <c r="E3189" s="2">
        <v>1834</v>
      </c>
      <c r="F3189" s="2">
        <f t="shared" si="154"/>
        <v>19</v>
      </c>
      <c r="G3189" s="2">
        <f t="shared" si="154"/>
        <v>4</v>
      </c>
      <c r="H3189" s="2">
        <f t="shared" si="153"/>
        <v>0</v>
      </c>
    </row>
    <row r="3190" spans="2:9" x14ac:dyDescent="0.2">
      <c r="B3190" s="3"/>
      <c r="C3190" s="3" t="s">
        <v>36</v>
      </c>
      <c r="D3190" s="2">
        <v>16567</v>
      </c>
      <c r="E3190" s="2">
        <v>1162</v>
      </c>
      <c r="F3190" s="2">
        <f t="shared" si="154"/>
        <v>4</v>
      </c>
      <c r="G3190" s="2">
        <f t="shared" si="154"/>
        <v>1</v>
      </c>
      <c r="H3190" s="2">
        <f t="shared" si="153"/>
        <v>0</v>
      </c>
    </row>
    <row r="3191" spans="2:9" x14ac:dyDescent="0.2">
      <c r="B3191" s="3"/>
      <c r="C3191" s="3" t="s">
        <v>37</v>
      </c>
      <c r="D3191" s="2">
        <v>17150</v>
      </c>
      <c r="E3191" s="2">
        <v>1074</v>
      </c>
      <c r="F3191" s="2">
        <f t="shared" si="154"/>
        <v>23</v>
      </c>
      <c r="G3191" s="2">
        <f t="shared" si="154"/>
        <v>5</v>
      </c>
      <c r="H3191" s="2">
        <f t="shared" si="153"/>
        <v>0</v>
      </c>
    </row>
    <row r="3192" spans="2:9" x14ac:dyDescent="0.2">
      <c r="B3192" s="3" t="s">
        <v>13</v>
      </c>
      <c r="C3192" s="3" t="s">
        <v>14</v>
      </c>
      <c r="D3192" s="2">
        <v>20445</v>
      </c>
      <c r="E3192" s="2">
        <v>1027</v>
      </c>
      <c r="F3192" s="2">
        <f t="shared" si="154"/>
        <v>34</v>
      </c>
      <c r="G3192" s="2">
        <f t="shared" si="154"/>
        <v>3</v>
      </c>
      <c r="H3192" s="2">
        <f t="shared" si="153"/>
        <v>12880</v>
      </c>
      <c r="I3192" s="2">
        <v>995374</v>
      </c>
    </row>
    <row r="3193" spans="2:9" x14ac:dyDescent="0.2">
      <c r="B3193" s="3"/>
      <c r="C3193" s="3" t="s">
        <v>15</v>
      </c>
      <c r="D3193" s="2">
        <v>24685</v>
      </c>
      <c r="E3193" s="2">
        <v>1934</v>
      </c>
      <c r="F3193" s="2">
        <f t="shared" si="154"/>
        <v>33</v>
      </c>
      <c r="G3193" s="2">
        <f t="shared" si="154"/>
        <v>6</v>
      </c>
      <c r="H3193" s="2">
        <f t="shared" si="153"/>
        <v>0</v>
      </c>
    </row>
    <row r="3194" spans="2:9" x14ac:dyDescent="0.2">
      <c r="B3194" s="3"/>
      <c r="C3194" s="3" t="s">
        <v>12</v>
      </c>
      <c r="D3194" s="2">
        <v>16596</v>
      </c>
      <c r="E3194" s="2">
        <v>1136</v>
      </c>
      <c r="F3194" s="2">
        <f t="shared" si="154"/>
        <v>32</v>
      </c>
      <c r="G3194" s="2">
        <f t="shared" si="154"/>
        <v>0</v>
      </c>
      <c r="H3194" s="2">
        <f t="shared" si="153"/>
        <v>0</v>
      </c>
    </row>
    <row r="3195" spans="2:9" x14ac:dyDescent="0.2">
      <c r="B3195" s="3"/>
      <c r="C3195" s="3" t="s">
        <v>33</v>
      </c>
      <c r="D3195" s="2">
        <v>9588</v>
      </c>
      <c r="E3195" s="2">
        <v>962</v>
      </c>
      <c r="F3195" s="2">
        <f t="shared" si="154"/>
        <v>28</v>
      </c>
      <c r="G3195" s="2">
        <f t="shared" si="154"/>
        <v>0</v>
      </c>
      <c r="H3195" s="2">
        <f t="shared" si="153"/>
        <v>0</v>
      </c>
    </row>
    <row r="3196" spans="2:9" x14ac:dyDescent="0.2">
      <c r="B3196" s="3"/>
      <c r="C3196" s="3" t="s">
        <v>34</v>
      </c>
      <c r="D3196" s="2">
        <v>12738</v>
      </c>
      <c r="E3196" s="2">
        <v>968</v>
      </c>
      <c r="F3196" s="2">
        <f t="shared" si="154"/>
        <v>14</v>
      </c>
      <c r="G3196" s="2">
        <f t="shared" si="154"/>
        <v>1</v>
      </c>
      <c r="H3196" s="2">
        <f t="shared" si="153"/>
        <v>0</v>
      </c>
    </row>
    <row r="3197" spans="2:9" x14ac:dyDescent="0.2">
      <c r="B3197" s="3" t="s">
        <v>23</v>
      </c>
      <c r="C3197" s="3" t="s">
        <v>24</v>
      </c>
      <c r="D3197" s="2">
        <v>23516</v>
      </c>
      <c r="E3197" s="2">
        <v>2648</v>
      </c>
      <c r="F3197" s="2">
        <f t="shared" si="154"/>
        <v>134</v>
      </c>
      <c r="G3197" s="2">
        <f t="shared" si="154"/>
        <v>6</v>
      </c>
      <c r="H3197" s="2">
        <f t="shared" si="153"/>
        <v>27235</v>
      </c>
      <c r="I3197" s="2">
        <v>1395154</v>
      </c>
    </row>
    <row r="3198" spans="2:9" x14ac:dyDescent="0.2">
      <c r="B3198" s="3"/>
      <c r="C3198" s="3" t="s">
        <v>25</v>
      </c>
      <c r="D3198" s="2">
        <v>9931</v>
      </c>
      <c r="E3198" s="2">
        <v>1072</v>
      </c>
      <c r="F3198" s="2">
        <f t="shared" si="154"/>
        <v>109</v>
      </c>
      <c r="G3198" s="2">
        <f t="shared" si="154"/>
        <v>3</v>
      </c>
      <c r="H3198" s="2">
        <f t="shared" ref="H3198:H3261" si="155">SUM(I3198-I3168)</f>
        <v>0</v>
      </c>
    </row>
    <row r="3199" spans="2:9" x14ac:dyDescent="0.2">
      <c r="B3199" s="3"/>
      <c r="C3199" s="3" t="s">
        <v>28</v>
      </c>
      <c r="D3199" s="2">
        <v>7844</v>
      </c>
      <c r="E3199" s="2">
        <v>895</v>
      </c>
      <c r="F3199" s="2">
        <f t="shared" si="154"/>
        <v>61</v>
      </c>
      <c r="G3199" s="2">
        <f t="shared" si="154"/>
        <v>3</v>
      </c>
      <c r="H3199" s="2">
        <f t="shared" si="155"/>
        <v>0</v>
      </c>
    </row>
    <row r="3200" spans="2:9" x14ac:dyDescent="0.2">
      <c r="B3200" s="3"/>
      <c r="C3200" s="3" t="s">
        <v>38</v>
      </c>
      <c r="D3200" s="2">
        <v>2389</v>
      </c>
      <c r="E3200" s="2">
        <v>267</v>
      </c>
      <c r="F3200" s="2">
        <f t="shared" si="154"/>
        <v>19</v>
      </c>
      <c r="G3200" s="2">
        <f t="shared" si="154"/>
        <v>1</v>
      </c>
      <c r="H3200" s="2">
        <f t="shared" si="155"/>
        <v>0</v>
      </c>
    </row>
    <row r="3201" spans="1:9" x14ac:dyDescent="0.2">
      <c r="B3201" s="3"/>
      <c r="C3201" s="3" t="s">
        <v>39</v>
      </c>
      <c r="D3201" s="2">
        <v>1777</v>
      </c>
      <c r="E3201" s="2">
        <v>109</v>
      </c>
      <c r="F3201" s="2">
        <f t="shared" si="154"/>
        <v>28</v>
      </c>
      <c r="G3201" s="2">
        <f t="shared" si="154"/>
        <v>0</v>
      </c>
      <c r="H3201" s="2">
        <f t="shared" si="155"/>
        <v>0</v>
      </c>
    </row>
    <row r="3202" spans="1:9" x14ac:dyDescent="0.2">
      <c r="B3202" s="3" t="s">
        <v>16</v>
      </c>
      <c r="C3202" s="3" t="s">
        <v>17</v>
      </c>
      <c r="D3202" s="2">
        <v>23395</v>
      </c>
      <c r="E3202" s="2">
        <v>1664</v>
      </c>
      <c r="F3202" s="2">
        <f t="shared" si="154"/>
        <v>132</v>
      </c>
      <c r="G3202" s="2">
        <f t="shared" si="154"/>
        <v>11</v>
      </c>
      <c r="H3202" s="2">
        <f t="shared" si="155"/>
        <v>14992</v>
      </c>
      <c r="I3202" s="2">
        <f>SUM(98446+885195)</f>
        <v>983641</v>
      </c>
    </row>
    <row r="3203" spans="1:9" x14ac:dyDescent="0.2">
      <c r="B3203" s="3"/>
      <c r="C3203" s="3" t="s">
        <v>18</v>
      </c>
      <c r="D3203" s="2">
        <v>8999</v>
      </c>
      <c r="E3203" s="2">
        <v>835</v>
      </c>
      <c r="F3203" s="2">
        <f t="shared" si="154"/>
        <v>27</v>
      </c>
      <c r="G3203" s="2">
        <f t="shared" si="154"/>
        <v>3</v>
      </c>
      <c r="H3203" s="2">
        <f t="shared" si="155"/>
        <v>0</v>
      </c>
    </row>
    <row r="3204" spans="1:9" x14ac:dyDescent="0.2">
      <c r="B3204" s="3"/>
      <c r="C3204" s="3" t="s">
        <v>19</v>
      </c>
      <c r="D3204" s="2">
        <v>7696</v>
      </c>
      <c r="E3204" s="2">
        <v>718</v>
      </c>
      <c r="F3204" s="2">
        <f t="shared" si="154"/>
        <v>45</v>
      </c>
      <c r="G3204" s="2">
        <f t="shared" si="154"/>
        <v>1</v>
      </c>
      <c r="H3204" s="2">
        <f t="shared" si="155"/>
        <v>0</v>
      </c>
    </row>
    <row r="3205" spans="1:9" x14ac:dyDescent="0.2">
      <c r="B3205" s="3"/>
      <c r="C3205" s="3" t="s">
        <v>40</v>
      </c>
      <c r="D3205" s="2">
        <v>4495</v>
      </c>
      <c r="E3205" s="2">
        <v>330</v>
      </c>
      <c r="F3205" s="2">
        <f t="shared" si="154"/>
        <v>30</v>
      </c>
      <c r="G3205" s="2">
        <f t="shared" si="154"/>
        <v>0</v>
      </c>
      <c r="H3205" s="2">
        <f t="shared" si="155"/>
        <v>0</v>
      </c>
    </row>
    <row r="3206" spans="1:9" x14ac:dyDescent="0.2">
      <c r="B3206" s="3"/>
      <c r="C3206" s="3" t="s">
        <v>41</v>
      </c>
      <c r="D3206" s="2">
        <v>4763</v>
      </c>
      <c r="E3206" s="2">
        <v>360</v>
      </c>
      <c r="F3206" s="2">
        <f t="shared" si="154"/>
        <v>19</v>
      </c>
      <c r="G3206" s="2">
        <f t="shared" si="154"/>
        <v>1</v>
      </c>
      <c r="H3206" s="2">
        <f t="shared" si="155"/>
        <v>0</v>
      </c>
    </row>
    <row r="3207" spans="1:9" x14ac:dyDescent="0.2">
      <c r="B3207" s="3" t="s">
        <v>20</v>
      </c>
      <c r="C3207" s="3" t="s">
        <v>22</v>
      </c>
      <c r="D3207" s="2">
        <v>147759</v>
      </c>
      <c r="E3207" s="2">
        <v>3988</v>
      </c>
      <c r="F3207" s="2">
        <f t="shared" si="154"/>
        <v>4416</v>
      </c>
      <c r="G3207" s="2">
        <f t="shared" si="154"/>
        <v>56</v>
      </c>
      <c r="H3207" s="2">
        <f t="shared" si="155"/>
        <v>128591</v>
      </c>
      <c r="I3207" s="2">
        <v>6044099</v>
      </c>
    </row>
    <row r="3208" spans="1:9" x14ac:dyDescent="0.2">
      <c r="B3208" s="3"/>
      <c r="C3208" s="3" t="s">
        <v>26</v>
      </c>
      <c r="D3208" s="2">
        <v>21857</v>
      </c>
      <c r="E3208" s="2">
        <v>465</v>
      </c>
      <c r="F3208" s="2">
        <f t="shared" si="154"/>
        <v>409</v>
      </c>
      <c r="G3208" s="2">
        <f t="shared" si="154"/>
        <v>17</v>
      </c>
      <c r="H3208" s="2">
        <f t="shared" si="155"/>
        <v>0</v>
      </c>
    </row>
    <row r="3209" spans="1:9" x14ac:dyDescent="0.2">
      <c r="B3209" s="3"/>
      <c r="C3209" s="3" t="s">
        <v>27</v>
      </c>
      <c r="D3209" s="2">
        <v>28904</v>
      </c>
      <c r="E3209" s="2">
        <v>585</v>
      </c>
      <c r="F3209" s="2">
        <f t="shared" si="154"/>
        <v>412</v>
      </c>
      <c r="G3209" s="2">
        <f t="shared" si="154"/>
        <v>8</v>
      </c>
      <c r="H3209" s="2">
        <f t="shared" si="155"/>
        <v>0</v>
      </c>
    </row>
    <row r="3210" spans="1:9" x14ac:dyDescent="0.2">
      <c r="C3210" s="3" t="s">
        <v>42</v>
      </c>
      <c r="D3210" s="2">
        <v>6990</v>
      </c>
      <c r="E3210" s="2">
        <v>176</v>
      </c>
      <c r="F3210" s="2">
        <f t="shared" si="154"/>
        <v>90</v>
      </c>
      <c r="G3210" s="2">
        <f t="shared" si="154"/>
        <v>3</v>
      </c>
      <c r="H3210" s="2">
        <f t="shared" si="155"/>
        <v>0</v>
      </c>
    </row>
    <row r="3211" spans="1:9" x14ac:dyDescent="0.2">
      <c r="C3211" s="3" t="s">
        <v>43</v>
      </c>
      <c r="D3211" s="2">
        <v>28525</v>
      </c>
      <c r="E3211" s="2">
        <v>466</v>
      </c>
      <c r="F3211" s="2">
        <f t="shared" si="154"/>
        <v>807</v>
      </c>
      <c r="G3211" s="2">
        <f t="shared" si="154"/>
        <v>11</v>
      </c>
      <c r="H3211" s="2">
        <f t="shared" si="155"/>
        <v>0</v>
      </c>
    </row>
    <row r="3212" spans="1:9" x14ac:dyDescent="0.2">
      <c r="A3212" s="1">
        <v>44029</v>
      </c>
      <c r="B3212" s="3" t="s">
        <v>5</v>
      </c>
      <c r="C3212" s="3" t="s">
        <v>6</v>
      </c>
      <c r="D3212" s="2">
        <v>66829</v>
      </c>
      <c r="E3212" s="2">
        <v>4045</v>
      </c>
      <c r="F3212" s="2">
        <f t="shared" si="154"/>
        <v>94</v>
      </c>
      <c r="G3212" s="2">
        <f t="shared" si="154"/>
        <v>2</v>
      </c>
      <c r="H3212" s="2">
        <f t="shared" si="155"/>
        <v>73280</v>
      </c>
      <c r="I3212" s="2">
        <v>4994490</v>
      </c>
    </row>
    <row r="3213" spans="1:9" x14ac:dyDescent="0.2">
      <c r="B3213" s="3"/>
      <c r="C3213" s="3" t="s">
        <v>7</v>
      </c>
      <c r="D3213" s="2">
        <v>61233</v>
      </c>
      <c r="E3213" s="2">
        <v>4539</v>
      </c>
      <c r="F3213" s="2">
        <f t="shared" ref="F3213:G3276" si="156">SUM(D3213-D3183)</f>
        <v>109</v>
      </c>
      <c r="G3213" s="2">
        <f t="shared" si="156"/>
        <v>0</v>
      </c>
      <c r="H3213" s="2">
        <f t="shared" si="155"/>
        <v>0</v>
      </c>
    </row>
    <row r="3214" spans="1:9" x14ac:dyDescent="0.2">
      <c r="B3214" s="3"/>
      <c r="C3214" s="3" t="s">
        <v>8</v>
      </c>
      <c r="D3214" s="2">
        <v>42555</v>
      </c>
      <c r="E3214" s="2">
        <v>2704</v>
      </c>
      <c r="F3214" s="2">
        <f t="shared" si="156"/>
        <v>49</v>
      </c>
      <c r="G3214" s="2">
        <f t="shared" si="156"/>
        <v>0</v>
      </c>
      <c r="H3214" s="2">
        <f t="shared" si="155"/>
        <v>0</v>
      </c>
    </row>
    <row r="3215" spans="1:9" x14ac:dyDescent="0.2">
      <c r="B3215" s="3"/>
      <c r="C3215" s="3" t="s">
        <v>35</v>
      </c>
      <c r="D3215" s="2">
        <v>48643</v>
      </c>
      <c r="E3215" s="2">
        <v>3058</v>
      </c>
      <c r="F3215" s="2">
        <f t="shared" si="156"/>
        <v>68</v>
      </c>
      <c r="G3215" s="2">
        <f t="shared" si="156"/>
        <v>0</v>
      </c>
      <c r="H3215" s="2">
        <f t="shared" si="155"/>
        <v>0</v>
      </c>
    </row>
    <row r="3216" spans="1:9" x14ac:dyDescent="0.2">
      <c r="B3216" s="3"/>
      <c r="C3216" s="3" t="s">
        <v>14</v>
      </c>
      <c r="D3216" s="2">
        <v>42382</v>
      </c>
      <c r="E3216" s="2">
        <v>2040</v>
      </c>
      <c r="F3216" s="2">
        <f t="shared" si="156"/>
        <v>49</v>
      </c>
      <c r="G3216" s="2">
        <f t="shared" si="156"/>
        <v>1</v>
      </c>
      <c r="H3216" s="2">
        <f t="shared" si="155"/>
        <v>0</v>
      </c>
    </row>
    <row r="3217" spans="2:9" x14ac:dyDescent="0.2">
      <c r="B3217" s="3" t="s">
        <v>9</v>
      </c>
      <c r="C3217" s="3" t="s">
        <v>10</v>
      </c>
      <c r="D3217" s="2">
        <v>19966</v>
      </c>
      <c r="E3217" s="2">
        <v>1765</v>
      </c>
      <c r="F3217" s="2">
        <f t="shared" si="156"/>
        <v>16</v>
      </c>
      <c r="G3217" s="2">
        <f t="shared" si="156"/>
        <v>3</v>
      </c>
      <c r="H3217" s="2">
        <f t="shared" si="155"/>
        <v>9024</v>
      </c>
      <c r="I3217" s="2">
        <v>1768928</v>
      </c>
    </row>
    <row r="3218" spans="2:9" x14ac:dyDescent="0.2">
      <c r="B3218" s="3"/>
      <c r="C3218" s="3" t="s">
        <v>11</v>
      </c>
      <c r="D3218" s="2">
        <v>19246</v>
      </c>
      <c r="E3218" s="2">
        <v>1312</v>
      </c>
      <c r="F3218" s="2">
        <f t="shared" si="156"/>
        <v>6</v>
      </c>
      <c r="G3218" s="2">
        <f t="shared" si="156"/>
        <v>0</v>
      </c>
      <c r="H3218" s="2">
        <f t="shared" si="155"/>
        <v>0</v>
      </c>
    </row>
    <row r="3219" spans="2:9" x14ac:dyDescent="0.2">
      <c r="B3219" s="3"/>
      <c r="C3219" s="3" t="s">
        <v>12</v>
      </c>
      <c r="D3219" s="2">
        <v>19111</v>
      </c>
      <c r="E3219" s="2">
        <v>1837</v>
      </c>
      <c r="F3219" s="2">
        <f t="shared" si="156"/>
        <v>-8</v>
      </c>
      <c r="G3219" s="2">
        <f t="shared" si="156"/>
        <v>3</v>
      </c>
      <c r="H3219" s="2">
        <f t="shared" si="155"/>
        <v>0</v>
      </c>
    </row>
    <row r="3220" spans="2:9" x14ac:dyDescent="0.2">
      <c r="B3220" s="3"/>
      <c r="C3220" s="3" t="s">
        <v>36</v>
      </c>
      <c r="D3220" s="2">
        <v>16540</v>
      </c>
      <c r="E3220" s="2">
        <v>1164</v>
      </c>
      <c r="F3220" s="2">
        <f t="shared" si="156"/>
        <v>-27</v>
      </c>
      <c r="G3220" s="2">
        <f t="shared" si="156"/>
        <v>2</v>
      </c>
      <c r="H3220" s="2">
        <f t="shared" si="155"/>
        <v>0</v>
      </c>
    </row>
    <row r="3221" spans="2:9" x14ac:dyDescent="0.2">
      <c r="B3221" s="3"/>
      <c r="C3221" s="3" t="s">
        <v>37</v>
      </c>
      <c r="D3221" s="2">
        <v>17154</v>
      </c>
      <c r="E3221" s="2">
        <v>1076</v>
      </c>
      <c r="F3221" s="2">
        <f t="shared" si="156"/>
        <v>4</v>
      </c>
      <c r="G3221" s="2">
        <f t="shared" si="156"/>
        <v>2</v>
      </c>
      <c r="H3221" s="2">
        <f t="shared" si="155"/>
        <v>0</v>
      </c>
    </row>
    <row r="3222" spans="2:9" x14ac:dyDescent="0.2">
      <c r="B3222" s="3" t="s">
        <v>13</v>
      </c>
      <c r="C3222" s="3" t="s">
        <v>14</v>
      </c>
      <c r="D3222" s="2">
        <v>20499</v>
      </c>
      <c r="E3222" s="2">
        <v>1030</v>
      </c>
      <c r="F3222" s="2">
        <f t="shared" si="156"/>
        <v>54</v>
      </c>
      <c r="G3222" s="2">
        <f t="shared" si="156"/>
        <v>3</v>
      </c>
      <c r="H3222" s="2">
        <f t="shared" si="155"/>
        <v>12821</v>
      </c>
      <c r="I3222" s="2">
        <v>1008195</v>
      </c>
    </row>
    <row r="3223" spans="2:9" x14ac:dyDescent="0.2">
      <c r="B3223" s="3"/>
      <c r="C3223" s="3" t="s">
        <v>15</v>
      </c>
      <c r="D3223" s="2">
        <v>24738</v>
      </c>
      <c r="E3223" s="2">
        <v>1938</v>
      </c>
      <c r="F3223" s="2">
        <f t="shared" si="156"/>
        <v>53</v>
      </c>
      <c r="G3223" s="2">
        <f t="shared" si="156"/>
        <v>4</v>
      </c>
      <c r="H3223" s="2">
        <f t="shared" si="155"/>
        <v>0</v>
      </c>
    </row>
    <row r="3224" spans="2:9" x14ac:dyDescent="0.2">
      <c r="B3224" s="3"/>
      <c r="C3224" s="3" t="s">
        <v>12</v>
      </c>
      <c r="D3224" s="2">
        <v>16632</v>
      </c>
      <c r="E3224" s="2">
        <v>1139</v>
      </c>
      <c r="F3224" s="2">
        <f t="shared" si="156"/>
        <v>36</v>
      </c>
      <c r="G3224" s="2">
        <f t="shared" si="156"/>
        <v>3</v>
      </c>
      <c r="H3224" s="2">
        <f t="shared" si="155"/>
        <v>0</v>
      </c>
    </row>
    <row r="3225" spans="2:9" x14ac:dyDescent="0.2">
      <c r="B3225" s="3"/>
      <c r="C3225" s="3" t="s">
        <v>33</v>
      </c>
      <c r="D3225" s="2">
        <v>9612</v>
      </c>
      <c r="E3225" s="2">
        <v>963</v>
      </c>
      <c r="F3225" s="2">
        <f t="shared" si="156"/>
        <v>24</v>
      </c>
      <c r="G3225" s="2">
        <f t="shared" si="156"/>
        <v>1</v>
      </c>
      <c r="H3225" s="2">
        <f t="shared" si="155"/>
        <v>0</v>
      </c>
    </row>
    <row r="3226" spans="2:9" x14ac:dyDescent="0.2">
      <c r="B3226" s="3"/>
      <c r="C3226" s="3" t="s">
        <v>34</v>
      </c>
      <c r="D3226" s="2">
        <v>12762</v>
      </c>
      <c r="E3226" s="2">
        <v>969</v>
      </c>
      <c r="F3226" s="2">
        <f t="shared" si="156"/>
        <v>24</v>
      </c>
      <c r="G3226" s="2">
        <f t="shared" si="156"/>
        <v>1</v>
      </c>
      <c r="H3226" s="2">
        <f t="shared" si="155"/>
        <v>0</v>
      </c>
    </row>
    <row r="3227" spans="2:9" x14ac:dyDescent="0.2">
      <c r="B3227" s="3" t="s">
        <v>23</v>
      </c>
      <c r="C3227" s="3" t="s">
        <v>24</v>
      </c>
      <c r="D3227" s="2">
        <v>23629</v>
      </c>
      <c r="E3227" s="2">
        <v>2652</v>
      </c>
      <c r="F3227" s="2">
        <f t="shared" si="156"/>
        <v>113</v>
      </c>
      <c r="G3227" s="2">
        <f t="shared" si="156"/>
        <v>4</v>
      </c>
      <c r="H3227" s="2">
        <f t="shared" si="155"/>
        <v>30352</v>
      </c>
      <c r="I3227" s="2">
        <v>1425506</v>
      </c>
    </row>
    <row r="3228" spans="2:9" x14ac:dyDescent="0.2">
      <c r="B3228" s="3"/>
      <c r="C3228" s="3" t="s">
        <v>25</v>
      </c>
      <c r="D3228" s="2">
        <v>10016</v>
      </c>
      <c r="E3228" s="2">
        <v>1073</v>
      </c>
      <c r="F3228" s="2">
        <f t="shared" si="156"/>
        <v>85</v>
      </c>
      <c r="G3228" s="2">
        <f t="shared" si="156"/>
        <v>1</v>
      </c>
      <c r="H3228" s="2">
        <f t="shared" si="155"/>
        <v>0</v>
      </c>
    </row>
    <row r="3229" spans="2:9" x14ac:dyDescent="0.2">
      <c r="B3229" s="3"/>
      <c r="C3229" s="3" t="s">
        <v>28</v>
      </c>
      <c r="D3229" s="2">
        <v>7906</v>
      </c>
      <c r="E3229" s="2">
        <v>895</v>
      </c>
      <c r="F3229" s="2">
        <f t="shared" si="156"/>
        <v>62</v>
      </c>
      <c r="G3229" s="2">
        <f t="shared" si="156"/>
        <v>0</v>
      </c>
      <c r="H3229" s="2">
        <f t="shared" si="155"/>
        <v>0</v>
      </c>
    </row>
    <row r="3230" spans="2:9" x14ac:dyDescent="0.2">
      <c r="B3230" s="3"/>
      <c r="C3230" s="3" t="s">
        <v>38</v>
      </c>
      <c r="D3230" s="2">
        <v>2407</v>
      </c>
      <c r="E3230" s="2">
        <v>267</v>
      </c>
      <c r="F3230" s="2">
        <f t="shared" si="156"/>
        <v>18</v>
      </c>
      <c r="G3230" s="2">
        <f t="shared" si="156"/>
        <v>0</v>
      </c>
      <c r="H3230" s="2">
        <f t="shared" si="155"/>
        <v>0</v>
      </c>
    </row>
    <row r="3231" spans="2:9" x14ac:dyDescent="0.2">
      <c r="B3231" s="3"/>
      <c r="C3231" s="3" t="s">
        <v>39</v>
      </c>
      <c r="D3231" s="2">
        <v>1824</v>
      </c>
      <c r="E3231" s="2">
        <v>109</v>
      </c>
      <c r="F3231" s="2">
        <f t="shared" si="156"/>
        <v>47</v>
      </c>
      <c r="G3231" s="2">
        <f t="shared" si="156"/>
        <v>0</v>
      </c>
      <c r="H3231" s="2">
        <f t="shared" si="155"/>
        <v>0</v>
      </c>
    </row>
    <row r="3232" spans="2:9" x14ac:dyDescent="0.2">
      <c r="B3232" s="3" t="s">
        <v>16</v>
      </c>
      <c r="C3232" s="3" t="s">
        <v>17</v>
      </c>
      <c r="D3232" s="2">
        <v>23558</v>
      </c>
      <c r="E3232" s="2">
        <v>1665</v>
      </c>
      <c r="F3232" s="2">
        <f t="shared" si="156"/>
        <v>163</v>
      </c>
      <c r="G3232" s="2">
        <f t="shared" si="156"/>
        <v>1</v>
      </c>
      <c r="H3232" s="2">
        <f t="shared" si="155"/>
        <v>15749</v>
      </c>
      <c r="I3232" s="2">
        <f>SUM(99478+899912)</f>
        <v>999390</v>
      </c>
    </row>
    <row r="3233" spans="1:9" x14ac:dyDescent="0.2">
      <c r="B3233" s="3"/>
      <c r="C3233" s="3" t="s">
        <v>18</v>
      </c>
      <c r="D3233" s="2">
        <v>9060</v>
      </c>
      <c r="E3233" s="2">
        <v>836</v>
      </c>
      <c r="F3233" s="2">
        <f t="shared" si="156"/>
        <v>61</v>
      </c>
      <c r="G3233" s="2">
        <f t="shared" si="156"/>
        <v>1</v>
      </c>
      <c r="H3233" s="2">
        <f t="shared" si="155"/>
        <v>0</v>
      </c>
    </row>
    <row r="3234" spans="1:9" x14ac:dyDescent="0.2">
      <c r="B3234" s="3"/>
      <c r="C3234" s="3" t="s">
        <v>19</v>
      </c>
      <c r="D3234" s="2">
        <v>7762</v>
      </c>
      <c r="E3234" s="2">
        <v>718</v>
      </c>
      <c r="F3234" s="2">
        <f t="shared" si="156"/>
        <v>66</v>
      </c>
      <c r="G3234" s="2">
        <f t="shared" si="156"/>
        <v>0</v>
      </c>
      <c r="H3234" s="2">
        <f t="shared" si="155"/>
        <v>0</v>
      </c>
    </row>
    <row r="3235" spans="1:9" x14ac:dyDescent="0.2">
      <c r="B3235" s="3"/>
      <c r="C3235" s="3" t="s">
        <v>40</v>
      </c>
      <c r="D3235" s="2">
        <v>4519</v>
      </c>
      <c r="E3235" s="2">
        <v>331</v>
      </c>
      <c r="F3235" s="2">
        <f t="shared" si="156"/>
        <v>24</v>
      </c>
      <c r="G3235" s="2">
        <f t="shared" si="156"/>
        <v>1</v>
      </c>
      <c r="H3235" s="2">
        <f t="shared" si="155"/>
        <v>0</v>
      </c>
    </row>
    <row r="3236" spans="1:9" x14ac:dyDescent="0.2">
      <c r="B3236" s="3"/>
      <c r="C3236" s="3" t="s">
        <v>41</v>
      </c>
      <c r="D3236" s="2">
        <v>4781</v>
      </c>
      <c r="E3236" s="2">
        <v>360</v>
      </c>
      <c r="F3236" s="2">
        <f t="shared" si="156"/>
        <v>18</v>
      </c>
      <c r="G3236" s="2">
        <f t="shared" si="156"/>
        <v>0</v>
      </c>
      <c r="H3236" s="2">
        <f t="shared" si="155"/>
        <v>0</v>
      </c>
    </row>
    <row r="3237" spans="1:9" x14ac:dyDescent="0.2">
      <c r="B3237" s="3" t="s">
        <v>20</v>
      </c>
      <c r="C3237" s="3" t="s">
        <v>22</v>
      </c>
      <c r="D3237" s="2">
        <v>150481</v>
      </c>
      <c r="E3237" s="2">
        <v>4047</v>
      </c>
      <c r="F3237" s="2">
        <f t="shared" si="156"/>
        <v>2722</v>
      </c>
      <c r="G3237" s="2">
        <f t="shared" si="156"/>
        <v>59</v>
      </c>
      <c r="H3237" s="2">
        <f t="shared" si="155"/>
        <v>123119</v>
      </c>
      <c r="I3237" s="2">
        <v>6167218</v>
      </c>
    </row>
    <row r="3238" spans="1:9" x14ac:dyDescent="0.2">
      <c r="B3238" s="3"/>
      <c r="C3238" s="3" t="s">
        <v>26</v>
      </c>
      <c r="D3238" s="2">
        <v>22491</v>
      </c>
      <c r="E3238" s="2">
        <v>472</v>
      </c>
      <c r="F3238" s="2">
        <f t="shared" si="156"/>
        <v>634</v>
      </c>
      <c r="G3238" s="2">
        <f t="shared" si="156"/>
        <v>7</v>
      </c>
      <c r="H3238" s="2">
        <f t="shared" si="155"/>
        <v>0</v>
      </c>
    </row>
    <row r="3239" spans="1:9" x14ac:dyDescent="0.2">
      <c r="B3239" s="3"/>
      <c r="C3239" s="3" t="s">
        <v>27</v>
      </c>
      <c r="D3239" s="2">
        <v>29639</v>
      </c>
      <c r="E3239" s="2">
        <v>587</v>
      </c>
      <c r="F3239" s="2">
        <f t="shared" si="156"/>
        <v>735</v>
      </c>
      <c r="G3239" s="2">
        <f t="shared" si="156"/>
        <v>2</v>
      </c>
      <c r="H3239" s="2">
        <f t="shared" si="155"/>
        <v>0</v>
      </c>
    </row>
    <row r="3240" spans="1:9" x14ac:dyDescent="0.2">
      <c r="C3240" s="3" t="s">
        <v>42</v>
      </c>
      <c r="D3240" s="2">
        <v>7080</v>
      </c>
      <c r="E3240" s="2">
        <v>177</v>
      </c>
      <c r="F3240" s="2">
        <f t="shared" si="156"/>
        <v>90</v>
      </c>
      <c r="G3240" s="2">
        <f t="shared" si="156"/>
        <v>1</v>
      </c>
      <c r="H3240" s="2">
        <f t="shared" si="155"/>
        <v>0</v>
      </c>
    </row>
    <row r="3241" spans="1:9" x14ac:dyDescent="0.2">
      <c r="C3241" s="3" t="s">
        <v>43</v>
      </c>
      <c r="D3241" s="2">
        <v>28962</v>
      </c>
      <c r="E3241" s="2">
        <v>469</v>
      </c>
      <c r="F3241" s="2">
        <f t="shared" si="156"/>
        <v>437</v>
      </c>
      <c r="G3241" s="2">
        <f t="shared" si="156"/>
        <v>3</v>
      </c>
      <c r="H3241" s="2">
        <f t="shared" si="155"/>
        <v>0</v>
      </c>
    </row>
    <row r="3242" spans="1:9" x14ac:dyDescent="0.2">
      <c r="A3242" s="1">
        <v>44030</v>
      </c>
      <c r="B3242" s="3" t="s">
        <v>5</v>
      </c>
      <c r="C3242" s="3" t="s">
        <v>6</v>
      </c>
      <c r="D3242" s="2">
        <v>66921</v>
      </c>
      <c r="E3242" s="2">
        <v>4045</v>
      </c>
      <c r="F3242" s="2">
        <f t="shared" si="156"/>
        <v>92</v>
      </c>
      <c r="G3242" s="2">
        <f t="shared" si="156"/>
        <v>0</v>
      </c>
      <c r="H3242" s="2">
        <f t="shared" si="155"/>
        <v>74776</v>
      </c>
      <c r="I3242" s="2">
        <v>5069266</v>
      </c>
    </row>
    <row r="3243" spans="1:9" x14ac:dyDescent="0.2">
      <c r="B3243" s="3"/>
      <c r="C3243" s="3" t="s">
        <v>7</v>
      </c>
      <c r="D3243" s="2">
        <v>61351</v>
      </c>
      <c r="E3243" s="2">
        <v>4540</v>
      </c>
      <c r="F3243" s="2">
        <f t="shared" si="156"/>
        <v>118</v>
      </c>
      <c r="G3243" s="2">
        <f t="shared" si="156"/>
        <v>1</v>
      </c>
      <c r="H3243" s="2">
        <f t="shared" si="155"/>
        <v>0</v>
      </c>
    </row>
    <row r="3244" spans="1:9" x14ac:dyDescent="0.2">
      <c r="B3244" s="3"/>
      <c r="C3244" s="3" t="s">
        <v>8</v>
      </c>
      <c r="D3244" s="2">
        <v>42594</v>
      </c>
      <c r="E3244" s="2">
        <v>2704</v>
      </c>
      <c r="F3244" s="2">
        <f t="shared" si="156"/>
        <v>39</v>
      </c>
      <c r="G3244" s="2">
        <f t="shared" si="156"/>
        <v>0</v>
      </c>
      <c r="H3244" s="2">
        <f t="shared" si="155"/>
        <v>0</v>
      </c>
    </row>
    <row r="3245" spans="1:9" x14ac:dyDescent="0.2">
      <c r="B3245" s="3"/>
      <c r="C3245" s="3" t="s">
        <v>35</v>
      </c>
      <c r="D3245" s="2">
        <v>48715</v>
      </c>
      <c r="E3245" s="2">
        <v>3059</v>
      </c>
      <c r="F3245" s="2">
        <f t="shared" si="156"/>
        <v>72</v>
      </c>
      <c r="G3245" s="2">
        <f t="shared" si="156"/>
        <v>1</v>
      </c>
      <c r="H3245" s="2">
        <f t="shared" si="155"/>
        <v>0</v>
      </c>
    </row>
    <row r="3246" spans="1:9" x14ac:dyDescent="0.2">
      <c r="B3246" s="3"/>
      <c r="C3246" s="3" t="s">
        <v>14</v>
      </c>
      <c r="D3246" s="2">
        <v>42440</v>
      </c>
      <c r="E3246" s="2">
        <v>2040</v>
      </c>
      <c r="F3246" s="2">
        <f t="shared" si="156"/>
        <v>58</v>
      </c>
      <c r="G3246" s="2">
        <f t="shared" si="156"/>
        <v>0</v>
      </c>
      <c r="H3246" s="2">
        <f t="shared" si="155"/>
        <v>0</v>
      </c>
    </row>
    <row r="3247" spans="1:9" x14ac:dyDescent="0.2">
      <c r="B3247" s="3" t="s">
        <v>9</v>
      </c>
      <c r="C3247" s="3" t="s">
        <v>10</v>
      </c>
      <c r="D3247" s="2">
        <v>19979</v>
      </c>
      <c r="E3247" s="2">
        <v>1766</v>
      </c>
      <c r="F3247" s="2">
        <f t="shared" si="156"/>
        <v>13</v>
      </c>
      <c r="G3247" s="2">
        <f t="shared" si="156"/>
        <v>1</v>
      </c>
      <c r="H3247" s="2">
        <f t="shared" si="155"/>
        <v>12522</v>
      </c>
      <c r="I3247" s="2">
        <v>1781450</v>
      </c>
    </row>
    <row r="3248" spans="1:9" x14ac:dyDescent="0.2">
      <c r="B3248" s="3"/>
      <c r="C3248" s="3" t="s">
        <v>11</v>
      </c>
      <c r="D3248" s="2">
        <v>19261</v>
      </c>
      <c r="E3248" s="2">
        <v>1313</v>
      </c>
      <c r="F3248" s="2">
        <f t="shared" si="156"/>
        <v>15</v>
      </c>
      <c r="G3248" s="2">
        <f t="shared" si="156"/>
        <v>1</v>
      </c>
      <c r="H3248" s="2">
        <f t="shared" si="155"/>
        <v>0</v>
      </c>
    </row>
    <row r="3249" spans="2:9" x14ac:dyDescent="0.2">
      <c r="B3249" s="3"/>
      <c r="C3249" s="3" t="s">
        <v>12</v>
      </c>
      <c r="D3249" s="2">
        <v>19105</v>
      </c>
      <c r="E3249" s="2">
        <v>1838</v>
      </c>
      <c r="F3249" s="2">
        <f t="shared" si="156"/>
        <v>-6</v>
      </c>
      <c r="G3249" s="2">
        <f t="shared" si="156"/>
        <v>1</v>
      </c>
      <c r="H3249" s="2">
        <f t="shared" si="155"/>
        <v>0</v>
      </c>
    </row>
    <row r="3250" spans="2:9" x14ac:dyDescent="0.2">
      <c r="B3250" s="3"/>
      <c r="C3250" s="3" t="s">
        <v>36</v>
      </c>
      <c r="D3250" s="2">
        <v>16546</v>
      </c>
      <c r="E3250" s="2">
        <v>1165</v>
      </c>
      <c r="F3250" s="2">
        <f t="shared" si="156"/>
        <v>6</v>
      </c>
      <c r="G3250" s="2">
        <f t="shared" si="156"/>
        <v>1</v>
      </c>
      <c r="H3250" s="2">
        <f t="shared" si="155"/>
        <v>0</v>
      </c>
    </row>
    <row r="3251" spans="2:9" x14ac:dyDescent="0.2">
      <c r="B3251" s="3"/>
      <c r="C3251" s="3" t="s">
        <v>37</v>
      </c>
      <c r="D3251" s="2">
        <v>17167</v>
      </c>
      <c r="E3251" s="2">
        <v>1079</v>
      </c>
      <c r="F3251" s="2">
        <f t="shared" si="156"/>
        <v>13</v>
      </c>
      <c r="G3251" s="2">
        <f t="shared" si="156"/>
        <v>3</v>
      </c>
      <c r="H3251" s="2">
        <f t="shared" si="155"/>
        <v>0</v>
      </c>
    </row>
    <row r="3252" spans="2:9" x14ac:dyDescent="0.2">
      <c r="B3252" s="3" t="s">
        <v>13</v>
      </c>
      <c r="C3252" s="3" t="s">
        <v>14</v>
      </c>
      <c r="D3252" s="2">
        <v>20555</v>
      </c>
      <c r="E3252" s="2">
        <v>1035</v>
      </c>
      <c r="F3252" s="2">
        <f t="shared" si="156"/>
        <v>56</v>
      </c>
      <c r="G3252" s="2">
        <f t="shared" si="156"/>
        <v>5</v>
      </c>
      <c r="H3252" s="2">
        <f t="shared" si="155"/>
        <v>12064</v>
      </c>
      <c r="I3252" s="2">
        <v>1020259</v>
      </c>
    </row>
    <row r="3253" spans="2:9" x14ac:dyDescent="0.2">
      <c r="B3253" s="3"/>
      <c r="C3253" s="3" t="s">
        <v>15</v>
      </c>
      <c r="D3253" s="2">
        <v>24809</v>
      </c>
      <c r="E3253" s="2">
        <v>1944</v>
      </c>
      <c r="F3253" s="2">
        <f t="shared" si="156"/>
        <v>71</v>
      </c>
      <c r="G3253" s="2">
        <f t="shared" si="156"/>
        <v>6</v>
      </c>
      <c r="H3253" s="2">
        <f t="shared" si="155"/>
        <v>0</v>
      </c>
    </row>
    <row r="3254" spans="2:9" x14ac:dyDescent="0.2">
      <c r="B3254" s="3"/>
      <c r="C3254" s="3" t="s">
        <v>12</v>
      </c>
      <c r="D3254" s="2">
        <v>16710</v>
      </c>
      <c r="E3254" s="2">
        <v>1140</v>
      </c>
      <c r="F3254" s="2">
        <f t="shared" si="156"/>
        <v>78</v>
      </c>
      <c r="G3254" s="2">
        <f t="shared" si="156"/>
        <v>1</v>
      </c>
      <c r="H3254" s="2">
        <f t="shared" si="155"/>
        <v>0</v>
      </c>
    </row>
    <row r="3255" spans="2:9" x14ac:dyDescent="0.2">
      <c r="B3255" s="3"/>
      <c r="C3255" s="3" t="s">
        <v>33</v>
      </c>
      <c r="D3255" s="2">
        <v>9658</v>
      </c>
      <c r="E3255" s="2">
        <v>966</v>
      </c>
      <c r="F3255" s="2">
        <f t="shared" si="156"/>
        <v>46</v>
      </c>
      <c r="G3255" s="2">
        <f t="shared" si="156"/>
        <v>3</v>
      </c>
      <c r="H3255" s="2">
        <f t="shared" si="155"/>
        <v>0</v>
      </c>
    </row>
    <row r="3256" spans="2:9" x14ac:dyDescent="0.2">
      <c r="B3256" s="3"/>
      <c r="C3256" s="3" t="s">
        <v>34</v>
      </c>
      <c r="D3256" s="2">
        <v>12802</v>
      </c>
      <c r="E3256" s="2">
        <v>968</v>
      </c>
      <c r="F3256" s="2">
        <f t="shared" si="156"/>
        <v>40</v>
      </c>
      <c r="G3256" s="2">
        <f t="shared" si="156"/>
        <v>-1</v>
      </c>
      <c r="H3256" s="2">
        <f t="shared" si="155"/>
        <v>0</v>
      </c>
    </row>
    <row r="3257" spans="2:9" x14ac:dyDescent="0.2">
      <c r="B3257" s="3" t="s">
        <v>23</v>
      </c>
      <c r="C3257" s="3" t="s">
        <v>24</v>
      </c>
      <c r="D3257" s="2">
        <v>23750</v>
      </c>
      <c r="E3257" s="2">
        <v>2658</v>
      </c>
      <c r="F3257" s="2">
        <f t="shared" si="156"/>
        <v>121</v>
      </c>
      <c r="G3257" s="2">
        <f t="shared" si="156"/>
        <v>6</v>
      </c>
      <c r="H3257" s="2">
        <f t="shared" si="155"/>
        <v>30572</v>
      </c>
      <c r="I3257" s="2">
        <v>1456078</v>
      </c>
    </row>
    <row r="3258" spans="2:9" x14ac:dyDescent="0.2">
      <c r="B3258" s="3"/>
      <c r="C3258" s="3" t="s">
        <v>25</v>
      </c>
      <c r="D3258" s="2">
        <v>10081</v>
      </c>
      <c r="E3258" s="2">
        <v>1073</v>
      </c>
      <c r="F3258" s="2">
        <f t="shared" si="156"/>
        <v>65</v>
      </c>
      <c r="G3258" s="2">
        <f t="shared" si="156"/>
        <v>0</v>
      </c>
      <c r="H3258" s="2">
        <f t="shared" si="155"/>
        <v>0</v>
      </c>
    </row>
    <row r="3259" spans="2:9" x14ac:dyDescent="0.2">
      <c r="B3259" s="3"/>
      <c r="C3259" s="3" t="s">
        <v>28</v>
      </c>
      <c r="D3259" s="2">
        <v>7960</v>
      </c>
      <c r="E3259" s="2">
        <v>896</v>
      </c>
      <c r="F3259" s="2">
        <f t="shared" si="156"/>
        <v>54</v>
      </c>
      <c r="G3259" s="2">
        <f t="shared" si="156"/>
        <v>1</v>
      </c>
      <c r="H3259" s="2">
        <f t="shared" si="155"/>
        <v>0</v>
      </c>
    </row>
    <row r="3260" spans="2:9" x14ac:dyDescent="0.2">
      <c r="B3260" s="3"/>
      <c r="C3260" s="3" t="s">
        <v>38</v>
      </c>
      <c r="D3260" s="2">
        <v>2438</v>
      </c>
      <c r="E3260" s="2">
        <v>267</v>
      </c>
      <c r="F3260" s="2">
        <f t="shared" si="156"/>
        <v>31</v>
      </c>
      <c r="G3260" s="2">
        <f t="shared" si="156"/>
        <v>0</v>
      </c>
      <c r="H3260" s="2">
        <f t="shared" si="155"/>
        <v>0</v>
      </c>
    </row>
    <row r="3261" spans="2:9" x14ac:dyDescent="0.2">
      <c r="B3261" s="3"/>
      <c r="C3261" s="3" t="s">
        <v>39</v>
      </c>
      <c r="D3261" s="2">
        <v>1874</v>
      </c>
      <c r="E3261" s="2">
        <v>109</v>
      </c>
      <c r="F3261" s="2">
        <f t="shared" si="156"/>
        <v>50</v>
      </c>
      <c r="G3261" s="2">
        <f t="shared" si="156"/>
        <v>0</v>
      </c>
      <c r="H3261" s="2">
        <f t="shared" si="155"/>
        <v>0</v>
      </c>
    </row>
    <row r="3262" spans="2:9" x14ac:dyDescent="0.2">
      <c r="B3262" s="3" t="s">
        <v>16</v>
      </c>
      <c r="C3262" s="3" t="s">
        <v>17</v>
      </c>
      <c r="D3262" s="2">
        <v>23657</v>
      </c>
      <c r="E3262" s="2">
        <v>1665</v>
      </c>
      <c r="F3262" s="2">
        <f t="shared" si="156"/>
        <v>99</v>
      </c>
      <c r="G3262" s="2">
        <f t="shared" si="156"/>
        <v>0</v>
      </c>
      <c r="H3262" s="2">
        <f t="shared" ref="H3262:H3325" si="157">SUM(I3262-I3232)</f>
        <v>13337</v>
      </c>
      <c r="I3262" s="2">
        <f>SUM(100241+912486)</f>
        <v>1012727</v>
      </c>
    </row>
    <row r="3263" spans="2:9" x14ac:dyDescent="0.2">
      <c r="B3263" s="3"/>
      <c r="C3263" s="3" t="s">
        <v>18</v>
      </c>
      <c r="D3263" s="2">
        <v>9091</v>
      </c>
      <c r="E3263" s="2">
        <v>837</v>
      </c>
      <c r="F3263" s="2">
        <f t="shared" si="156"/>
        <v>31</v>
      </c>
      <c r="G3263" s="2">
        <f t="shared" si="156"/>
        <v>1</v>
      </c>
      <c r="H3263" s="2">
        <f t="shared" si="157"/>
        <v>0</v>
      </c>
    </row>
    <row r="3264" spans="2:9" x14ac:dyDescent="0.2">
      <c r="B3264" s="3"/>
      <c r="C3264" s="3" t="s">
        <v>19</v>
      </c>
      <c r="D3264" s="2">
        <v>7815</v>
      </c>
      <c r="E3264" s="2">
        <v>718</v>
      </c>
      <c r="F3264" s="2">
        <f t="shared" si="156"/>
        <v>53</v>
      </c>
      <c r="G3264" s="2">
        <f t="shared" si="156"/>
        <v>0</v>
      </c>
      <c r="H3264" s="2">
        <f t="shared" si="157"/>
        <v>0</v>
      </c>
    </row>
    <row r="3265" spans="1:9" x14ac:dyDescent="0.2">
      <c r="B3265" s="3"/>
      <c r="C3265" s="3" t="s">
        <v>40</v>
      </c>
      <c r="D3265" s="2">
        <v>4541</v>
      </c>
      <c r="E3265" s="2">
        <v>332</v>
      </c>
      <c r="F3265" s="2">
        <f t="shared" si="156"/>
        <v>22</v>
      </c>
      <c r="G3265" s="2">
        <f t="shared" si="156"/>
        <v>1</v>
      </c>
      <c r="H3265" s="2">
        <f t="shared" si="157"/>
        <v>0</v>
      </c>
    </row>
    <row r="3266" spans="1:9" x14ac:dyDescent="0.2">
      <c r="B3266" s="3"/>
      <c r="C3266" s="3" t="s">
        <v>41</v>
      </c>
      <c r="D3266" s="2">
        <v>4798</v>
      </c>
      <c r="E3266" s="2">
        <v>360</v>
      </c>
      <c r="F3266" s="2">
        <f t="shared" si="156"/>
        <v>17</v>
      </c>
      <c r="G3266" s="2">
        <f t="shared" si="156"/>
        <v>0</v>
      </c>
      <c r="H3266" s="2">
        <f t="shared" si="157"/>
        <v>0</v>
      </c>
    </row>
    <row r="3267" spans="1:9" x14ac:dyDescent="0.2">
      <c r="B3267" s="3" t="s">
        <v>20</v>
      </c>
      <c r="C3267" s="3" t="s">
        <v>22</v>
      </c>
      <c r="D3267" s="2">
        <v>153265</v>
      </c>
      <c r="E3267" s="2">
        <v>4084</v>
      </c>
      <c r="F3267" s="2">
        <f t="shared" si="156"/>
        <v>2784</v>
      </c>
      <c r="G3267" s="2">
        <f t="shared" si="156"/>
        <v>37</v>
      </c>
      <c r="H3267" s="2">
        <f t="shared" si="157"/>
        <v>119634</v>
      </c>
      <c r="I3267" s="2">
        <v>6286852</v>
      </c>
    </row>
    <row r="3268" spans="1:9" x14ac:dyDescent="0.2">
      <c r="B3268" s="3"/>
      <c r="C3268" s="3" t="s">
        <v>26</v>
      </c>
      <c r="D3268" s="2">
        <v>23116</v>
      </c>
      <c r="E3268" s="2">
        <v>478</v>
      </c>
      <c r="F3268" s="2">
        <f t="shared" si="156"/>
        <v>625</v>
      </c>
      <c r="G3268" s="2">
        <f t="shared" si="156"/>
        <v>6</v>
      </c>
      <c r="H3268" s="2">
        <f t="shared" si="157"/>
        <v>0</v>
      </c>
    </row>
    <row r="3269" spans="1:9" x14ac:dyDescent="0.2">
      <c r="B3269" s="3"/>
      <c r="C3269" s="3" t="s">
        <v>27</v>
      </c>
      <c r="D3269" s="2">
        <v>30245</v>
      </c>
      <c r="E3269" s="2">
        <v>587</v>
      </c>
      <c r="F3269" s="2">
        <f t="shared" si="156"/>
        <v>606</v>
      </c>
      <c r="G3269" s="2">
        <f t="shared" si="156"/>
        <v>0</v>
      </c>
      <c r="H3269" s="2">
        <f t="shared" si="157"/>
        <v>0</v>
      </c>
    </row>
    <row r="3270" spans="1:9" x14ac:dyDescent="0.2">
      <c r="C3270" s="3" t="s">
        <v>42</v>
      </c>
      <c r="D3270" s="2">
        <v>7255</v>
      </c>
      <c r="E3270" s="2">
        <v>177</v>
      </c>
      <c r="F3270" s="2">
        <f t="shared" si="156"/>
        <v>175</v>
      </c>
      <c r="G3270" s="2">
        <f t="shared" si="156"/>
        <v>0</v>
      </c>
      <c r="H3270" s="2">
        <f t="shared" si="157"/>
        <v>0</v>
      </c>
    </row>
    <row r="3271" spans="1:9" x14ac:dyDescent="0.2">
      <c r="C3271" s="3" t="s">
        <v>43</v>
      </c>
      <c r="D3271" s="2">
        <v>29603</v>
      </c>
      <c r="E3271" s="2">
        <v>494</v>
      </c>
      <c r="F3271" s="2">
        <f t="shared" si="156"/>
        <v>641</v>
      </c>
      <c r="G3271" s="2">
        <f t="shared" si="156"/>
        <v>25</v>
      </c>
      <c r="H3271" s="2">
        <f t="shared" si="157"/>
        <v>0</v>
      </c>
    </row>
    <row r="3272" spans="1:9" x14ac:dyDescent="0.2">
      <c r="A3272" s="1">
        <v>44031</v>
      </c>
      <c r="B3272" s="3" t="s">
        <v>5</v>
      </c>
      <c r="C3272" s="3" t="s">
        <v>6</v>
      </c>
      <c r="D3272" s="2">
        <v>67007</v>
      </c>
      <c r="E3272" s="2">
        <v>4048</v>
      </c>
      <c r="F3272" s="2">
        <f t="shared" si="156"/>
        <v>86</v>
      </c>
      <c r="G3272" s="2">
        <f t="shared" si="156"/>
        <v>3</v>
      </c>
      <c r="H3272" s="2">
        <f t="shared" si="157"/>
        <v>46204</v>
      </c>
      <c r="I3272" s="2">
        <v>5115470</v>
      </c>
    </row>
    <row r="3273" spans="1:9" x14ac:dyDescent="0.2">
      <c r="B3273" s="3"/>
      <c r="C3273" s="3" t="s">
        <v>7</v>
      </c>
      <c r="D3273" s="2">
        <v>61432</v>
      </c>
      <c r="E3273" s="2">
        <v>4541</v>
      </c>
      <c r="F3273" s="2">
        <f t="shared" si="156"/>
        <v>81</v>
      </c>
      <c r="G3273" s="2">
        <f t="shared" si="156"/>
        <v>1</v>
      </c>
      <c r="H3273" s="2">
        <f t="shared" si="157"/>
        <v>0</v>
      </c>
    </row>
    <row r="3274" spans="1:9" x14ac:dyDescent="0.2">
      <c r="B3274" s="3"/>
      <c r="C3274" s="3" t="s">
        <v>8</v>
      </c>
      <c r="D3274" s="2">
        <v>42622</v>
      </c>
      <c r="E3274" s="2">
        <v>2704</v>
      </c>
      <c r="F3274" s="2">
        <f t="shared" si="156"/>
        <v>28</v>
      </c>
      <c r="G3274" s="2">
        <f t="shared" si="156"/>
        <v>0</v>
      </c>
      <c r="H3274" s="2">
        <f t="shared" si="157"/>
        <v>0</v>
      </c>
    </row>
    <row r="3275" spans="1:9" x14ac:dyDescent="0.2">
      <c r="B3275" s="3"/>
      <c r="C3275" s="3" t="s">
        <v>35</v>
      </c>
      <c r="D3275" s="2">
        <v>48769</v>
      </c>
      <c r="E3275" s="2">
        <v>3060</v>
      </c>
      <c r="F3275" s="2">
        <f t="shared" si="156"/>
        <v>54</v>
      </c>
      <c r="G3275" s="2">
        <f t="shared" si="156"/>
        <v>1</v>
      </c>
      <c r="H3275" s="2">
        <f t="shared" si="157"/>
        <v>0</v>
      </c>
    </row>
    <row r="3276" spans="1:9" x14ac:dyDescent="0.2">
      <c r="B3276" s="3"/>
      <c r="C3276" s="3" t="s">
        <v>14</v>
      </c>
      <c r="D3276" s="2">
        <v>42466</v>
      </c>
      <c r="E3276" s="2">
        <v>2041</v>
      </c>
      <c r="F3276" s="2">
        <f t="shared" si="156"/>
        <v>26</v>
      </c>
      <c r="G3276" s="2">
        <f t="shared" si="156"/>
        <v>1</v>
      </c>
      <c r="H3276" s="2">
        <f t="shared" si="157"/>
        <v>0</v>
      </c>
    </row>
    <row r="3277" spans="1:9" x14ac:dyDescent="0.2">
      <c r="B3277" s="3" t="s">
        <v>9</v>
      </c>
      <c r="C3277" s="3" t="s">
        <v>10</v>
      </c>
      <c r="D3277" s="2">
        <v>19980</v>
      </c>
      <c r="E3277" s="2">
        <v>1765</v>
      </c>
      <c r="F3277" s="2">
        <f t="shared" ref="F3277:G3340" si="158">SUM(D3277-D3247)</f>
        <v>1</v>
      </c>
      <c r="G3277" s="2">
        <f t="shared" si="158"/>
        <v>-1</v>
      </c>
      <c r="H3277" s="2">
        <f t="shared" si="157"/>
        <v>9687</v>
      </c>
      <c r="I3277" s="2">
        <v>1791137</v>
      </c>
    </row>
    <row r="3278" spans="1:9" x14ac:dyDescent="0.2">
      <c r="B3278" s="3"/>
      <c r="C3278" s="3" t="s">
        <v>11</v>
      </c>
      <c r="D3278" s="2">
        <v>19248</v>
      </c>
      <c r="E3278" s="2">
        <v>1313</v>
      </c>
      <c r="F3278" s="2">
        <f t="shared" si="158"/>
        <v>-13</v>
      </c>
      <c r="G3278" s="2">
        <f t="shared" si="158"/>
        <v>0</v>
      </c>
      <c r="H3278" s="2">
        <f t="shared" si="157"/>
        <v>0</v>
      </c>
    </row>
    <row r="3279" spans="1:9" x14ac:dyDescent="0.2">
      <c r="B3279" s="3"/>
      <c r="C3279" s="3" t="s">
        <v>12</v>
      </c>
      <c r="D3279" s="2">
        <v>19105</v>
      </c>
      <c r="E3279" s="2">
        <v>1838</v>
      </c>
      <c r="F3279" s="2">
        <f t="shared" si="158"/>
        <v>0</v>
      </c>
      <c r="G3279" s="2">
        <f t="shared" si="158"/>
        <v>0</v>
      </c>
      <c r="H3279" s="2">
        <f t="shared" si="157"/>
        <v>0</v>
      </c>
    </row>
    <row r="3280" spans="1:9" x14ac:dyDescent="0.2">
      <c r="B3280" s="3"/>
      <c r="C3280" s="3" t="s">
        <v>36</v>
      </c>
      <c r="D3280" s="2">
        <v>16508</v>
      </c>
      <c r="E3280" s="2">
        <v>1165</v>
      </c>
      <c r="F3280" s="2">
        <f t="shared" si="158"/>
        <v>-38</v>
      </c>
      <c r="G3280" s="2">
        <f t="shared" si="158"/>
        <v>0</v>
      </c>
      <c r="H3280" s="2">
        <f t="shared" si="157"/>
        <v>0</v>
      </c>
    </row>
    <row r="3281" spans="2:9" x14ac:dyDescent="0.2">
      <c r="B3281" s="3"/>
      <c r="C3281" s="3" t="s">
        <v>37</v>
      </c>
      <c r="D3281" s="2">
        <v>17162</v>
      </c>
      <c r="E3281" s="2">
        <v>1080</v>
      </c>
      <c r="F3281" s="2">
        <f t="shared" si="158"/>
        <v>-5</v>
      </c>
      <c r="G3281" s="2">
        <f t="shared" si="158"/>
        <v>1</v>
      </c>
      <c r="H3281" s="2">
        <f t="shared" si="157"/>
        <v>0</v>
      </c>
    </row>
    <row r="3282" spans="2:9" x14ac:dyDescent="0.2">
      <c r="B3282" s="3" t="s">
        <v>13</v>
      </c>
      <c r="C3282" s="3" t="s">
        <v>14</v>
      </c>
      <c r="D3282" s="2">
        <v>20601</v>
      </c>
      <c r="E3282" s="2">
        <v>1035</v>
      </c>
      <c r="F3282" s="2">
        <f t="shared" si="158"/>
        <v>46</v>
      </c>
      <c r="G3282" s="2">
        <f t="shared" si="158"/>
        <v>0</v>
      </c>
      <c r="H3282" s="2">
        <f t="shared" si="157"/>
        <v>13624</v>
      </c>
      <c r="I3282" s="2">
        <v>1033883</v>
      </c>
    </row>
    <row r="3283" spans="2:9" x14ac:dyDescent="0.2">
      <c r="B3283" s="3"/>
      <c r="C3283" s="3" t="s">
        <v>15</v>
      </c>
      <c r="D3283" s="2">
        <v>24886</v>
      </c>
      <c r="E3283" s="2">
        <v>1947</v>
      </c>
      <c r="F3283" s="2">
        <f t="shared" si="158"/>
        <v>77</v>
      </c>
      <c r="G3283" s="2">
        <f t="shared" si="158"/>
        <v>3</v>
      </c>
      <c r="H3283" s="2">
        <f t="shared" si="157"/>
        <v>0</v>
      </c>
    </row>
    <row r="3284" spans="2:9" x14ac:dyDescent="0.2">
      <c r="B3284" s="3"/>
      <c r="C3284" s="3" t="s">
        <v>12</v>
      </c>
      <c r="D3284" s="2">
        <v>16733</v>
      </c>
      <c r="E3284" s="2">
        <v>1143</v>
      </c>
      <c r="F3284" s="2">
        <f t="shared" si="158"/>
        <v>23</v>
      </c>
      <c r="G3284" s="2">
        <f t="shared" si="158"/>
        <v>3</v>
      </c>
      <c r="H3284" s="2">
        <f t="shared" si="157"/>
        <v>0</v>
      </c>
    </row>
    <row r="3285" spans="2:9" x14ac:dyDescent="0.2">
      <c r="B3285" s="3"/>
      <c r="C3285" s="3" t="s">
        <v>33</v>
      </c>
      <c r="D3285" s="2">
        <v>9699</v>
      </c>
      <c r="E3285" s="2">
        <v>967</v>
      </c>
      <c r="F3285" s="2">
        <f t="shared" si="158"/>
        <v>41</v>
      </c>
      <c r="G3285" s="2">
        <f t="shared" si="158"/>
        <v>1</v>
      </c>
      <c r="H3285" s="2">
        <f t="shared" si="157"/>
        <v>0</v>
      </c>
    </row>
    <row r="3286" spans="2:9" x14ac:dyDescent="0.2">
      <c r="B3286" s="3"/>
      <c r="C3286" s="3" t="s">
        <v>34</v>
      </c>
      <c r="D3286" s="2">
        <v>12830</v>
      </c>
      <c r="E3286" s="2">
        <v>969</v>
      </c>
      <c r="F3286" s="2">
        <f t="shared" si="158"/>
        <v>28</v>
      </c>
      <c r="G3286" s="2">
        <f t="shared" si="158"/>
        <v>1</v>
      </c>
      <c r="H3286" s="2">
        <f t="shared" si="157"/>
        <v>0</v>
      </c>
    </row>
    <row r="3287" spans="2:9" x14ac:dyDescent="0.2">
      <c r="B3287" s="3" t="s">
        <v>23</v>
      </c>
      <c r="C3287" s="3" t="s">
        <v>24</v>
      </c>
      <c r="D3287" s="2">
        <v>23827</v>
      </c>
      <c r="E3287" s="2">
        <v>2659</v>
      </c>
      <c r="F3287" s="2">
        <f t="shared" si="158"/>
        <v>77</v>
      </c>
      <c r="G3287" s="2">
        <f t="shared" si="158"/>
        <v>1</v>
      </c>
      <c r="H3287" s="2">
        <f t="shared" si="157"/>
        <v>28381</v>
      </c>
      <c r="I3287" s="2">
        <v>1484459</v>
      </c>
    </row>
    <row r="3288" spans="2:9" x14ac:dyDescent="0.2">
      <c r="B3288" s="3"/>
      <c r="C3288" s="3" t="s">
        <v>25</v>
      </c>
      <c r="D3288" s="2">
        <v>10149</v>
      </c>
      <c r="E3288" s="2">
        <v>1073</v>
      </c>
      <c r="F3288" s="2">
        <f t="shared" si="158"/>
        <v>68</v>
      </c>
      <c r="G3288" s="2">
        <f t="shared" si="158"/>
        <v>0</v>
      </c>
      <c r="H3288" s="2">
        <f t="shared" si="157"/>
        <v>0</v>
      </c>
    </row>
    <row r="3289" spans="2:9" x14ac:dyDescent="0.2">
      <c r="B3289" s="3"/>
      <c r="C3289" s="3" t="s">
        <v>28</v>
      </c>
      <c r="D3289" s="2">
        <v>8042</v>
      </c>
      <c r="E3289" s="2">
        <v>896</v>
      </c>
      <c r="F3289" s="2">
        <f t="shared" si="158"/>
        <v>82</v>
      </c>
      <c r="G3289" s="2">
        <f t="shared" si="158"/>
        <v>0</v>
      </c>
      <c r="H3289" s="2">
        <f t="shared" si="157"/>
        <v>0</v>
      </c>
    </row>
    <row r="3290" spans="2:9" x14ac:dyDescent="0.2">
      <c r="B3290" s="3"/>
      <c r="C3290" s="3" t="s">
        <v>38</v>
      </c>
      <c r="D3290" s="2">
        <v>2449</v>
      </c>
      <c r="E3290" s="2">
        <v>267</v>
      </c>
      <c r="F3290" s="2">
        <f t="shared" si="158"/>
        <v>11</v>
      </c>
      <c r="G3290" s="2">
        <f t="shared" si="158"/>
        <v>0</v>
      </c>
      <c r="H3290" s="2">
        <f t="shared" si="157"/>
        <v>0</v>
      </c>
    </row>
    <row r="3291" spans="2:9" x14ac:dyDescent="0.2">
      <c r="B3291" s="3"/>
      <c r="C3291" s="3" t="s">
        <v>39</v>
      </c>
      <c r="D3291" s="2">
        <v>1833</v>
      </c>
      <c r="E3291" s="2">
        <v>109</v>
      </c>
      <c r="F3291" s="2">
        <f t="shared" si="158"/>
        <v>-41</v>
      </c>
      <c r="G3291" s="2">
        <f t="shared" si="158"/>
        <v>0</v>
      </c>
      <c r="H3291" s="2">
        <f t="shared" si="157"/>
        <v>0</v>
      </c>
    </row>
    <row r="3292" spans="2:9" x14ac:dyDescent="0.2">
      <c r="B3292" s="3" t="s">
        <v>16</v>
      </c>
      <c r="C3292" s="3" t="s">
        <v>17</v>
      </c>
      <c r="D3292" s="2">
        <v>23839</v>
      </c>
      <c r="E3292" s="2">
        <v>1665</v>
      </c>
      <c r="F3292" s="2">
        <f t="shared" si="158"/>
        <v>182</v>
      </c>
      <c r="G3292" s="2">
        <f t="shared" si="158"/>
        <v>0</v>
      </c>
      <c r="H3292" s="2">
        <f t="shared" si="157"/>
        <v>14652</v>
      </c>
      <c r="I3292" s="2">
        <f>SUM(101027+926352)</f>
        <v>1027379</v>
      </c>
    </row>
    <row r="3293" spans="2:9" x14ac:dyDescent="0.2">
      <c r="B3293" s="3"/>
      <c r="C3293" s="3" t="s">
        <v>18</v>
      </c>
      <c r="D3293" s="2">
        <v>9148</v>
      </c>
      <c r="E3293" s="2">
        <v>837</v>
      </c>
      <c r="F3293" s="2">
        <f t="shared" si="158"/>
        <v>57</v>
      </c>
      <c r="G3293" s="2">
        <f t="shared" si="158"/>
        <v>0</v>
      </c>
      <c r="H3293" s="2">
        <f t="shared" si="157"/>
        <v>0</v>
      </c>
    </row>
    <row r="3294" spans="2:9" x14ac:dyDescent="0.2">
      <c r="B3294" s="3"/>
      <c r="C3294" s="3" t="s">
        <v>19</v>
      </c>
      <c r="D3294" s="2">
        <v>7863</v>
      </c>
      <c r="E3294" s="2">
        <v>718</v>
      </c>
      <c r="F3294" s="2">
        <f t="shared" si="158"/>
        <v>48</v>
      </c>
      <c r="G3294" s="2">
        <f t="shared" si="158"/>
        <v>0</v>
      </c>
      <c r="H3294" s="2">
        <f t="shared" si="157"/>
        <v>0</v>
      </c>
    </row>
    <row r="3295" spans="2:9" x14ac:dyDescent="0.2">
      <c r="B3295" s="3"/>
      <c r="C3295" s="3" t="s">
        <v>40</v>
      </c>
      <c r="D3295" s="2">
        <v>4546</v>
      </c>
      <c r="E3295" s="2">
        <v>332</v>
      </c>
      <c r="F3295" s="2">
        <f t="shared" si="158"/>
        <v>5</v>
      </c>
      <c r="G3295" s="2">
        <f t="shared" si="158"/>
        <v>0</v>
      </c>
      <c r="H3295" s="2">
        <f t="shared" si="157"/>
        <v>0</v>
      </c>
    </row>
    <row r="3296" spans="2:9" x14ac:dyDescent="0.2">
      <c r="B3296" s="3"/>
      <c r="C3296" s="3" t="s">
        <v>41</v>
      </c>
      <c r="D3296" s="2">
        <v>4821</v>
      </c>
      <c r="E3296" s="2">
        <v>360</v>
      </c>
      <c r="F3296" s="2">
        <f t="shared" si="158"/>
        <v>23</v>
      </c>
      <c r="G3296" s="2">
        <f t="shared" si="158"/>
        <v>0</v>
      </c>
      <c r="H3296" s="2">
        <f t="shared" si="157"/>
        <v>0</v>
      </c>
    </row>
    <row r="3297" spans="1:9" x14ac:dyDescent="0.2">
      <c r="B3297" s="3" t="s">
        <v>20</v>
      </c>
      <c r="C3297" s="3" t="s">
        <v>22</v>
      </c>
      <c r="D3297" s="2">
        <v>156039</v>
      </c>
      <c r="E3297" s="2">
        <v>4095</v>
      </c>
      <c r="F3297" s="2">
        <f t="shared" si="158"/>
        <v>2774</v>
      </c>
      <c r="G3297" s="2">
        <f t="shared" si="158"/>
        <v>11</v>
      </c>
      <c r="H3297" s="2">
        <f t="shared" si="157"/>
        <v>127469</v>
      </c>
      <c r="I3297" s="2">
        <v>6414321</v>
      </c>
    </row>
    <row r="3298" spans="1:9" x14ac:dyDescent="0.2">
      <c r="B3298" s="3"/>
      <c r="C3298" s="3" t="s">
        <v>26</v>
      </c>
      <c r="D3298" s="2">
        <v>23684</v>
      </c>
      <c r="E3298" s="2">
        <v>478</v>
      </c>
      <c r="F3298" s="2">
        <f t="shared" si="158"/>
        <v>568</v>
      </c>
      <c r="G3298" s="2">
        <f t="shared" si="158"/>
        <v>0</v>
      </c>
      <c r="H3298" s="2">
        <f t="shared" si="157"/>
        <v>0</v>
      </c>
    </row>
    <row r="3299" spans="1:9" x14ac:dyDescent="0.2">
      <c r="B3299" s="3"/>
      <c r="C3299" s="3" t="s">
        <v>27</v>
      </c>
      <c r="D3299" s="2">
        <v>30340</v>
      </c>
      <c r="E3299" s="2">
        <v>587</v>
      </c>
      <c r="F3299" s="2">
        <f t="shared" si="158"/>
        <v>95</v>
      </c>
      <c r="G3299" s="2">
        <f t="shared" si="158"/>
        <v>0</v>
      </c>
      <c r="H3299" s="2">
        <f t="shared" si="157"/>
        <v>0</v>
      </c>
    </row>
    <row r="3300" spans="1:9" x14ac:dyDescent="0.2">
      <c r="C3300" s="3" t="s">
        <v>42</v>
      </c>
      <c r="D3300" s="2">
        <v>7403</v>
      </c>
      <c r="E3300" s="2">
        <v>177</v>
      </c>
      <c r="F3300" s="2">
        <f t="shared" si="158"/>
        <v>148</v>
      </c>
      <c r="G3300" s="2">
        <f t="shared" si="158"/>
        <v>0</v>
      </c>
      <c r="H3300" s="2">
        <f t="shared" si="157"/>
        <v>0</v>
      </c>
    </row>
    <row r="3301" spans="1:9" x14ac:dyDescent="0.2">
      <c r="C3301" s="3" t="s">
        <v>43</v>
      </c>
      <c r="D3301" s="2">
        <v>29941</v>
      </c>
      <c r="E3301" s="2">
        <v>492</v>
      </c>
      <c r="F3301" s="2">
        <f t="shared" si="158"/>
        <v>338</v>
      </c>
      <c r="G3301" s="2">
        <f t="shared" si="158"/>
        <v>-2</v>
      </c>
      <c r="H3301" s="2">
        <f t="shared" si="157"/>
        <v>0</v>
      </c>
    </row>
    <row r="3302" spans="1:9" x14ac:dyDescent="0.2">
      <c r="A3302" s="1">
        <v>44032</v>
      </c>
      <c r="B3302" s="3" t="s">
        <v>5</v>
      </c>
      <c r="C3302" s="3" t="s">
        <v>6</v>
      </c>
      <c r="D3302" s="2">
        <v>67079</v>
      </c>
      <c r="E3302" s="2">
        <v>4049</v>
      </c>
      <c r="F3302" s="2">
        <f t="shared" si="158"/>
        <v>72</v>
      </c>
      <c r="G3302" s="2">
        <f t="shared" si="158"/>
        <v>1</v>
      </c>
      <c r="H3302" s="2">
        <f t="shared" si="157"/>
        <v>49342</v>
      </c>
      <c r="I3302" s="2">
        <v>5164812</v>
      </c>
    </row>
    <row r="3303" spans="1:9" x14ac:dyDescent="0.2">
      <c r="B3303" s="3"/>
      <c r="C3303" s="3" t="s">
        <v>7</v>
      </c>
      <c r="D3303" s="2">
        <v>61488</v>
      </c>
      <c r="E3303" s="2">
        <v>4542</v>
      </c>
      <c r="F3303" s="2">
        <f t="shared" si="158"/>
        <v>56</v>
      </c>
      <c r="G3303" s="2">
        <f t="shared" si="158"/>
        <v>1</v>
      </c>
      <c r="H3303" s="2">
        <f t="shared" si="157"/>
        <v>0</v>
      </c>
    </row>
    <row r="3304" spans="1:9" x14ac:dyDescent="0.2">
      <c r="B3304" s="3"/>
      <c r="C3304" s="3" t="s">
        <v>8</v>
      </c>
      <c r="D3304" s="2">
        <v>42678</v>
      </c>
      <c r="E3304" s="2">
        <v>2705</v>
      </c>
      <c r="F3304" s="2">
        <f t="shared" si="158"/>
        <v>56</v>
      </c>
      <c r="G3304" s="2">
        <f t="shared" si="158"/>
        <v>1</v>
      </c>
      <c r="H3304" s="2">
        <f t="shared" si="157"/>
        <v>0</v>
      </c>
    </row>
    <row r="3305" spans="1:9" x14ac:dyDescent="0.2">
      <c r="B3305" s="3"/>
      <c r="C3305" s="3" t="s">
        <v>35</v>
      </c>
      <c r="D3305" s="2">
        <v>48837</v>
      </c>
      <c r="E3305" s="2">
        <v>3060</v>
      </c>
      <c r="F3305" s="2">
        <f t="shared" si="158"/>
        <v>68</v>
      </c>
      <c r="G3305" s="2">
        <f t="shared" si="158"/>
        <v>0</v>
      </c>
      <c r="H3305" s="2">
        <f t="shared" si="157"/>
        <v>0</v>
      </c>
    </row>
    <row r="3306" spans="1:9" x14ac:dyDescent="0.2">
      <c r="B3306" s="3"/>
      <c r="C3306" s="3" t="s">
        <v>14</v>
      </c>
      <c r="D3306" s="2">
        <v>42496</v>
      </c>
      <c r="E3306" s="2">
        <v>2041</v>
      </c>
      <c r="F3306" s="2">
        <f t="shared" si="158"/>
        <v>30</v>
      </c>
      <c r="G3306" s="2">
        <f t="shared" si="158"/>
        <v>0</v>
      </c>
      <c r="H3306" s="2">
        <f t="shared" si="157"/>
        <v>0</v>
      </c>
    </row>
    <row r="3307" spans="1:9" x14ac:dyDescent="0.2">
      <c r="B3307" s="3" t="s">
        <v>9</v>
      </c>
      <c r="C3307" s="3" t="s">
        <v>10</v>
      </c>
      <c r="D3307" s="2">
        <v>20034</v>
      </c>
      <c r="E3307" s="2">
        <v>1765</v>
      </c>
      <c r="F3307" s="2">
        <f t="shared" si="158"/>
        <v>54</v>
      </c>
      <c r="G3307" s="2">
        <f t="shared" si="158"/>
        <v>0</v>
      </c>
      <c r="H3307" s="2">
        <f t="shared" si="157"/>
        <v>11737</v>
      </c>
      <c r="I3307" s="2">
        <v>1802874</v>
      </c>
    </row>
    <row r="3308" spans="1:9" x14ac:dyDescent="0.2">
      <c r="B3308" s="3"/>
      <c r="C3308" s="3" t="s">
        <v>11</v>
      </c>
      <c r="D3308" s="2">
        <v>19263</v>
      </c>
      <c r="E3308" s="2">
        <v>1313</v>
      </c>
      <c r="F3308" s="2">
        <f t="shared" si="158"/>
        <v>15</v>
      </c>
      <c r="G3308" s="2">
        <f t="shared" si="158"/>
        <v>0</v>
      </c>
      <c r="H3308" s="2">
        <f t="shared" si="157"/>
        <v>0</v>
      </c>
    </row>
    <row r="3309" spans="1:9" x14ac:dyDescent="0.2">
      <c r="B3309" s="3"/>
      <c r="C3309" s="3" t="s">
        <v>12</v>
      </c>
      <c r="D3309" s="2">
        <v>19121</v>
      </c>
      <c r="E3309" s="2">
        <v>1838</v>
      </c>
      <c r="F3309" s="2">
        <f t="shared" si="158"/>
        <v>16</v>
      </c>
      <c r="G3309" s="2">
        <f t="shared" si="158"/>
        <v>0</v>
      </c>
      <c r="H3309" s="2">
        <f t="shared" si="157"/>
        <v>0</v>
      </c>
    </row>
    <row r="3310" spans="1:9" x14ac:dyDescent="0.2">
      <c r="B3310" s="3"/>
      <c r="C3310" s="3" t="s">
        <v>36</v>
      </c>
      <c r="D3310" s="2">
        <v>16517</v>
      </c>
      <c r="E3310" s="2">
        <v>1165</v>
      </c>
      <c r="F3310" s="2">
        <f t="shared" si="158"/>
        <v>9</v>
      </c>
      <c r="G3310" s="2">
        <f t="shared" si="158"/>
        <v>0</v>
      </c>
      <c r="H3310" s="2">
        <f t="shared" si="157"/>
        <v>0</v>
      </c>
    </row>
    <row r="3311" spans="1:9" x14ac:dyDescent="0.2">
      <c r="B3311" s="3"/>
      <c r="C3311" s="3" t="s">
        <v>37</v>
      </c>
      <c r="D3311" s="2">
        <v>17172</v>
      </c>
      <c r="E3311" s="2">
        <v>1081</v>
      </c>
      <c r="F3311" s="2">
        <f t="shared" si="158"/>
        <v>10</v>
      </c>
      <c r="G3311" s="2">
        <f t="shared" si="158"/>
        <v>1</v>
      </c>
      <c r="H3311" s="2">
        <f t="shared" si="157"/>
        <v>0</v>
      </c>
    </row>
    <row r="3312" spans="1:9" x14ac:dyDescent="0.2">
      <c r="B3312" s="3" t="s">
        <v>13</v>
      </c>
      <c r="C3312" s="3" t="s">
        <v>14</v>
      </c>
      <c r="D3312" s="2">
        <v>20621</v>
      </c>
      <c r="E3312" s="2">
        <v>1035</v>
      </c>
      <c r="F3312" s="2">
        <f t="shared" si="158"/>
        <v>20</v>
      </c>
      <c r="G3312" s="2">
        <f t="shared" si="158"/>
        <v>0</v>
      </c>
      <c r="H3312" s="2">
        <f t="shared" si="157"/>
        <v>10665</v>
      </c>
      <c r="I3312" s="2">
        <v>1044548</v>
      </c>
    </row>
    <row r="3313" spans="2:9" x14ac:dyDescent="0.2">
      <c r="B3313" s="3"/>
      <c r="C3313" s="3" t="s">
        <v>15</v>
      </c>
      <c r="D3313" s="2">
        <v>24958</v>
      </c>
      <c r="E3313" s="2">
        <v>1948</v>
      </c>
      <c r="F3313" s="2">
        <f t="shared" si="158"/>
        <v>72</v>
      </c>
      <c r="G3313" s="2">
        <f t="shared" si="158"/>
        <v>1</v>
      </c>
      <c r="H3313" s="2">
        <f t="shared" si="157"/>
        <v>0</v>
      </c>
    </row>
    <row r="3314" spans="2:9" x14ac:dyDescent="0.2">
      <c r="B3314" s="3"/>
      <c r="C3314" s="3" t="s">
        <v>12</v>
      </c>
      <c r="D3314" s="2">
        <v>16757</v>
      </c>
      <c r="E3314" s="2">
        <v>1143</v>
      </c>
      <c r="F3314" s="2">
        <f t="shared" si="158"/>
        <v>24</v>
      </c>
      <c r="G3314" s="2">
        <f t="shared" si="158"/>
        <v>0</v>
      </c>
      <c r="H3314" s="2">
        <f t="shared" si="157"/>
        <v>0</v>
      </c>
    </row>
    <row r="3315" spans="2:9" x14ac:dyDescent="0.2">
      <c r="B3315" s="3"/>
      <c r="C3315" s="3" t="s">
        <v>33</v>
      </c>
      <c r="D3315" s="2">
        <v>9737</v>
      </c>
      <c r="E3315" s="2">
        <v>968</v>
      </c>
      <c r="F3315" s="2">
        <f t="shared" si="158"/>
        <v>38</v>
      </c>
      <c r="G3315" s="2">
        <f t="shared" si="158"/>
        <v>1</v>
      </c>
      <c r="H3315" s="2">
        <f t="shared" si="157"/>
        <v>0</v>
      </c>
    </row>
    <row r="3316" spans="2:9" x14ac:dyDescent="0.2">
      <c r="B3316" s="3"/>
      <c r="C3316" s="3" t="s">
        <v>34</v>
      </c>
      <c r="D3316" s="2">
        <v>12859</v>
      </c>
      <c r="E3316" s="2">
        <v>969</v>
      </c>
      <c r="F3316" s="2">
        <f t="shared" si="158"/>
        <v>29</v>
      </c>
      <c r="G3316" s="2">
        <f t="shared" si="158"/>
        <v>0</v>
      </c>
      <c r="H3316" s="2">
        <f t="shared" si="157"/>
        <v>0</v>
      </c>
    </row>
    <row r="3317" spans="2:9" x14ac:dyDescent="0.2">
      <c r="B3317" s="3" t="s">
        <v>23</v>
      </c>
      <c r="C3317" s="3" t="s">
        <v>24</v>
      </c>
      <c r="E3317" s="2">
        <v>2659</v>
      </c>
      <c r="G3317" s="2">
        <f t="shared" si="158"/>
        <v>0</v>
      </c>
      <c r="H3317" s="2">
        <f t="shared" si="157"/>
        <v>-1484459</v>
      </c>
    </row>
    <row r="3318" spans="2:9" x14ac:dyDescent="0.2">
      <c r="B3318" s="3"/>
      <c r="C3318" s="3" t="s">
        <v>25</v>
      </c>
      <c r="D3318" s="2">
        <v>10191</v>
      </c>
      <c r="E3318" s="2">
        <v>1076</v>
      </c>
      <c r="F3318" s="2">
        <f t="shared" si="158"/>
        <v>42</v>
      </c>
      <c r="G3318" s="2">
        <f t="shared" si="158"/>
        <v>3</v>
      </c>
      <c r="H3318" s="2">
        <f t="shared" si="157"/>
        <v>0</v>
      </c>
    </row>
    <row r="3319" spans="2:9" x14ac:dyDescent="0.2">
      <c r="B3319" s="3"/>
      <c r="C3319" s="3" t="s">
        <v>28</v>
      </c>
      <c r="D3319" s="2">
        <v>8107</v>
      </c>
      <c r="E3319" s="2">
        <v>897</v>
      </c>
      <c r="F3319" s="2">
        <f t="shared" si="158"/>
        <v>65</v>
      </c>
      <c r="G3319" s="2">
        <f t="shared" si="158"/>
        <v>1</v>
      </c>
      <c r="H3319" s="2">
        <f t="shared" si="157"/>
        <v>0</v>
      </c>
    </row>
    <row r="3320" spans="2:9" x14ac:dyDescent="0.2">
      <c r="B3320" s="3"/>
      <c r="C3320" s="3" t="s">
        <v>38</v>
      </c>
      <c r="D3320" s="2">
        <v>2476</v>
      </c>
      <c r="E3320" s="2">
        <v>267</v>
      </c>
      <c r="F3320" s="2">
        <f t="shared" si="158"/>
        <v>27</v>
      </c>
      <c r="G3320" s="2">
        <f t="shared" si="158"/>
        <v>0</v>
      </c>
      <c r="H3320" s="2">
        <f t="shared" si="157"/>
        <v>0</v>
      </c>
    </row>
    <row r="3321" spans="2:9" x14ac:dyDescent="0.2">
      <c r="B3321" s="3"/>
      <c r="C3321" s="3" t="s">
        <v>39</v>
      </c>
      <c r="D3321" s="2">
        <v>1848</v>
      </c>
      <c r="E3321" s="2">
        <v>109</v>
      </c>
      <c r="F3321" s="2">
        <f t="shared" si="158"/>
        <v>15</v>
      </c>
      <c r="G3321" s="2">
        <f t="shared" si="158"/>
        <v>0</v>
      </c>
      <c r="H3321" s="2">
        <f t="shared" si="157"/>
        <v>0</v>
      </c>
    </row>
    <row r="3322" spans="2:9" x14ac:dyDescent="0.2">
      <c r="B3322" s="3" t="s">
        <v>16</v>
      </c>
      <c r="C3322" s="3" t="s">
        <v>17</v>
      </c>
      <c r="D3322" s="2">
        <v>23925</v>
      </c>
      <c r="E3322" s="2">
        <v>1665</v>
      </c>
      <c r="F3322" s="2">
        <f t="shared" si="158"/>
        <v>86</v>
      </c>
      <c r="G3322" s="2">
        <f t="shared" si="158"/>
        <v>0</v>
      </c>
      <c r="H3322" s="2">
        <f t="shared" si="157"/>
        <v>12534</v>
      </c>
      <c r="I3322" s="2">
        <f>SUM(101738+938175)</f>
        <v>1039913</v>
      </c>
    </row>
    <row r="3323" spans="2:9" x14ac:dyDescent="0.2">
      <c r="B3323" s="3"/>
      <c r="C3323" s="3" t="s">
        <v>18</v>
      </c>
      <c r="D3323" s="2">
        <v>9182</v>
      </c>
      <c r="E3323" s="2">
        <v>837</v>
      </c>
      <c r="F3323" s="2">
        <f t="shared" si="158"/>
        <v>34</v>
      </c>
      <c r="G3323" s="2">
        <f t="shared" si="158"/>
        <v>0</v>
      </c>
      <c r="H3323" s="2">
        <f t="shared" si="157"/>
        <v>0</v>
      </c>
    </row>
    <row r="3324" spans="2:9" x14ac:dyDescent="0.2">
      <c r="B3324" s="3"/>
      <c r="C3324" s="3" t="s">
        <v>19</v>
      </c>
      <c r="D3324" s="2">
        <v>7903</v>
      </c>
      <c r="E3324" s="2">
        <v>718</v>
      </c>
      <c r="F3324" s="2">
        <f t="shared" si="158"/>
        <v>40</v>
      </c>
      <c r="G3324" s="2">
        <f t="shared" si="158"/>
        <v>0</v>
      </c>
      <c r="H3324" s="2">
        <f t="shared" si="157"/>
        <v>0</v>
      </c>
    </row>
    <row r="3325" spans="2:9" x14ac:dyDescent="0.2">
      <c r="B3325" s="3"/>
      <c r="C3325" s="3" t="s">
        <v>40</v>
      </c>
      <c r="D3325" s="2">
        <v>4564</v>
      </c>
      <c r="E3325" s="2">
        <v>332</v>
      </c>
      <c r="F3325" s="2">
        <f t="shared" si="158"/>
        <v>18</v>
      </c>
      <c r="G3325" s="2">
        <f t="shared" si="158"/>
        <v>0</v>
      </c>
      <c r="H3325" s="2">
        <f t="shared" si="157"/>
        <v>0</v>
      </c>
    </row>
    <row r="3326" spans="2:9" x14ac:dyDescent="0.2">
      <c r="B3326" s="3"/>
      <c r="C3326" s="3" t="s">
        <v>41</v>
      </c>
      <c r="D3326" s="2">
        <v>4845</v>
      </c>
      <c r="E3326" s="2">
        <v>360</v>
      </c>
      <c r="F3326" s="2">
        <f t="shared" si="158"/>
        <v>24</v>
      </c>
      <c r="G3326" s="2">
        <f t="shared" si="158"/>
        <v>0</v>
      </c>
      <c r="H3326" s="2">
        <f t="shared" ref="H3326:H3389" si="159">SUM(I3326-I3296)</f>
        <v>0</v>
      </c>
    </row>
    <row r="3327" spans="2:9" x14ac:dyDescent="0.2">
      <c r="B3327" s="3" t="s">
        <v>20</v>
      </c>
      <c r="C3327" s="3" t="s">
        <v>22</v>
      </c>
      <c r="D3327" s="2">
        <v>159202</v>
      </c>
      <c r="E3327" s="2">
        <v>4104</v>
      </c>
      <c r="F3327" s="2">
        <f t="shared" si="158"/>
        <v>3163</v>
      </c>
      <c r="G3327" s="2">
        <f t="shared" si="158"/>
        <v>9</v>
      </c>
      <c r="H3327" s="2">
        <f t="shared" si="159"/>
        <v>122611</v>
      </c>
      <c r="I3327" s="2">
        <v>6536932</v>
      </c>
    </row>
    <row r="3328" spans="2:9" x14ac:dyDescent="0.2">
      <c r="B3328" s="3"/>
      <c r="C3328" s="3" t="s">
        <v>26</v>
      </c>
      <c r="D3328" s="2">
        <v>24137</v>
      </c>
      <c r="E3328" s="2">
        <v>478</v>
      </c>
      <c r="F3328" s="2">
        <f t="shared" si="158"/>
        <v>453</v>
      </c>
      <c r="G3328" s="2">
        <f t="shared" si="158"/>
        <v>0</v>
      </c>
      <c r="H3328" s="2">
        <f t="shared" si="159"/>
        <v>0</v>
      </c>
    </row>
    <row r="3329" spans="1:9" x14ac:dyDescent="0.2">
      <c r="B3329" s="3"/>
      <c r="C3329" s="3" t="s">
        <v>27</v>
      </c>
      <c r="D3329" s="2">
        <v>31163</v>
      </c>
      <c r="E3329" s="2">
        <v>588</v>
      </c>
      <c r="F3329" s="2">
        <f t="shared" si="158"/>
        <v>823</v>
      </c>
      <c r="G3329" s="2">
        <f t="shared" si="158"/>
        <v>1</v>
      </c>
      <c r="H3329" s="2">
        <f t="shared" si="159"/>
        <v>0</v>
      </c>
    </row>
    <row r="3330" spans="1:9" x14ac:dyDescent="0.2">
      <c r="C3330" s="3" t="s">
        <v>42</v>
      </c>
      <c r="D3330" s="2">
        <v>7711</v>
      </c>
      <c r="E3330" s="2">
        <v>178</v>
      </c>
      <c r="F3330" s="2">
        <f t="shared" si="158"/>
        <v>308</v>
      </c>
      <c r="G3330" s="2">
        <f t="shared" si="158"/>
        <v>1</v>
      </c>
      <c r="H3330" s="2">
        <f t="shared" si="159"/>
        <v>0</v>
      </c>
    </row>
    <row r="3331" spans="1:9" x14ac:dyDescent="0.2">
      <c r="C3331" s="3" t="s">
        <v>43</v>
      </c>
      <c r="D3331" s="2">
        <v>30337</v>
      </c>
      <c r="E3331" s="2">
        <v>493</v>
      </c>
      <c r="F3331" s="2">
        <f t="shared" si="158"/>
        <v>396</v>
      </c>
      <c r="G3331" s="2">
        <f t="shared" si="158"/>
        <v>1</v>
      </c>
      <c r="H3331" s="2">
        <f t="shared" si="159"/>
        <v>0</v>
      </c>
    </row>
    <row r="3332" spans="1:9" x14ac:dyDescent="0.2">
      <c r="A3332" s="1">
        <v>44033</v>
      </c>
      <c r="B3332" s="3" t="s">
        <v>5</v>
      </c>
      <c r="C3332" s="3" t="s">
        <v>6</v>
      </c>
      <c r="D3332" s="2">
        <v>67194</v>
      </c>
      <c r="E3332" s="2">
        <v>4049</v>
      </c>
      <c r="F3332" s="2">
        <f t="shared" si="158"/>
        <v>115</v>
      </c>
      <c r="G3332" s="2">
        <f t="shared" si="158"/>
        <v>0</v>
      </c>
      <c r="H3332" s="2">
        <f t="shared" si="159"/>
        <v>66169</v>
      </c>
      <c r="I3332" s="2">
        <v>5230981</v>
      </c>
    </row>
    <row r="3333" spans="1:9" x14ac:dyDescent="0.2">
      <c r="B3333" s="3"/>
      <c r="C3333" s="3" t="s">
        <v>7</v>
      </c>
      <c r="D3333" s="2">
        <v>61568</v>
      </c>
      <c r="E3333" s="2">
        <v>4542</v>
      </c>
      <c r="F3333" s="2">
        <f t="shared" si="158"/>
        <v>80</v>
      </c>
      <c r="G3333" s="2">
        <f t="shared" si="158"/>
        <v>0</v>
      </c>
      <c r="H3333" s="2">
        <f t="shared" si="159"/>
        <v>0</v>
      </c>
    </row>
    <row r="3334" spans="1:9" x14ac:dyDescent="0.2">
      <c r="B3334" s="3"/>
      <c r="C3334" s="3" t="s">
        <v>8</v>
      </c>
      <c r="D3334" s="2">
        <v>42729</v>
      </c>
      <c r="E3334" s="2">
        <v>2705</v>
      </c>
      <c r="F3334" s="2">
        <f t="shared" si="158"/>
        <v>51</v>
      </c>
      <c r="G3334" s="2">
        <f t="shared" si="158"/>
        <v>0</v>
      </c>
      <c r="H3334" s="2">
        <f t="shared" si="159"/>
        <v>0</v>
      </c>
    </row>
    <row r="3335" spans="1:9" x14ac:dyDescent="0.2">
      <c r="B3335" s="3"/>
      <c r="C3335" s="3" t="s">
        <v>35</v>
      </c>
      <c r="D3335" s="2">
        <v>48926</v>
      </c>
      <c r="E3335" s="2">
        <v>3060</v>
      </c>
      <c r="F3335" s="2">
        <f t="shared" si="158"/>
        <v>89</v>
      </c>
      <c r="G3335" s="2">
        <f t="shared" si="158"/>
        <v>0</v>
      </c>
      <c r="H3335" s="2">
        <f t="shared" si="159"/>
        <v>0</v>
      </c>
    </row>
    <row r="3336" spans="1:9" x14ac:dyDescent="0.2">
      <c r="B3336" s="3"/>
      <c r="C3336" s="3" t="s">
        <v>14</v>
      </c>
      <c r="D3336" s="2">
        <v>42575</v>
      </c>
      <c r="E3336" s="2">
        <v>2042</v>
      </c>
      <c r="F3336" s="2">
        <f t="shared" si="158"/>
        <v>79</v>
      </c>
      <c r="G3336" s="2">
        <f t="shared" si="158"/>
        <v>1</v>
      </c>
      <c r="H3336" s="2">
        <f t="shared" si="159"/>
        <v>0</v>
      </c>
    </row>
    <row r="3337" spans="1:9" x14ac:dyDescent="0.2">
      <c r="B3337" s="3" t="s">
        <v>9</v>
      </c>
      <c r="C3337" s="3" t="s">
        <v>10</v>
      </c>
      <c r="D3337" s="2">
        <v>20052</v>
      </c>
      <c r="E3337" s="2">
        <v>1764</v>
      </c>
      <c r="F3337" s="2">
        <f t="shared" si="158"/>
        <v>18</v>
      </c>
      <c r="G3337" s="2">
        <f t="shared" si="158"/>
        <v>-1</v>
      </c>
      <c r="H3337" s="2">
        <f t="shared" si="159"/>
        <v>15081</v>
      </c>
      <c r="I3337" s="2">
        <v>1817955</v>
      </c>
    </row>
    <row r="3338" spans="1:9" x14ac:dyDescent="0.2">
      <c r="B3338" s="3"/>
      <c r="C3338" s="3" t="s">
        <v>11</v>
      </c>
      <c r="D3338" s="2">
        <v>19267</v>
      </c>
      <c r="E3338" s="2">
        <v>1315</v>
      </c>
      <c r="F3338" s="2">
        <f t="shared" si="158"/>
        <v>4</v>
      </c>
      <c r="G3338" s="2">
        <f t="shared" si="158"/>
        <v>2</v>
      </c>
      <c r="H3338" s="2">
        <f t="shared" si="159"/>
        <v>0</v>
      </c>
    </row>
    <row r="3339" spans="1:9" x14ac:dyDescent="0.2">
      <c r="B3339" s="3"/>
      <c r="C3339" s="3" t="s">
        <v>12</v>
      </c>
      <c r="D3339" s="2">
        <v>19153</v>
      </c>
      <c r="E3339" s="2">
        <v>1840</v>
      </c>
      <c r="F3339" s="2">
        <f t="shared" si="158"/>
        <v>32</v>
      </c>
      <c r="G3339" s="2">
        <f t="shared" si="158"/>
        <v>2</v>
      </c>
      <c r="H3339" s="2">
        <f t="shared" si="159"/>
        <v>0</v>
      </c>
    </row>
    <row r="3340" spans="1:9" x14ac:dyDescent="0.2">
      <c r="B3340" s="3"/>
      <c r="C3340" s="3" t="s">
        <v>36</v>
      </c>
      <c r="D3340" s="2">
        <v>16515</v>
      </c>
      <c r="E3340" s="2">
        <v>1167</v>
      </c>
      <c r="F3340" s="2">
        <f t="shared" si="158"/>
        <v>-2</v>
      </c>
      <c r="G3340" s="2">
        <f t="shared" si="158"/>
        <v>2</v>
      </c>
      <c r="H3340" s="2">
        <f t="shared" si="159"/>
        <v>0</v>
      </c>
    </row>
    <row r="3341" spans="1:9" x14ac:dyDescent="0.2">
      <c r="B3341" s="3"/>
      <c r="C3341" s="3" t="s">
        <v>37</v>
      </c>
      <c r="D3341" s="2">
        <v>17181</v>
      </c>
      <c r="E3341" s="2">
        <v>1082</v>
      </c>
      <c r="F3341" s="2">
        <f t="shared" ref="F3341:G3404" si="160">SUM(D3341-D3311)</f>
        <v>9</v>
      </c>
      <c r="G3341" s="2">
        <f t="shared" si="160"/>
        <v>1</v>
      </c>
      <c r="H3341" s="2">
        <f t="shared" si="159"/>
        <v>0</v>
      </c>
    </row>
    <row r="3342" spans="1:9" x14ac:dyDescent="0.2">
      <c r="B3342" s="3" t="s">
        <v>13</v>
      </c>
      <c r="C3342" s="3" t="s">
        <v>14</v>
      </c>
      <c r="D3342" s="2">
        <v>20650</v>
      </c>
      <c r="E3342" s="2">
        <v>1039</v>
      </c>
      <c r="F3342" s="2">
        <f t="shared" si="160"/>
        <v>29</v>
      </c>
      <c r="G3342" s="2">
        <f t="shared" si="160"/>
        <v>4</v>
      </c>
      <c r="H3342" s="2">
        <f t="shared" si="159"/>
        <v>7821</v>
      </c>
      <c r="I3342" s="2">
        <v>1052369</v>
      </c>
    </row>
    <row r="3343" spans="1:9" x14ac:dyDescent="0.2">
      <c r="B3343" s="3"/>
      <c r="C3343" s="3" t="s">
        <v>15</v>
      </c>
      <c r="D3343" s="2">
        <v>25011</v>
      </c>
      <c r="E3343" s="2">
        <v>1946</v>
      </c>
      <c r="F3343" s="2">
        <f t="shared" si="160"/>
        <v>53</v>
      </c>
      <c r="G3343" s="2">
        <f t="shared" si="160"/>
        <v>-2</v>
      </c>
      <c r="H3343" s="2">
        <f t="shared" si="159"/>
        <v>0</v>
      </c>
    </row>
    <row r="3344" spans="1:9" x14ac:dyDescent="0.2">
      <c r="B3344" s="3"/>
      <c r="C3344" s="3" t="s">
        <v>12</v>
      </c>
      <c r="D3344" s="2">
        <v>16784</v>
      </c>
      <c r="E3344" s="2">
        <v>1146</v>
      </c>
      <c r="F3344" s="2">
        <f t="shared" si="160"/>
        <v>27</v>
      </c>
      <c r="G3344" s="2">
        <f t="shared" si="160"/>
        <v>3</v>
      </c>
      <c r="H3344" s="2">
        <f t="shared" si="159"/>
        <v>0</v>
      </c>
    </row>
    <row r="3345" spans="2:9" x14ac:dyDescent="0.2">
      <c r="B3345" s="3"/>
      <c r="C3345" s="3" t="s">
        <v>33</v>
      </c>
      <c r="D3345" s="2">
        <v>9779</v>
      </c>
      <c r="E3345" s="2">
        <v>970</v>
      </c>
      <c r="F3345" s="2">
        <f t="shared" si="160"/>
        <v>42</v>
      </c>
      <c r="G3345" s="2">
        <f t="shared" si="160"/>
        <v>2</v>
      </c>
      <c r="H3345" s="2">
        <f t="shared" si="159"/>
        <v>0</v>
      </c>
    </row>
    <row r="3346" spans="2:9" x14ac:dyDescent="0.2">
      <c r="B3346" s="3"/>
      <c r="C3346" s="3" t="s">
        <v>34</v>
      </c>
      <c r="D3346" s="2">
        <v>12894</v>
      </c>
      <c r="E3346" s="2">
        <v>970</v>
      </c>
      <c r="F3346" s="2">
        <f t="shared" si="160"/>
        <v>35</v>
      </c>
      <c r="G3346" s="2">
        <f t="shared" si="160"/>
        <v>1</v>
      </c>
      <c r="H3346" s="2">
        <f t="shared" si="159"/>
        <v>0</v>
      </c>
    </row>
    <row r="3347" spans="2:9" x14ac:dyDescent="0.2">
      <c r="B3347" s="3" t="s">
        <v>23</v>
      </c>
      <c r="C3347" s="3" t="s">
        <v>24</v>
      </c>
      <c r="D3347" s="2">
        <v>24033</v>
      </c>
      <c r="E3347" s="2">
        <v>2660</v>
      </c>
      <c r="G3347" s="2">
        <f t="shared" si="160"/>
        <v>1</v>
      </c>
      <c r="I3347" s="2">
        <v>1529375</v>
      </c>
    </row>
    <row r="3348" spans="2:9" x14ac:dyDescent="0.2">
      <c r="B3348" s="3"/>
      <c r="C3348" s="3" t="s">
        <v>25</v>
      </c>
      <c r="D3348" s="2">
        <v>10313</v>
      </c>
      <c r="E3348" s="2">
        <v>1078</v>
      </c>
      <c r="F3348" s="2">
        <f t="shared" si="160"/>
        <v>122</v>
      </c>
      <c r="G3348" s="2">
        <f t="shared" si="160"/>
        <v>2</v>
      </c>
      <c r="H3348" s="2">
        <f t="shared" si="159"/>
        <v>0</v>
      </c>
    </row>
    <row r="3349" spans="2:9" x14ac:dyDescent="0.2">
      <c r="B3349" s="3"/>
      <c r="C3349" s="3" t="s">
        <v>28</v>
      </c>
      <c r="D3349" s="2">
        <v>8183</v>
      </c>
      <c r="E3349" s="2">
        <v>899</v>
      </c>
      <c r="F3349" s="2">
        <f t="shared" si="160"/>
        <v>76</v>
      </c>
      <c r="G3349" s="2">
        <f t="shared" si="160"/>
        <v>2</v>
      </c>
      <c r="H3349" s="2">
        <f t="shared" si="159"/>
        <v>0</v>
      </c>
    </row>
    <row r="3350" spans="2:9" x14ac:dyDescent="0.2">
      <c r="B3350" s="3"/>
      <c r="C3350" s="3" t="s">
        <v>38</v>
      </c>
      <c r="D3350" s="2">
        <v>2501</v>
      </c>
      <c r="E3350" s="2">
        <v>268</v>
      </c>
      <c r="F3350" s="2">
        <f t="shared" si="160"/>
        <v>25</v>
      </c>
      <c r="G3350" s="2">
        <f t="shared" si="160"/>
        <v>1</v>
      </c>
      <c r="H3350" s="2">
        <f t="shared" si="159"/>
        <v>0</v>
      </c>
    </row>
    <row r="3351" spans="2:9" x14ac:dyDescent="0.2">
      <c r="B3351" s="3"/>
      <c r="C3351" s="3" t="s">
        <v>39</v>
      </c>
      <c r="D3351" s="2">
        <v>1860</v>
      </c>
      <c r="E3351" s="2">
        <v>110</v>
      </c>
      <c r="F3351" s="2">
        <f t="shared" si="160"/>
        <v>12</v>
      </c>
      <c r="G3351" s="2">
        <f t="shared" si="160"/>
        <v>1</v>
      </c>
      <c r="H3351" s="2">
        <f t="shared" si="159"/>
        <v>0</v>
      </c>
    </row>
    <row r="3352" spans="2:9" x14ac:dyDescent="0.2">
      <c r="B3352" s="3" t="s">
        <v>16</v>
      </c>
      <c r="C3352" s="3" t="s">
        <v>17</v>
      </c>
      <c r="D3352" s="2">
        <v>24093</v>
      </c>
      <c r="E3352" s="2">
        <v>1666</v>
      </c>
      <c r="F3352" s="2">
        <f t="shared" si="160"/>
        <v>168</v>
      </c>
      <c r="G3352" s="2">
        <f t="shared" si="160"/>
        <v>1</v>
      </c>
      <c r="H3352" s="2">
        <f t="shared" si="159"/>
        <v>15850</v>
      </c>
      <c r="I3352" s="2">
        <f>SUM(102765+952998)</f>
        <v>1055763</v>
      </c>
    </row>
    <row r="3353" spans="2:9" x14ac:dyDescent="0.2">
      <c r="B3353" s="3"/>
      <c r="C3353" s="3" t="s">
        <v>18</v>
      </c>
      <c r="D3353" s="2">
        <v>9222</v>
      </c>
      <c r="E3353" s="2">
        <v>837</v>
      </c>
      <c r="F3353" s="2">
        <f t="shared" si="160"/>
        <v>40</v>
      </c>
      <c r="G3353" s="2">
        <f t="shared" si="160"/>
        <v>0</v>
      </c>
      <c r="H3353" s="2">
        <f t="shared" si="159"/>
        <v>0</v>
      </c>
    </row>
    <row r="3354" spans="2:9" x14ac:dyDescent="0.2">
      <c r="B3354" s="3"/>
      <c r="C3354" s="3" t="s">
        <v>19</v>
      </c>
      <c r="D3354" s="2">
        <v>7962</v>
      </c>
      <c r="E3354" s="2">
        <v>718</v>
      </c>
      <c r="F3354" s="2">
        <f t="shared" si="160"/>
        <v>59</v>
      </c>
      <c r="G3354" s="2">
        <f t="shared" si="160"/>
        <v>0</v>
      </c>
      <c r="H3354" s="2">
        <f t="shared" si="159"/>
        <v>0</v>
      </c>
    </row>
    <row r="3355" spans="2:9" x14ac:dyDescent="0.2">
      <c r="B3355" s="3"/>
      <c r="C3355" s="3" t="s">
        <v>40</v>
      </c>
      <c r="D3355" s="2">
        <v>4585</v>
      </c>
      <c r="E3355" s="2">
        <v>333</v>
      </c>
      <c r="F3355" s="2">
        <f t="shared" si="160"/>
        <v>21</v>
      </c>
      <c r="G3355" s="2">
        <f t="shared" si="160"/>
        <v>1</v>
      </c>
      <c r="H3355" s="2">
        <f t="shared" si="159"/>
        <v>0</v>
      </c>
    </row>
    <row r="3356" spans="2:9" x14ac:dyDescent="0.2">
      <c r="B3356" s="3"/>
      <c r="C3356" s="3" t="s">
        <v>41</v>
      </c>
      <c r="D3356" s="2">
        <v>4865</v>
      </c>
      <c r="E3356" s="2">
        <v>361</v>
      </c>
      <c r="F3356" s="2">
        <f t="shared" si="160"/>
        <v>20</v>
      </c>
      <c r="G3356" s="2">
        <f t="shared" si="160"/>
        <v>1</v>
      </c>
      <c r="H3356" s="2">
        <f t="shared" si="159"/>
        <v>0</v>
      </c>
    </row>
    <row r="3357" spans="2:9" x14ac:dyDescent="0.2">
      <c r="B3357" s="3" t="s">
        <v>20</v>
      </c>
      <c r="C3357" s="3" t="s">
        <v>22</v>
      </c>
      <c r="D3357" s="2">
        <v>162205</v>
      </c>
      <c r="E3357" s="2">
        <v>4154</v>
      </c>
      <c r="F3357" s="2">
        <f t="shared" si="160"/>
        <v>3003</v>
      </c>
      <c r="G3357" s="2">
        <f t="shared" si="160"/>
        <v>50</v>
      </c>
      <c r="H3357" s="2">
        <f t="shared" si="159"/>
        <v>128066</v>
      </c>
      <c r="I3357" s="2">
        <v>6664998</v>
      </c>
    </row>
    <row r="3358" spans="2:9" x14ac:dyDescent="0.2">
      <c r="B3358" s="3"/>
      <c r="C3358" s="3" t="s">
        <v>26</v>
      </c>
      <c r="D3358" s="2">
        <v>24522</v>
      </c>
      <c r="E3358" s="2">
        <v>487</v>
      </c>
      <c r="F3358" s="2">
        <f t="shared" si="160"/>
        <v>385</v>
      </c>
      <c r="G3358" s="2">
        <f t="shared" si="160"/>
        <v>9</v>
      </c>
      <c r="H3358" s="2">
        <f t="shared" si="159"/>
        <v>0</v>
      </c>
    </row>
    <row r="3359" spans="2:9" x14ac:dyDescent="0.2">
      <c r="B3359" s="3"/>
      <c r="C3359" s="3" t="s">
        <v>27</v>
      </c>
      <c r="D3359" s="2">
        <v>32231</v>
      </c>
      <c r="E3359" s="2">
        <v>589</v>
      </c>
      <c r="F3359" s="2">
        <f t="shared" si="160"/>
        <v>1068</v>
      </c>
      <c r="G3359" s="2">
        <f t="shared" si="160"/>
        <v>1</v>
      </c>
      <c r="H3359" s="2">
        <f t="shared" si="159"/>
        <v>0</v>
      </c>
    </row>
    <row r="3360" spans="2:9" x14ac:dyDescent="0.2">
      <c r="C3360" s="3" t="s">
        <v>42</v>
      </c>
      <c r="D3360" s="2">
        <v>7989</v>
      </c>
      <c r="E3360" s="2">
        <v>178</v>
      </c>
      <c r="F3360" s="2">
        <f t="shared" si="160"/>
        <v>278</v>
      </c>
      <c r="G3360" s="2">
        <f t="shared" si="160"/>
        <v>0</v>
      </c>
      <c r="H3360" s="2">
        <f t="shared" si="159"/>
        <v>0</v>
      </c>
    </row>
    <row r="3361" spans="1:9" x14ac:dyDescent="0.2">
      <c r="C3361" s="3" t="s">
        <v>43</v>
      </c>
      <c r="D3361" s="2">
        <v>31356</v>
      </c>
      <c r="E3361" s="2">
        <v>513</v>
      </c>
      <c r="F3361" s="2">
        <f t="shared" si="160"/>
        <v>1019</v>
      </c>
      <c r="G3361" s="2">
        <f t="shared" si="160"/>
        <v>20</v>
      </c>
      <c r="H3361" s="2">
        <f t="shared" si="159"/>
        <v>0</v>
      </c>
    </row>
    <row r="3362" spans="1:9" x14ac:dyDescent="0.2">
      <c r="A3362" s="1">
        <v>44034</v>
      </c>
      <c r="B3362" s="3" t="s">
        <v>5</v>
      </c>
      <c r="C3362" s="3" t="s">
        <v>6</v>
      </c>
      <c r="D3362" s="2">
        <v>67265</v>
      </c>
      <c r="E3362" s="2">
        <v>4050</v>
      </c>
      <c r="F3362" s="2">
        <f t="shared" si="160"/>
        <v>71</v>
      </c>
      <c r="G3362" s="2">
        <f t="shared" si="160"/>
        <v>1</v>
      </c>
      <c r="H3362" s="2">
        <f t="shared" si="159"/>
        <v>67659</v>
      </c>
      <c r="I3362" s="2">
        <v>5298640</v>
      </c>
    </row>
    <row r="3363" spans="1:9" x14ac:dyDescent="0.2">
      <c r="B3363" s="3"/>
      <c r="C3363" s="3" t="s">
        <v>7</v>
      </c>
      <c r="D3363" s="2">
        <v>61662</v>
      </c>
      <c r="E3363" s="2">
        <v>4543</v>
      </c>
      <c r="F3363" s="2">
        <f t="shared" si="160"/>
        <v>94</v>
      </c>
      <c r="G3363" s="2">
        <f t="shared" si="160"/>
        <v>1</v>
      </c>
      <c r="H3363" s="2">
        <f t="shared" si="159"/>
        <v>0</v>
      </c>
    </row>
    <row r="3364" spans="1:9" x14ac:dyDescent="0.2">
      <c r="B3364" s="3"/>
      <c r="C3364" s="3" t="s">
        <v>8</v>
      </c>
      <c r="D3364" s="2">
        <v>42765</v>
      </c>
      <c r="E3364" s="2">
        <v>2705</v>
      </c>
      <c r="F3364" s="2">
        <f t="shared" si="160"/>
        <v>36</v>
      </c>
      <c r="G3364" s="2">
        <f t="shared" si="160"/>
        <v>0</v>
      </c>
      <c r="H3364" s="2">
        <f t="shared" si="159"/>
        <v>0</v>
      </c>
    </row>
    <row r="3365" spans="1:9" x14ac:dyDescent="0.2">
      <c r="B3365" s="3"/>
      <c r="C3365" s="3" t="s">
        <v>35</v>
      </c>
      <c r="D3365" s="2">
        <v>49017</v>
      </c>
      <c r="E3365" s="2">
        <v>3060</v>
      </c>
      <c r="F3365" s="2">
        <f t="shared" si="160"/>
        <v>91</v>
      </c>
      <c r="G3365" s="2">
        <f t="shared" si="160"/>
        <v>0</v>
      </c>
      <c r="H3365" s="2">
        <f t="shared" si="159"/>
        <v>0</v>
      </c>
    </row>
    <row r="3366" spans="1:9" x14ac:dyDescent="0.2">
      <c r="B3366" s="3"/>
      <c r="C3366" s="3" t="s">
        <v>14</v>
      </c>
      <c r="D3366" s="2">
        <v>42621</v>
      </c>
      <c r="E3366" s="2">
        <v>2042</v>
      </c>
      <c r="F3366" s="2">
        <f t="shared" si="160"/>
        <v>46</v>
      </c>
      <c r="G3366" s="2">
        <f t="shared" si="160"/>
        <v>0</v>
      </c>
      <c r="H3366" s="2">
        <f t="shared" si="159"/>
        <v>0</v>
      </c>
    </row>
    <row r="3367" spans="1:9" x14ac:dyDescent="0.2">
      <c r="B3367" s="3" t="s">
        <v>9</v>
      </c>
      <c r="C3367" s="3" t="s">
        <v>10</v>
      </c>
      <c r="D3367" s="2">
        <v>20099</v>
      </c>
      <c r="E3367" s="2">
        <v>1768</v>
      </c>
      <c r="F3367" s="2">
        <f t="shared" si="160"/>
        <v>47</v>
      </c>
      <c r="G3367" s="2">
        <f t="shared" si="160"/>
        <v>4</v>
      </c>
      <c r="H3367" s="2">
        <f t="shared" si="159"/>
        <v>22974</v>
      </c>
      <c r="I3367" s="2">
        <v>1840929</v>
      </c>
    </row>
    <row r="3368" spans="1:9" x14ac:dyDescent="0.2">
      <c r="B3368" s="3"/>
      <c r="C3368" s="3" t="s">
        <v>11</v>
      </c>
      <c r="D3368" s="2">
        <v>19281</v>
      </c>
      <c r="E3368" s="2">
        <v>1316</v>
      </c>
      <c r="F3368" s="2">
        <f t="shared" si="160"/>
        <v>14</v>
      </c>
      <c r="G3368" s="2">
        <f t="shared" si="160"/>
        <v>1</v>
      </c>
      <c r="H3368" s="2">
        <f t="shared" si="159"/>
        <v>0</v>
      </c>
    </row>
    <row r="3369" spans="1:9" x14ac:dyDescent="0.2">
      <c r="B3369" s="3"/>
      <c r="C3369" s="3" t="s">
        <v>12</v>
      </c>
      <c r="D3369" s="2">
        <v>19173</v>
      </c>
      <c r="E3369" s="2">
        <v>1842</v>
      </c>
      <c r="F3369" s="2">
        <f t="shared" si="160"/>
        <v>20</v>
      </c>
      <c r="G3369" s="2">
        <f t="shared" si="160"/>
        <v>2</v>
      </c>
      <c r="H3369" s="2">
        <f t="shared" si="159"/>
        <v>0</v>
      </c>
    </row>
    <row r="3370" spans="1:9" x14ac:dyDescent="0.2">
      <c r="B3370" s="3"/>
      <c r="C3370" s="3" t="s">
        <v>36</v>
      </c>
      <c r="D3370" s="2">
        <v>16351</v>
      </c>
      <c r="E3370" s="2">
        <v>1167</v>
      </c>
      <c r="F3370" s="2">
        <f t="shared" si="160"/>
        <v>-164</v>
      </c>
      <c r="G3370" s="2">
        <f t="shared" si="160"/>
        <v>0</v>
      </c>
      <c r="H3370" s="2">
        <f t="shared" si="159"/>
        <v>0</v>
      </c>
    </row>
    <row r="3371" spans="1:9" x14ac:dyDescent="0.2">
      <c r="B3371" s="3"/>
      <c r="C3371" s="3" t="s">
        <v>37</v>
      </c>
      <c r="D3371" s="2">
        <v>17196</v>
      </c>
      <c r="E3371" s="2">
        <v>1082</v>
      </c>
      <c r="F3371" s="2">
        <f t="shared" si="160"/>
        <v>15</v>
      </c>
      <c r="G3371" s="2">
        <f t="shared" si="160"/>
        <v>0</v>
      </c>
      <c r="H3371" s="2">
        <f t="shared" si="159"/>
        <v>0</v>
      </c>
    </row>
    <row r="3372" spans="1:9" x14ac:dyDescent="0.2">
      <c r="B3372" s="3" t="s">
        <v>13</v>
      </c>
      <c r="C3372" s="3" t="s">
        <v>14</v>
      </c>
      <c r="D3372" s="2">
        <v>20678</v>
      </c>
      <c r="E3372" s="2">
        <v>1039</v>
      </c>
      <c r="F3372" s="2">
        <f t="shared" si="160"/>
        <v>28</v>
      </c>
      <c r="G3372" s="2">
        <f t="shared" si="160"/>
        <v>0</v>
      </c>
      <c r="H3372" s="2">
        <f t="shared" si="159"/>
        <v>10786</v>
      </c>
      <c r="I3372" s="2">
        <v>1063155</v>
      </c>
    </row>
    <row r="3373" spans="1:9" x14ac:dyDescent="0.2">
      <c r="B3373" s="3"/>
      <c r="C3373" s="3" t="s">
        <v>15</v>
      </c>
      <c r="D3373" s="2">
        <v>25084</v>
      </c>
      <c r="E3373" s="2">
        <v>1951</v>
      </c>
      <c r="F3373" s="2">
        <f t="shared" si="160"/>
        <v>73</v>
      </c>
      <c r="G3373" s="2">
        <f t="shared" si="160"/>
        <v>5</v>
      </c>
      <c r="H3373" s="2">
        <f t="shared" si="159"/>
        <v>0</v>
      </c>
    </row>
    <row r="3374" spans="1:9" x14ac:dyDescent="0.2">
      <c r="B3374" s="3"/>
      <c r="C3374" s="3" t="s">
        <v>12</v>
      </c>
      <c r="D3374" s="2">
        <v>16815</v>
      </c>
      <c r="E3374" s="2">
        <v>1152</v>
      </c>
      <c r="F3374" s="2">
        <f t="shared" si="160"/>
        <v>31</v>
      </c>
      <c r="G3374" s="2">
        <f t="shared" si="160"/>
        <v>6</v>
      </c>
      <c r="H3374" s="2">
        <f t="shared" si="159"/>
        <v>0</v>
      </c>
    </row>
    <row r="3375" spans="1:9" x14ac:dyDescent="0.2">
      <c r="B3375" s="3"/>
      <c r="C3375" s="3" t="s">
        <v>33</v>
      </c>
      <c r="D3375" s="2">
        <v>9821</v>
      </c>
      <c r="E3375" s="2">
        <v>972</v>
      </c>
      <c r="F3375" s="2">
        <f t="shared" si="160"/>
        <v>42</v>
      </c>
      <c r="G3375" s="2">
        <f t="shared" si="160"/>
        <v>2</v>
      </c>
      <c r="H3375" s="2">
        <f t="shared" si="159"/>
        <v>0</v>
      </c>
    </row>
    <row r="3376" spans="1:9" x14ac:dyDescent="0.2">
      <c r="B3376" s="3"/>
      <c r="C3376" s="3" t="s">
        <v>34</v>
      </c>
      <c r="D3376" s="2">
        <v>12933</v>
      </c>
      <c r="E3376" s="2">
        <v>971</v>
      </c>
      <c r="F3376" s="2">
        <f t="shared" si="160"/>
        <v>39</v>
      </c>
      <c r="G3376" s="2">
        <f t="shared" si="160"/>
        <v>1</v>
      </c>
      <c r="H3376" s="2">
        <f t="shared" si="159"/>
        <v>0</v>
      </c>
    </row>
    <row r="3377" spans="1:9" x14ac:dyDescent="0.2">
      <c r="B3377" s="3" t="s">
        <v>23</v>
      </c>
      <c r="C3377" s="3" t="s">
        <v>24</v>
      </c>
      <c r="D3377" s="2">
        <v>24143</v>
      </c>
      <c r="E3377" s="2">
        <v>2662</v>
      </c>
      <c r="F3377" s="2">
        <f t="shared" si="160"/>
        <v>110</v>
      </c>
      <c r="G3377" s="2">
        <f t="shared" si="160"/>
        <v>2</v>
      </c>
      <c r="H3377" s="2">
        <f t="shared" si="159"/>
        <v>30238</v>
      </c>
      <c r="I3377" s="2">
        <v>1559613</v>
      </c>
    </row>
    <row r="3378" spans="1:9" x14ac:dyDescent="0.2">
      <c r="B3378" s="3"/>
      <c r="C3378" s="3" t="s">
        <v>25</v>
      </c>
      <c r="D3378" s="2">
        <v>10385</v>
      </c>
      <c r="E3378" s="2">
        <v>1080</v>
      </c>
      <c r="F3378" s="2">
        <f t="shared" si="160"/>
        <v>72</v>
      </c>
      <c r="G3378" s="2">
        <f t="shared" si="160"/>
        <v>2</v>
      </c>
      <c r="H3378" s="2">
        <f t="shared" si="159"/>
        <v>0</v>
      </c>
    </row>
    <row r="3379" spans="1:9" x14ac:dyDescent="0.2">
      <c r="B3379" s="3"/>
      <c r="C3379" s="3" t="s">
        <v>28</v>
      </c>
      <c r="D3379" s="2">
        <v>8263</v>
      </c>
      <c r="E3379" s="2">
        <v>899</v>
      </c>
      <c r="F3379" s="2">
        <f t="shared" si="160"/>
        <v>80</v>
      </c>
      <c r="G3379" s="2">
        <f t="shared" si="160"/>
        <v>0</v>
      </c>
      <c r="H3379" s="2">
        <f t="shared" si="159"/>
        <v>0</v>
      </c>
    </row>
    <row r="3380" spans="1:9" x14ac:dyDescent="0.2">
      <c r="B3380" s="3"/>
      <c r="C3380" s="3" t="s">
        <v>38</v>
      </c>
      <c r="D3380" s="2">
        <v>2524</v>
      </c>
      <c r="E3380" s="2">
        <v>268</v>
      </c>
      <c r="F3380" s="2">
        <f t="shared" si="160"/>
        <v>23</v>
      </c>
      <c r="G3380" s="2">
        <f t="shared" si="160"/>
        <v>0</v>
      </c>
      <c r="H3380" s="2">
        <f t="shared" si="159"/>
        <v>0</v>
      </c>
    </row>
    <row r="3381" spans="1:9" x14ac:dyDescent="0.2">
      <c r="B3381" s="3"/>
      <c r="C3381" s="3" t="s">
        <v>39</v>
      </c>
      <c r="D3381" s="2">
        <v>1890</v>
      </c>
      <c r="E3381" s="2">
        <v>110</v>
      </c>
      <c r="F3381" s="2">
        <f t="shared" si="160"/>
        <v>30</v>
      </c>
      <c r="G3381" s="2">
        <f t="shared" si="160"/>
        <v>0</v>
      </c>
      <c r="H3381" s="2">
        <f t="shared" si="159"/>
        <v>0</v>
      </c>
    </row>
    <row r="3382" spans="1:9" x14ac:dyDescent="0.2">
      <c r="B3382" s="3" t="s">
        <v>16</v>
      </c>
      <c r="C3382" s="3" t="s">
        <v>17</v>
      </c>
      <c r="D3382" s="2">
        <v>24092</v>
      </c>
      <c r="E3382" s="2">
        <v>1673</v>
      </c>
      <c r="F3382" s="2">
        <f t="shared" si="160"/>
        <v>-1</v>
      </c>
      <c r="G3382" s="2">
        <f t="shared" si="160"/>
        <v>7</v>
      </c>
      <c r="H3382" s="2">
        <f t="shared" si="159"/>
        <v>15714</v>
      </c>
      <c r="I3382" s="2">
        <f>SUM(103396+968081)</f>
        <v>1071477</v>
      </c>
    </row>
    <row r="3383" spans="1:9" x14ac:dyDescent="0.2">
      <c r="B3383" s="3"/>
      <c r="C3383" s="3" t="s">
        <v>18</v>
      </c>
      <c r="D3383" s="2">
        <v>9282</v>
      </c>
      <c r="E3383" s="2">
        <v>839</v>
      </c>
      <c r="F3383" s="2">
        <f t="shared" si="160"/>
        <v>60</v>
      </c>
      <c r="G3383" s="2">
        <f t="shared" si="160"/>
        <v>2</v>
      </c>
      <c r="H3383" s="2">
        <f t="shared" si="159"/>
        <v>0</v>
      </c>
    </row>
    <row r="3384" spans="1:9" x14ac:dyDescent="0.2">
      <c r="B3384" s="3"/>
      <c r="C3384" s="3" t="s">
        <v>19</v>
      </c>
      <c r="D3384" s="2">
        <v>8003</v>
      </c>
      <c r="E3384" s="2">
        <v>720</v>
      </c>
      <c r="F3384" s="2">
        <f t="shared" si="160"/>
        <v>41</v>
      </c>
      <c r="G3384" s="2">
        <f t="shared" si="160"/>
        <v>2</v>
      </c>
      <c r="H3384" s="2">
        <f t="shared" si="159"/>
        <v>0</v>
      </c>
    </row>
    <row r="3385" spans="1:9" x14ac:dyDescent="0.2">
      <c r="B3385" s="3"/>
      <c r="C3385" s="3" t="s">
        <v>40</v>
      </c>
      <c r="D3385" s="2">
        <v>4600</v>
      </c>
      <c r="E3385" s="2">
        <v>334</v>
      </c>
      <c r="F3385" s="2">
        <f t="shared" si="160"/>
        <v>15</v>
      </c>
      <c r="G3385" s="2">
        <f t="shared" si="160"/>
        <v>1</v>
      </c>
      <c r="H3385" s="2">
        <f t="shared" si="159"/>
        <v>0</v>
      </c>
    </row>
    <row r="3386" spans="1:9" x14ac:dyDescent="0.2">
      <c r="B3386" s="3"/>
      <c r="C3386" s="3" t="s">
        <v>41</v>
      </c>
      <c r="D3386" s="2">
        <v>4889</v>
      </c>
      <c r="E3386" s="2">
        <v>362</v>
      </c>
      <c r="F3386" s="2">
        <f t="shared" si="160"/>
        <v>24</v>
      </c>
      <c r="G3386" s="2">
        <f t="shared" si="160"/>
        <v>1</v>
      </c>
      <c r="H3386" s="2">
        <f t="shared" si="159"/>
        <v>0</v>
      </c>
    </row>
    <row r="3387" spans="1:9" x14ac:dyDescent="0.2">
      <c r="B3387" s="3" t="s">
        <v>20</v>
      </c>
      <c r="C3387" s="3" t="s">
        <v>22</v>
      </c>
      <c r="D3387" s="2">
        <v>165242</v>
      </c>
      <c r="E3387" s="2">
        <v>4213</v>
      </c>
      <c r="F3387" s="2">
        <f t="shared" si="160"/>
        <v>3037</v>
      </c>
      <c r="G3387" s="2">
        <f t="shared" si="160"/>
        <v>59</v>
      </c>
      <c r="H3387" s="2">
        <f t="shared" si="159"/>
        <v>113306</v>
      </c>
      <c r="I3387" s="2">
        <v>6778304</v>
      </c>
    </row>
    <row r="3388" spans="1:9" x14ac:dyDescent="0.2">
      <c r="B3388" s="3"/>
      <c r="C3388" s="3" t="s">
        <v>26</v>
      </c>
      <c r="D3388" s="2">
        <v>25109</v>
      </c>
      <c r="E3388" s="2">
        <v>505</v>
      </c>
      <c r="F3388" s="2">
        <f t="shared" si="160"/>
        <v>587</v>
      </c>
      <c r="G3388" s="2">
        <f t="shared" si="160"/>
        <v>18</v>
      </c>
      <c r="H3388" s="2">
        <f t="shared" si="159"/>
        <v>0</v>
      </c>
    </row>
    <row r="3389" spans="1:9" x14ac:dyDescent="0.2">
      <c r="B3389" s="3"/>
      <c r="C3389" s="3" t="s">
        <v>27</v>
      </c>
      <c r="D3389" s="2">
        <v>33093</v>
      </c>
      <c r="E3389" s="2">
        <v>617</v>
      </c>
      <c r="F3389" s="2">
        <f t="shared" si="160"/>
        <v>862</v>
      </c>
      <c r="G3389" s="2">
        <f t="shared" si="160"/>
        <v>28</v>
      </c>
      <c r="H3389" s="2">
        <f t="shared" si="159"/>
        <v>0</v>
      </c>
    </row>
    <row r="3390" spans="1:9" x14ac:dyDescent="0.2">
      <c r="C3390" s="3" t="s">
        <v>42</v>
      </c>
      <c r="D3390" s="2">
        <v>8266</v>
      </c>
      <c r="E3390" s="2">
        <v>180</v>
      </c>
      <c r="F3390" s="2">
        <f t="shared" si="160"/>
        <v>277</v>
      </c>
      <c r="G3390" s="2">
        <f t="shared" si="160"/>
        <v>2</v>
      </c>
      <c r="H3390" s="2">
        <f t="shared" ref="H3390:H3453" si="161">SUM(I3390-I3360)</f>
        <v>0</v>
      </c>
    </row>
    <row r="3391" spans="1:9" x14ac:dyDescent="0.2">
      <c r="C3391" s="3" t="s">
        <v>43</v>
      </c>
      <c r="D3391" s="2">
        <v>32047</v>
      </c>
      <c r="E3391" s="2">
        <v>521</v>
      </c>
      <c r="F3391" s="2">
        <f t="shared" si="160"/>
        <v>691</v>
      </c>
      <c r="G3391" s="2">
        <f t="shared" si="160"/>
        <v>8</v>
      </c>
      <c r="H3391" s="2">
        <f t="shared" si="161"/>
        <v>0</v>
      </c>
    </row>
    <row r="3392" spans="1:9" x14ac:dyDescent="0.2">
      <c r="A3392" s="1">
        <v>44035</v>
      </c>
      <c r="B3392" s="3" t="s">
        <v>5</v>
      </c>
      <c r="C3392" s="3" t="s">
        <v>6</v>
      </c>
      <c r="D3392" s="2">
        <v>67374</v>
      </c>
      <c r="E3392" s="2">
        <v>4051</v>
      </c>
      <c r="F3392" s="2">
        <f t="shared" si="160"/>
        <v>109</v>
      </c>
      <c r="G3392" s="2">
        <f t="shared" si="160"/>
        <v>1</v>
      </c>
      <c r="H3392" s="2">
        <f t="shared" si="161"/>
        <v>69698</v>
      </c>
      <c r="I3392" s="2">
        <v>5368338</v>
      </c>
    </row>
    <row r="3393" spans="2:9" x14ac:dyDescent="0.2">
      <c r="B3393" s="3"/>
      <c r="C3393" s="3" t="s">
        <v>7</v>
      </c>
      <c r="D3393" s="2">
        <v>61752</v>
      </c>
      <c r="E3393" s="2">
        <v>4544</v>
      </c>
      <c r="F3393" s="2">
        <f t="shared" si="160"/>
        <v>90</v>
      </c>
      <c r="G3393" s="2">
        <f t="shared" si="160"/>
        <v>1</v>
      </c>
      <c r="H3393" s="2">
        <f t="shared" si="161"/>
        <v>0</v>
      </c>
    </row>
    <row r="3394" spans="2:9" x14ac:dyDescent="0.2">
      <c r="B3394" s="3"/>
      <c r="C3394" s="3" t="s">
        <v>8</v>
      </c>
      <c r="D3394" s="2">
        <v>42816</v>
      </c>
      <c r="E3394" s="2">
        <v>2705</v>
      </c>
      <c r="F3394" s="2">
        <f t="shared" si="160"/>
        <v>51</v>
      </c>
      <c r="G3394" s="2">
        <f t="shared" si="160"/>
        <v>0</v>
      </c>
      <c r="H3394" s="2">
        <f t="shared" si="161"/>
        <v>0</v>
      </c>
    </row>
    <row r="3395" spans="2:9" x14ac:dyDescent="0.2">
      <c r="B3395" s="3"/>
      <c r="C3395" s="3" t="s">
        <v>35</v>
      </c>
      <c r="D3395" s="2">
        <v>49086</v>
      </c>
      <c r="E3395" s="2">
        <v>3061</v>
      </c>
      <c r="F3395" s="2">
        <f t="shared" si="160"/>
        <v>69</v>
      </c>
      <c r="G3395" s="2">
        <f t="shared" si="160"/>
        <v>1</v>
      </c>
      <c r="H3395" s="2">
        <f t="shared" si="161"/>
        <v>0</v>
      </c>
    </row>
    <row r="3396" spans="2:9" x14ac:dyDescent="0.2">
      <c r="B3396" s="3"/>
      <c r="C3396" s="3" t="s">
        <v>14</v>
      </c>
      <c r="D3396" s="2">
        <v>42715</v>
      </c>
      <c r="E3396" s="2">
        <v>2042</v>
      </c>
      <c r="F3396" s="2">
        <f t="shared" si="160"/>
        <v>94</v>
      </c>
      <c r="G3396" s="2">
        <f t="shared" si="160"/>
        <v>0</v>
      </c>
      <c r="H3396" s="2">
        <f t="shared" si="161"/>
        <v>0</v>
      </c>
    </row>
    <row r="3397" spans="2:9" x14ac:dyDescent="0.2">
      <c r="B3397" s="3" t="s">
        <v>9</v>
      </c>
      <c r="C3397" s="3" t="s">
        <v>10</v>
      </c>
      <c r="D3397" s="2">
        <v>20133</v>
      </c>
      <c r="E3397" s="2">
        <v>1771</v>
      </c>
      <c r="F3397" s="2">
        <f t="shared" si="160"/>
        <v>34</v>
      </c>
      <c r="G3397" s="2">
        <f t="shared" si="160"/>
        <v>3</v>
      </c>
      <c r="H3397" s="2">
        <f t="shared" si="161"/>
        <v>18709</v>
      </c>
      <c r="I3397" s="2">
        <v>1859638</v>
      </c>
    </row>
    <row r="3398" spans="2:9" x14ac:dyDescent="0.2">
      <c r="B3398" s="3"/>
      <c r="C3398" s="3" t="s">
        <v>11</v>
      </c>
      <c r="D3398" s="2">
        <v>19289</v>
      </c>
      <c r="E3398" s="2">
        <v>1319</v>
      </c>
      <c r="F3398" s="2">
        <f t="shared" si="160"/>
        <v>8</v>
      </c>
      <c r="G3398" s="2">
        <f t="shared" si="160"/>
        <v>3</v>
      </c>
      <c r="H3398" s="2">
        <f t="shared" si="161"/>
        <v>0</v>
      </c>
    </row>
    <row r="3399" spans="2:9" x14ac:dyDescent="0.2">
      <c r="B3399" s="3"/>
      <c r="C3399" s="3" t="s">
        <v>12</v>
      </c>
      <c r="D3399" s="2">
        <v>19198</v>
      </c>
      <c r="E3399" s="2">
        <v>1847</v>
      </c>
      <c r="F3399" s="2">
        <f t="shared" si="160"/>
        <v>25</v>
      </c>
      <c r="G3399" s="2">
        <f t="shared" si="160"/>
        <v>5</v>
      </c>
      <c r="H3399" s="2">
        <f t="shared" si="161"/>
        <v>0</v>
      </c>
    </row>
    <row r="3400" spans="2:9" x14ac:dyDescent="0.2">
      <c r="B3400" s="3"/>
      <c r="C3400" s="3" t="s">
        <v>36</v>
      </c>
      <c r="D3400" s="2">
        <v>16297</v>
      </c>
      <c r="E3400" s="2">
        <v>1168</v>
      </c>
      <c r="F3400" s="2">
        <f t="shared" si="160"/>
        <v>-54</v>
      </c>
      <c r="G3400" s="2">
        <f t="shared" si="160"/>
        <v>1</v>
      </c>
      <c r="H3400" s="2">
        <f t="shared" si="161"/>
        <v>0</v>
      </c>
    </row>
    <row r="3401" spans="2:9" x14ac:dyDescent="0.2">
      <c r="B3401" s="3"/>
      <c r="C3401" s="3" t="s">
        <v>37</v>
      </c>
      <c r="D3401" s="2">
        <v>17214</v>
      </c>
      <c r="E3401" s="2">
        <v>1082</v>
      </c>
      <c r="F3401" s="2">
        <f t="shared" si="160"/>
        <v>18</v>
      </c>
      <c r="G3401" s="2">
        <f t="shared" si="160"/>
        <v>0</v>
      </c>
      <c r="H3401" s="2">
        <f t="shared" si="161"/>
        <v>0</v>
      </c>
    </row>
    <row r="3402" spans="2:9" x14ac:dyDescent="0.2">
      <c r="B3402" s="3" t="s">
        <v>13</v>
      </c>
      <c r="C3402" s="3" t="s">
        <v>14</v>
      </c>
      <c r="D3402" s="2">
        <v>20732</v>
      </c>
      <c r="E3402" s="2">
        <v>1042</v>
      </c>
      <c r="F3402" s="2">
        <f t="shared" si="160"/>
        <v>54</v>
      </c>
      <c r="G3402" s="2">
        <f t="shared" si="160"/>
        <v>3</v>
      </c>
      <c r="H3402" s="2">
        <f t="shared" si="161"/>
        <v>16133</v>
      </c>
      <c r="I3402" s="2">
        <v>1079288</v>
      </c>
    </row>
    <row r="3403" spans="2:9" x14ac:dyDescent="0.2">
      <c r="B3403" s="3"/>
      <c r="C3403" s="3" t="s">
        <v>15</v>
      </c>
      <c r="D3403" s="2">
        <v>25123</v>
      </c>
      <c r="E3403" s="2">
        <v>1951</v>
      </c>
      <c r="F3403" s="2">
        <f t="shared" si="160"/>
        <v>39</v>
      </c>
      <c r="G3403" s="2">
        <f t="shared" si="160"/>
        <v>0</v>
      </c>
      <c r="H3403" s="2">
        <f t="shared" si="161"/>
        <v>0</v>
      </c>
    </row>
    <row r="3404" spans="2:9" x14ac:dyDescent="0.2">
      <c r="B3404" s="3"/>
      <c r="C3404" s="3" t="s">
        <v>12</v>
      </c>
      <c r="D3404" s="2">
        <v>16856</v>
      </c>
      <c r="E3404" s="2">
        <v>1157</v>
      </c>
      <c r="F3404" s="2">
        <f t="shared" si="160"/>
        <v>41</v>
      </c>
      <c r="G3404" s="2">
        <f t="shared" si="160"/>
        <v>5</v>
      </c>
      <c r="H3404" s="2">
        <f t="shared" si="161"/>
        <v>0</v>
      </c>
    </row>
    <row r="3405" spans="2:9" x14ac:dyDescent="0.2">
      <c r="B3405" s="3"/>
      <c r="C3405" s="3" t="s">
        <v>33</v>
      </c>
      <c r="D3405" s="2">
        <v>9849</v>
      </c>
      <c r="E3405" s="2">
        <v>974</v>
      </c>
      <c r="F3405" s="2">
        <f t="shared" ref="F3405:G3468" si="162">SUM(D3405-D3375)</f>
        <v>28</v>
      </c>
      <c r="G3405" s="2">
        <f t="shared" si="162"/>
        <v>2</v>
      </c>
      <c r="H3405" s="2">
        <f t="shared" si="161"/>
        <v>0</v>
      </c>
    </row>
    <row r="3406" spans="2:9" x14ac:dyDescent="0.2">
      <c r="B3406" s="3"/>
      <c r="C3406" s="3" t="s">
        <v>34</v>
      </c>
      <c r="D3406" s="2">
        <v>12972</v>
      </c>
      <c r="E3406" s="2">
        <v>974</v>
      </c>
      <c r="F3406" s="2">
        <f t="shared" si="162"/>
        <v>39</v>
      </c>
      <c r="G3406" s="2">
        <f t="shared" si="162"/>
        <v>3</v>
      </c>
      <c r="H3406" s="2">
        <f t="shared" si="161"/>
        <v>0</v>
      </c>
    </row>
    <row r="3407" spans="2:9" x14ac:dyDescent="0.2">
      <c r="B3407" s="3" t="s">
        <v>23</v>
      </c>
      <c r="C3407" s="3" t="s">
        <v>24</v>
      </c>
      <c r="D3407" s="2">
        <v>24261</v>
      </c>
      <c r="E3407" s="2">
        <v>2666</v>
      </c>
      <c r="F3407" s="2">
        <f t="shared" si="162"/>
        <v>118</v>
      </c>
      <c r="G3407" s="2">
        <f t="shared" si="162"/>
        <v>4</v>
      </c>
      <c r="H3407" s="2">
        <f t="shared" si="161"/>
        <v>27111</v>
      </c>
      <c r="I3407" s="2">
        <v>1586724</v>
      </c>
    </row>
    <row r="3408" spans="2:9" x14ac:dyDescent="0.2">
      <c r="B3408" s="3"/>
      <c r="C3408" s="3" t="s">
        <v>25</v>
      </c>
      <c r="D3408" s="2">
        <v>10476</v>
      </c>
      <c r="E3408" s="2">
        <v>1081</v>
      </c>
      <c r="F3408" s="2">
        <f t="shared" si="162"/>
        <v>91</v>
      </c>
      <c r="G3408" s="2">
        <f t="shared" si="162"/>
        <v>1</v>
      </c>
      <c r="H3408" s="2">
        <f t="shared" si="161"/>
        <v>0</v>
      </c>
    </row>
    <row r="3409" spans="1:9" x14ac:dyDescent="0.2">
      <c r="B3409" s="3"/>
      <c r="C3409" s="3" t="s">
        <v>28</v>
      </c>
      <c r="D3409" s="2">
        <v>8323</v>
      </c>
      <c r="E3409" s="2">
        <v>899</v>
      </c>
      <c r="F3409" s="2">
        <f t="shared" si="162"/>
        <v>60</v>
      </c>
      <c r="G3409" s="2">
        <f t="shared" si="162"/>
        <v>0</v>
      </c>
      <c r="H3409" s="2">
        <f t="shared" si="161"/>
        <v>0</v>
      </c>
    </row>
    <row r="3410" spans="1:9" x14ac:dyDescent="0.2">
      <c r="B3410" s="3"/>
      <c r="C3410" s="3" t="s">
        <v>38</v>
      </c>
      <c r="D3410" s="2">
        <v>2557</v>
      </c>
      <c r="E3410" s="2">
        <v>269</v>
      </c>
      <c r="F3410" s="2">
        <f t="shared" si="162"/>
        <v>33</v>
      </c>
      <c r="G3410" s="2">
        <f t="shared" si="162"/>
        <v>1</v>
      </c>
      <c r="H3410" s="2">
        <f t="shared" si="161"/>
        <v>0</v>
      </c>
    </row>
    <row r="3411" spans="1:9" x14ac:dyDescent="0.2">
      <c r="B3411" s="3"/>
      <c r="C3411" s="3" t="s">
        <v>39</v>
      </c>
      <c r="D3411" s="2">
        <v>1907</v>
      </c>
      <c r="E3411" s="2">
        <v>110</v>
      </c>
      <c r="F3411" s="2">
        <f t="shared" si="162"/>
        <v>17</v>
      </c>
      <c r="G3411" s="2">
        <f t="shared" si="162"/>
        <v>0</v>
      </c>
      <c r="H3411" s="2">
        <f t="shared" si="161"/>
        <v>0</v>
      </c>
    </row>
    <row r="3412" spans="1:9" x14ac:dyDescent="0.2">
      <c r="B3412" s="3" t="s">
        <v>16</v>
      </c>
      <c r="C3412" s="3" t="s">
        <v>17</v>
      </c>
      <c r="D3412" s="2">
        <v>24403</v>
      </c>
      <c r="E3412" s="2">
        <v>1675</v>
      </c>
      <c r="F3412" s="2">
        <f t="shared" si="162"/>
        <v>311</v>
      </c>
      <c r="G3412" s="2">
        <f t="shared" si="162"/>
        <v>2</v>
      </c>
      <c r="H3412" s="2">
        <f t="shared" si="161"/>
        <v>14140</v>
      </c>
      <c r="I3412" s="2">
        <f>SUM(104358+981259)</f>
        <v>1085617</v>
      </c>
    </row>
    <row r="3413" spans="1:9" x14ac:dyDescent="0.2">
      <c r="B3413" s="3"/>
      <c r="C3413" s="3" t="s">
        <v>18</v>
      </c>
      <c r="D3413" s="2">
        <v>9311</v>
      </c>
      <c r="E3413" s="2">
        <v>842</v>
      </c>
      <c r="F3413" s="2">
        <f t="shared" si="162"/>
        <v>29</v>
      </c>
      <c r="G3413" s="2">
        <f t="shared" si="162"/>
        <v>3</v>
      </c>
      <c r="H3413" s="2">
        <f t="shared" si="161"/>
        <v>0</v>
      </c>
    </row>
    <row r="3414" spans="1:9" x14ac:dyDescent="0.2">
      <c r="B3414" s="3"/>
      <c r="C3414" s="3" t="s">
        <v>19</v>
      </c>
      <c r="D3414" s="2">
        <v>8049</v>
      </c>
      <c r="E3414" s="2">
        <v>720</v>
      </c>
      <c r="F3414" s="2">
        <f t="shared" si="162"/>
        <v>46</v>
      </c>
      <c r="G3414" s="2">
        <f t="shared" si="162"/>
        <v>0</v>
      </c>
      <c r="H3414" s="2">
        <f t="shared" si="161"/>
        <v>0</v>
      </c>
    </row>
    <row r="3415" spans="1:9" x14ac:dyDescent="0.2">
      <c r="B3415" s="3"/>
      <c r="C3415" s="3" t="s">
        <v>40</v>
      </c>
      <c r="D3415" s="2">
        <v>4609</v>
      </c>
      <c r="E3415" s="2">
        <v>334</v>
      </c>
      <c r="F3415" s="2">
        <f t="shared" si="162"/>
        <v>9</v>
      </c>
      <c r="G3415" s="2">
        <f t="shared" si="162"/>
        <v>0</v>
      </c>
      <c r="H3415" s="2">
        <f t="shared" si="161"/>
        <v>0</v>
      </c>
    </row>
    <row r="3416" spans="1:9" x14ac:dyDescent="0.2">
      <c r="B3416" s="3"/>
      <c r="C3416" s="3" t="s">
        <v>41</v>
      </c>
      <c r="D3416" s="2">
        <v>4919</v>
      </c>
      <c r="E3416" s="2">
        <v>362</v>
      </c>
      <c r="F3416" s="2">
        <f t="shared" si="162"/>
        <v>30</v>
      </c>
      <c r="G3416" s="2">
        <f t="shared" si="162"/>
        <v>0</v>
      </c>
      <c r="H3416" s="2">
        <f t="shared" si="161"/>
        <v>0</v>
      </c>
    </row>
    <row r="3417" spans="1:9" x14ac:dyDescent="0.2">
      <c r="B3417" s="3" t="s">
        <v>20</v>
      </c>
      <c r="C3417" s="3" t="s">
        <v>22</v>
      </c>
      <c r="D3417" s="2">
        <v>167198</v>
      </c>
      <c r="E3417" s="2">
        <v>4262</v>
      </c>
      <c r="F3417" s="2">
        <f t="shared" si="162"/>
        <v>1956</v>
      </c>
      <c r="G3417" s="2">
        <f t="shared" si="162"/>
        <v>49</v>
      </c>
      <c r="H3417" s="2">
        <f t="shared" si="161"/>
        <v>137572</v>
      </c>
      <c r="I3417" s="2">
        <v>6915876</v>
      </c>
    </row>
    <row r="3418" spans="1:9" x14ac:dyDescent="0.2">
      <c r="B3418" s="3"/>
      <c r="C3418" s="3" t="s">
        <v>26</v>
      </c>
      <c r="D3418" s="2">
        <v>25615</v>
      </c>
      <c r="E3418" s="2">
        <v>512</v>
      </c>
      <c r="F3418" s="2">
        <f t="shared" si="162"/>
        <v>506</v>
      </c>
      <c r="G3418" s="2">
        <f t="shared" si="162"/>
        <v>7</v>
      </c>
      <c r="H3418" s="2">
        <f t="shared" si="161"/>
        <v>0</v>
      </c>
    </row>
    <row r="3419" spans="1:9" x14ac:dyDescent="0.2">
      <c r="B3419" s="3"/>
      <c r="C3419" s="3" t="s">
        <v>27</v>
      </c>
      <c r="D3419" s="2">
        <v>33833</v>
      </c>
      <c r="E3419" s="2">
        <v>637</v>
      </c>
      <c r="F3419" s="2">
        <f t="shared" si="162"/>
        <v>740</v>
      </c>
      <c r="G3419" s="2">
        <f t="shared" si="162"/>
        <v>20</v>
      </c>
      <c r="H3419" s="2">
        <f t="shared" si="161"/>
        <v>0</v>
      </c>
    </row>
    <row r="3420" spans="1:9" x14ac:dyDescent="0.2">
      <c r="C3420" s="3" t="s">
        <v>42</v>
      </c>
      <c r="D3420" s="2">
        <v>8458</v>
      </c>
      <c r="E3420" s="2">
        <v>181</v>
      </c>
      <c r="F3420" s="2">
        <f t="shared" si="162"/>
        <v>192</v>
      </c>
      <c r="G3420" s="2">
        <f t="shared" si="162"/>
        <v>1</v>
      </c>
      <c r="H3420" s="2">
        <f t="shared" si="161"/>
        <v>0</v>
      </c>
    </row>
    <row r="3421" spans="1:9" x14ac:dyDescent="0.2">
      <c r="C3421" s="3" t="s">
        <v>43</v>
      </c>
      <c r="D3421" s="2">
        <v>32863</v>
      </c>
      <c r="E3421" s="2">
        <v>543</v>
      </c>
      <c r="F3421" s="2">
        <f t="shared" si="162"/>
        <v>816</v>
      </c>
      <c r="G3421" s="2">
        <f t="shared" si="162"/>
        <v>22</v>
      </c>
      <c r="H3421" s="2">
        <f t="shared" si="161"/>
        <v>0</v>
      </c>
    </row>
    <row r="3422" spans="1:9" x14ac:dyDescent="0.2">
      <c r="A3422" s="1">
        <v>44036</v>
      </c>
      <c r="B3422" s="3" t="s">
        <v>5</v>
      </c>
      <c r="C3422" s="3" t="s">
        <v>6</v>
      </c>
      <c r="D3422" s="2">
        <v>67458</v>
      </c>
      <c r="E3422" s="2">
        <v>4053</v>
      </c>
      <c r="F3422" s="2">
        <f t="shared" si="162"/>
        <v>84</v>
      </c>
      <c r="G3422" s="2">
        <f t="shared" si="162"/>
        <v>2</v>
      </c>
      <c r="H3422" s="2">
        <f t="shared" si="161"/>
        <v>76507</v>
      </c>
      <c r="I3422" s="2">
        <v>5444845</v>
      </c>
    </row>
    <row r="3423" spans="1:9" x14ac:dyDescent="0.2">
      <c r="B3423" s="3"/>
      <c r="C3423" s="3" t="s">
        <v>7</v>
      </c>
      <c r="D3423" s="2">
        <v>61824</v>
      </c>
      <c r="E3423" s="2">
        <v>4544</v>
      </c>
      <c r="F3423" s="2">
        <f t="shared" si="162"/>
        <v>72</v>
      </c>
      <c r="G3423" s="2">
        <f t="shared" si="162"/>
        <v>0</v>
      </c>
      <c r="H3423" s="2">
        <f t="shared" si="161"/>
        <v>0</v>
      </c>
    </row>
    <row r="3424" spans="1:9" x14ac:dyDescent="0.2">
      <c r="B3424" s="3"/>
      <c r="C3424" s="3" t="s">
        <v>8</v>
      </c>
      <c r="D3424" s="2">
        <v>42860</v>
      </c>
      <c r="E3424" s="2">
        <v>2705</v>
      </c>
      <c r="F3424" s="2">
        <f t="shared" si="162"/>
        <v>44</v>
      </c>
      <c r="G3424" s="2">
        <f t="shared" si="162"/>
        <v>0</v>
      </c>
      <c r="H3424" s="2">
        <f t="shared" si="161"/>
        <v>0</v>
      </c>
    </row>
    <row r="3425" spans="2:9" x14ac:dyDescent="0.2">
      <c r="B3425" s="3"/>
      <c r="C3425" s="3" t="s">
        <v>35</v>
      </c>
      <c r="D3425" s="2">
        <v>49200</v>
      </c>
      <c r="E3425" s="2">
        <v>3062</v>
      </c>
      <c r="F3425" s="2">
        <f t="shared" si="162"/>
        <v>114</v>
      </c>
      <c r="G3425" s="2">
        <f t="shared" si="162"/>
        <v>1</v>
      </c>
      <c r="H3425" s="2">
        <f t="shared" si="161"/>
        <v>0</v>
      </c>
    </row>
    <row r="3426" spans="2:9" x14ac:dyDescent="0.2">
      <c r="B3426" s="3"/>
      <c r="C3426" s="3" t="s">
        <v>14</v>
      </c>
      <c r="D3426" s="2">
        <v>42773</v>
      </c>
      <c r="E3426" s="2">
        <v>2042</v>
      </c>
      <c r="F3426" s="2">
        <f t="shared" si="162"/>
        <v>58</v>
      </c>
      <c r="G3426" s="2">
        <f t="shared" si="162"/>
        <v>0</v>
      </c>
      <c r="H3426" s="2">
        <f t="shared" si="161"/>
        <v>0</v>
      </c>
    </row>
    <row r="3427" spans="2:9" x14ac:dyDescent="0.2">
      <c r="B3427" s="3" t="s">
        <v>9</v>
      </c>
      <c r="C3427" s="3" t="s">
        <v>10</v>
      </c>
      <c r="D3427" s="2">
        <v>20162</v>
      </c>
      <c r="E3427" s="2">
        <v>1778</v>
      </c>
      <c r="F3427" s="2">
        <f t="shared" si="162"/>
        <v>29</v>
      </c>
      <c r="G3427" s="2">
        <f t="shared" si="162"/>
        <v>7</v>
      </c>
      <c r="H3427" s="2">
        <f t="shared" si="161"/>
        <v>28006</v>
      </c>
      <c r="I3427" s="2">
        <v>1887644</v>
      </c>
    </row>
    <row r="3428" spans="2:9" x14ac:dyDescent="0.2">
      <c r="B3428" s="3"/>
      <c r="C3428" s="3" t="s">
        <v>11</v>
      </c>
      <c r="D3428" s="2">
        <v>19313</v>
      </c>
      <c r="E3428" s="2">
        <v>1320</v>
      </c>
      <c r="F3428" s="2">
        <f t="shared" si="162"/>
        <v>24</v>
      </c>
      <c r="G3428" s="2">
        <f t="shared" si="162"/>
        <v>1</v>
      </c>
      <c r="H3428" s="2">
        <f t="shared" si="161"/>
        <v>0</v>
      </c>
    </row>
    <row r="3429" spans="2:9" x14ac:dyDescent="0.2">
      <c r="B3429" s="3"/>
      <c r="C3429" s="3" t="s">
        <v>12</v>
      </c>
      <c r="D3429" s="2">
        <v>19228</v>
      </c>
      <c r="E3429" s="2">
        <v>1851</v>
      </c>
      <c r="F3429" s="2">
        <f t="shared" si="162"/>
        <v>30</v>
      </c>
      <c r="G3429" s="2">
        <f t="shared" si="162"/>
        <v>4</v>
      </c>
      <c r="H3429" s="2">
        <f t="shared" si="161"/>
        <v>0</v>
      </c>
    </row>
    <row r="3430" spans="2:9" x14ac:dyDescent="0.2">
      <c r="B3430" s="3"/>
      <c r="C3430" s="3" t="s">
        <v>36</v>
      </c>
      <c r="D3430" s="2">
        <v>16321</v>
      </c>
      <c r="E3430" s="2">
        <v>1170</v>
      </c>
      <c r="F3430" s="2">
        <f t="shared" si="162"/>
        <v>24</v>
      </c>
      <c r="G3430" s="2">
        <f t="shared" si="162"/>
        <v>2</v>
      </c>
      <c r="H3430" s="2">
        <f t="shared" si="161"/>
        <v>0</v>
      </c>
    </row>
    <row r="3431" spans="2:9" x14ac:dyDescent="0.2">
      <c r="B3431" s="3"/>
      <c r="C3431" s="3" t="s">
        <v>37</v>
      </c>
      <c r="D3431" s="2">
        <v>17237</v>
      </c>
      <c r="E3431" s="2">
        <v>1085</v>
      </c>
      <c r="F3431" s="2">
        <f t="shared" si="162"/>
        <v>23</v>
      </c>
      <c r="G3431" s="2">
        <f t="shared" si="162"/>
        <v>3</v>
      </c>
      <c r="H3431" s="2">
        <f t="shared" si="161"/>
        <v>0</v>
      </c>
    </row>
    <row r="3432" spans="2:9" x14ac:dyDescent="0.2">
      <c r="B3432" s="3" t="s">
        <v>13</v>
      </c>
      <c r="C3432" s="3" t="s">
        <v>14</v>
      </c>
      <c r="D3432" s="2">
        <v>20793</v>
      </c>
      <c r="E3432" s="2">
        <v>1044</v>
      </c>
      <c r="F3432" s="2">
        <f t="shared" si="162"/>
        <v>61</v>
      </c>
      <c r="G3432" s="2">
        <f t="shared" si="162"/>
        <v>2</v>
      </c>
      <c r="H3432" s="2">
        <f t="shared" si="161"/>
        <v>13104</v>
      </c>
      <c r="I3432" s="2">
        <v>1092392</v>
      </c>
    </row>
    <row r="3433" spans="2:9" x14ac:dyDescent="0.2">
      <c r="B3433" s="3"/>
      <c r="C3433" s="3" t="s">
        <v>15</v>
      </c>
      <c r="D3433" s="2">
        <v>25190</v>
      </c>
      <c r="E3433" s="2">
        <v>1954</v>
      </c>
      <c r="F3433" s="2">
        <f t="shared" si="162"/>
        <v>67</v>
      </c>
      <c r="G3433" s="2">
        <f t="shared" si="162"/>
        <v>3</v>
      </c>
      <c r="H3433" s="2">
        <f t="shared" si="161"/>
        <v>0</v>
      </c>
    </row>
    <row r="3434" spans="2:9" x14ac:dyDescent="0.2">
      <c r="B3434" s="3"/>
      <c r="C3434" s="3" t="s">
        <v>12</v>
      </c>
      <c r="D3434" s="2">
        <v>16883</v>
      </c>
      <c r="E3434" s="2">
        <v>1159</v>
      </c>
      <c r="F3434" s="2">
        <f t="shared" si="162"/>
        <v>27</v>
      </c>
      <c r="G3434" s="2">
        <f t="shared" si="162"/>
        <v>2</v>
      </c>
      <c r="H3434" s="2">
        <f t="shared" si="161"/>
        <v>0</v>
      </c>
    </row>
    <row r="3435" spans="2:9" x14ac:dyDescent="0.2">
      <c r="B3435" s="3"/>
      <c r="C3435" s="3" t="s">
        <v>33</v>
      </c>
      <c r="D3435" s="2">
        <v>9895</v>
      </c>
      <c r="E3435" s="2">
        <v>975</v>
      </c>
      <c r="F3435" s="2">
        <f t="shared" si="162"/>
        <v>46</v>
      </c>
      <c r="G3435" s="2">
        <f t="shared" si="162"/>
        <v>1</v>
      </c>
      <c r="H3435" s="2">
        <f t="shared" si="161"/>
        <v>0</v>
      </c>
    </row>
    <row r="3436" spans="2:9" x14ac:dyDescent="0.2">
      <c r="B3436" s="3"/>
      <c r="C3436" s="3" t="s">
        <v>34</v>
      </c>
      <c r="D3436" s="2">
        <v>13019</v>
      </c>
      <c r="E3436" s="2">
        <v>977</v>
      </c>
      <c r="F3436" s="2">
        <f t="shared" si="162"/>
        <v>47</v>
      </c>
      <c r="G3436" s="2">
        <f t="shared" si="162"/>
        <v>3</v>
      </c>
      <c r="H3436" s="2">
        <f t="shared" si="161"/>
        <v>0</v>
      </c>
    </row>
    <row r="3437" spans="2:9" x14ac:dyDescent="0.2">
      <c r="B3437" s="3" t="s">
        <v>23</v>
      </c>
      <c r="C3437" s="3" t="s">
        <v>24</v>
      </c>
      <c r="D3437" s="2">
        <v>24371</v>
      </c>
      <c r="E3437" s="2">
        <v>2666</v>
      </c>
      <c r="F3437" s="2">
        <f t="shared" si="162"/>
        <v>110</v>
      </c>
      <c r="G3437" s="2">
        <f t="shared" si="162"/>
        <v>0</v>
      </c>
      <c r="H3437" s="2">
        <f t="shared" si="161"/>
        <v>27922</v>
      </c>
      <c r="I3437" s="2">
        <v>1614646</v>
      </c>
    </row>
    <row r="3438" spans="2:9" x14ac:dyDescent="0.2">
      <c r="B3438" s="3"/>
      <c r="C3438" s="3" t="s">
        <v>25</v>
      </c>
      <c r="D3438" s="2">
        <v>10542</v>
      </c>
      <c r="E3438" s="2">
        <v>1083</v>
      </c>
      <c r="F3438" s="2">
        <f t="shared" si="162"/>
        <v>66</v>
      </c>
      <c r="G3438" s="2">
        <f t="shared" si="162"/>
        <v>2</v>
      </c>
      <c r="H3438" s="2">
        <f t="shared" si="161"/>
        <v>0</v>
      </c>
    </row>
    <row r="3439" spans="2:9" x14ac:dyDescent="0.2">
      <c r="B3439" s="3"/>
      <c r="C3439" s="3" t="s">
        <v>28</v>
      </c>
      <c r="D3439" s="2">
        <v>8425</v>
      </c>
      <c r="E3439" s="2">
        <v>899</v>
      </c>
      <c r="F3439" s="2">
        <f t="shared" si="162"/>
        <v>102</v>
      </c>
      <c r="G3439" s="2">
        <f t="shared" si="162"/>
        <v>0</v>
      </c>
      <c r="H3439" s="2">
        <f t="shared" si="161"/>
        <v>0</v>
      </c>
    </row>
    <row r="3440" spans="2:9" x14ac:dyDescent="0.2">
      <c r="B3440" s="3"/>
      <c r="C3440" s="3" t="s">
        <v>38</v>
      </c>
      <c r="D3440" s="2">
        <v>2582</v>
      </c>
      <c r="E3440" s="2">
        <v>269</v>
      </c>
      <c r="F3440" s="2">
        <f t="shared" si="162"/>
        <v>25</v>
      </c>
      <c r="G3440" s="2">
        <f t="shared" si="162"/>
        <v>0</v>
      </c>
      <c r="H3440" s="2">
        <f t="shared" si="161"/>
        <v>0</v>
      </c>
    </row>
    <row r="3441" spans="1:9" x14ac:dyDescent="0.2">
      <c r="B3441" s="3"/>
      <c r="C3441" s="3" t="s">
        <v>39</v>
      </c>
      <c r="D3441" s="2">
        <v>1915</v>
      </c>
      <c r="E3441" s="2">
        <v>110</v>
      </c>
      <c r="F3441" s="2">
        <f t="shared" si="162"/>
        <v>8</v>
      </c>
      <c r="G3441" s="2">
        <f t="shared" si="162"/>
        <v>0</v>
      </c>
      <c r="H3441" s="2">
        <f t="shared" si="161"/>
        <v>0</v>
      </c>
    </row>
    <row r="3442" spans="1:9" x14ac:dyDescent="0.2">
      <c r="B3442" s="3" t="s">
        <v>16</v>
      </c>
      <c r="C3442" s="3" t="s">
        <v>17</v>
      </c>
      <c r="D3442" s="2">
        <v>24630</v>
      </c>
      <c r="E3442" s="2">
        <v>1676</v>
      </c>
      <c r="F3442" s="2">
        <f t="shared" si="162"/>
        <v>227</v>
      </c>
      <c r="G3442" s="2">
        <f t="shared" si="162"/>
        <v>1</v>
      </c>
      <c r="H3442" s="2">
        <f t="shared" si="161"/>
        <v>19331</v>
      </c>
      <c r="I3442" s="2">
        <f>SUM(105571+999377)</f>
        <v>1104948</v>
      </c>
    </row>
    <row r="3443" spans="1:9" x14ac:dyDescent="0.2">
      <c r="B3443" s="3"/>
      <c r="C3443" s="3" t="s">
        <v>18</v>
      </c>
      <c r="D3443" s="2">
        <v>9385</v>
      </c>
      <c r="E3443" s="2">
        <v>844</v>
      </c>
      <c r="F3443" s="2">
        <f t="shared" si="162"/>
        <v>74</v>
      </c>
      <c r="G3443" s="2">
        <f t="shared" si="162"/>
        <v>2</v>
      </c>
      <c r="H3443" s="2">
        <f t="shared" si="161"/>
        <v>0</v>
      </c>
    </row>
    <row r="3444" spans="1:9" x14ac:dyDescent="0.2">
      <c r="B3444" s="3"/>
      <c r="C3444" s="3" t="s">
        <v>19</v>
      </c>
      <c r="D3444" s="2">
        <v>8140</v>
      </c>
      <c r="E3444" s="2">
        <v>720</v>
      </c>
      <c r="F3444" s="2">
        <f t="shared" si="162"/>
        <v>91</v>
      </c>
      <c r="G3444" s="2">
        <f t="shared" si="162"/>
        <v>0</v>
      </c>
      <c r="H3444" s="2">
        <f t="shared" si="161"/>
        <v>0</v>
      </c>
    </row>
    <row r="3445" spans="1:9" x14ac:dyDescent="0.2">
      <c r="B3445" s="3"/>
      <c r="C3445" s="3" t="s">
        <v>40</v>
      </c>
      <c r="D3445" s="2">
        <v>4624</v>
      </c>
      <c r="E3445" s="2">
        <v>334</v>
      </c>
      <c r="F3445" s="2">
        <f t="shared" si="162"/>
        <v>15</v>
      </c>
      <c r="G3445" s="2">
        <f t="shared" si="162"/>
        <v>0</v>
      </c>
      <c r="H3445" s="2">
        <f t="shared" si="161"/>
        <v>0</v>
      </c>
    </row>
    <row r="3446" spans="1:9" x14ac:dyDescent="0.2">
      <c r="B3446" s="3"/>
      <c r="C3446" s="3" t="s">
        <v>41</v>
      </c>
      <c r="D3446" s="2">
        <v>4977</v>
      </c>
      <c r="E3446" s="2">
        <v>362</v>
      </c>
      <c r="F3446" s="2">
        <f t="shared" si="162"/>
        <v>58</v>
      </c>
      <c r="G3446" s="2">
        <f t="shared" si="162"/>
        <v>0</v>
      </c>
      <c r="H3446" s="2">
        <f t="shared" si="161"/>
        <v>0</v>
      </c>
    </row>
    <row r="3447" spans="1:9" x14ac:dyDescent="0.2">
      <c r="B3447" s="3" t="s">
        <v>20</v>
      </c>
      <c r="C3447" s="3" t="s">
        <v>22</v>
      </c>
      <c r="D3447" s="2">
        <v>169078</v>
      </c>
      <c r="E3447" s="2">
        <v>4300</v>
      </c>
      <c r="F3447" s="2">
        <f t="shared" si="162"/>
        <v>1880</v>
      </c>
      <c r="G3447" s="2">
        <f t="shared" si="162"/>
        <v>38</v>
      </c>
      <c r="H3447" s="2">
        <f t="shared" si="161"/>
        <v>131479</v>
      </c>
      <c r="I3447" s="2">
        <v>7047355</v>
      </c>
    </row>
    <row r="3448" spans="1:9" x14ac:dyDescent="0.2">
      <c r="B3448" s="3"/>
      <c r="C3448" s="3" t="s">
        <v>26</v>
      </c>
      <c r="D3448" s="2">
        <v>26100</v>
      </c>
      <c r="E3448" s="2">
        <v>524</v>
      </c>
      <c r="F3448" s="2">
        <f t="shared" si="162"/>
        <v>485</v>
      </c>
      <c r="G3448" s="2">
        <f t="shared" si="162"/>
        <v>12</v>
      </c>
      <c r="H3448" s="2">
        <f t="shared" si="161"/>
        <v>0</v>
      </c>
    </row>
    <row r="3449" spans="1:9" x14ac:dyDescent="0.2">
      <c r="B3449" s="3"/>
      <c r="C3449" s="3" t="s">
        <v>27</v>
      </c>
      <c r="D3449" s="2">
        <v>34513</v>
      </c>
      <c r="E3449" s="2">
        <v>637</v>
      </c>
      <c r="F3449" s="2">
        <f t="shared" si="162"/>
        <v>680</v>
      </c>
      <c r="G3449" s="2">
        <f t="shared" si="162"/>
        <v>0</v>
      </c>
      <c r="H3449" s="2">
        <f t="shared" si="161"/>
        <v>0</v>
      </c>
    </row>
    <row r="3450" spans="1:9" x14ac:dyDescent="0.2">
      <c r="C3450" s="3" t="s">
        <v>42</v>
      </c>
      <c r="D3450" s="2">
        <v>8658</v>
      </c>
      <c r="E3450" s="2">
        <v>183</v>
      </c>
      <c r="F3450" s="2">
        <f t="shared" si="162"/>
        <v>200</v>
      </c>
      <c r="G3450" s="2">
        <f t="shared" si="162"/>
        <v>2</v>
      </c>
      <c r="H3450" s="2">
        <f t="shared" si="161"/>
        <v>0</v>
      </c>
    </row>
    <row r="3451" spans="1:9" x14ac:dyDescent="0.2">
      <c r="C3451" s="3" t="s">
        <v>43</v>
      </c>
      <c r="D3451" s="2">
        <v>33530</v>
      </c>
      <c r="E3451" s="2">
        <v>556</v>
      </c>
      <c r="F3451" s="2">
        <f t="shared" si="162"/>
        <v>667</v>
      </c>
      <c r="G3451" s="2">
        <f t="shared" si="162"/>
        <v>13</v>
      </c>
      <c r="H3451" s="2">
        <f t="shared" si="161"/>
        <v>0</v>
      </c>
    </row>
    <row r="3452" spans="1:9" x14ac:dyDescent="0.2">
      <c r="A3452" s="1">
        <v>44037</v>
      </c>
      <c r="B3452" s="3" t="s">
        <v>5</v>
      </c>
      <c r="C3452" s="3" t="s">
        <v>6</v>
      </c>
      <c r="D3452" s="2">
        <v>67532</v>
      </c>
      <c r="E3452" s="2">
        <v>4055</v>
      </c>
      <c r="F3452" s="2">
        <f t="shared" si="162"/>
        <v>74</v>
      </c>
      <c r="G3452" s="2">
        <f t="shared" si="162"/>
        <v>2</v>
      </c>
      <c r="H3452" s="2">
        <f t="shared" si="161"/>
        <v>71466</v>
      </c>
      <c r="I3452" s="2">
        <v>5516311</v>
      </c>
    </row>
    <row r="3453" spans="1:9" x14ac:dyDescent="0.2">
      <c r="B3453" s="3"/>
      <c r="C3453" s="3" t="s">
        <v>7</v>
      </c>
      <c r="D3453" s="2">
        <v>61926</v>
      </c>
      <c r="E3453" s="2">
        <v>4546</v>
      </c>
      <c r="F3453" s="2">
        <f t="shared" si="162"/>
        <v>102</v>
      </c>
      <c r="G3453" s="2">
        <f t="shared" si="162"/>
        <v>2</v>
      </c>
      <c r="H3453" s="2">
        <f t="shared" si="161"/>
        <v>0</v>
      </c>
    </row>
    <row r="3454" spans="1:9" x14ac:dyDescent="0.2">
      <c r="B3454" s="3"/>
      <c r="C3454" s="3" t="s">
        <v>8</v>
      </c>
      <c r="D3454" s="2">
        <v>42915</v>
      </c>
      <c r="E3454" s="2">
        <v>2705</v>
      </c>
      <c r="F3454" s="2">
        <f t="shared" si="162"/>
        <v>55</v>
      </c>
      <c r="G3454" s="2">
        <f t="shared" si="162"/>
        <v>0</v>
      </c>
      <c r="H3454" s="2">
        <f t="shared" ref="H3454:H3517" si="163">SUM(I3454-I3424)</f>
        <v>0</v>
      </c>
    </row>
    <row r="3455" spans="1:9" x14ac:dyDescent="0.2">
      <c r="B3455" s="3"/>
      <c r="C3455" s="3" t="s">
        <v>35</v>
      </c>
      <c r="D3455" s="2">
        <v>49280</v>
      </c>
      <c r="E3455" s="2">
        <v>3063</v>
      </c>
      <c r="F3455" s="2">
        <f t="shared" si="162"/>
        <v>80</v>
      </c>
      <c r="G3455" s="2">
        <f t="shared" si="162"/>
        <v>1</v>
      </c>
      <c r="H3455" s="2">
        <f t="shared" si="163"/>
        <v>0</v>
      </c>
    </row>
    <row r="3456" spans="1:9" x14ac:dyDescent="0.2">
      <c r="B3456" s="3"/>
      <c r="C3456" s="3" t="s">
        <v>14</v>
      </c>
      <c r="D3456" s="2">
        <v>42822</v>
      </c>
      <c r="E3456" s="2">
        <v>2043</v>
      </c>
      <c r="F3456" s="2">
        <f t="shared" si="162"/>
        <v>49</v>
      </c>
      <c r="G3456" s="2">
        <f t="shared" si="162"/>
        <v>1</v>
      </c>
      <c r="H3456" s="2">
        <f t="shared" si="163"/>
        <v>0</v>
      </c>
    </row>
    <row r="3457" spans="2:9" x14ac:dyDescent="0.2">
      <c r="B3457" s="3" t="s">
        <v>9</v>
      </c>
      <c r="C3457" s="3" t="s">
        <v>10</v>
      </c>
      <c r="D3457" s="2">
        <v>20192</v>
      </c>
      <c r="E3457" s="2">
        <v>1781</v>
      </c>
      <c r="F3457" s="2">
        <f t="shared" si="162"/>
        <v>30</v>
      </c>
      <c r="G3457" s="2">
        <f t="shared" si="162"/>
        <v>3</v>
      </c>
      <c r="H3457" s="2">
        <f t="shared" si="163"/>
        <v>-1887644</v>
      </c>
    </row>
    <row r="3458" spans="2:9" x14ac:dyDescent="0.2">
      <c r="B3458" s="3"/>
      <c r="C3458" s="3" t="s">
        <v>11</v>
      </c>
      <c r="D3458" s="2">
        <v>19329</v>
      </c>
      <c r="E3458" s="2">
        <v>1323</v>
      </c>
      <c r="F3458" s="2">
        <f t="shared" si="162"/>
        <v>16</v>
      </c>
      <c r="G3458" s="2">
        <f t="shared" si="162"/>
        <v>3</v>
      </c>
      <c r="H3458" s="2">
        <f t="shared" si="163"/>
        <v>0</v>
      </c>
    </row>
    <row r="3459" spans="2:9" x14ac:dyDescent="0.2">
      <c r="B3459" s="3"/>
      <c r="C3459" s="3" t="s">
        <v>12</v>
      </c>
      <c r="D3459" s="2">
        <v>19263</v>
      </c>
      <c r="E3459" s="2">
        <v>1854</v>
      </c>
      <c r="F3459" s="2">
        <f t="shared" si="162"/>
        <v>35</v>
      </c>
      <c r="G3459" s="2">
        <f t="shared" si="162"/>
        <v>3</v>
      </c>
      <c r="H3459" s="2">
        <f t="shared" si="163"/>
        <v>0</v>
      </c>
    </row>
    <row r="3460" spans="2:9" x14ac:dyDescent="0.2">
      <c r="B3460" s="3"/>
      <c r="C3460" s="3" t="s">
        <v>36</v>
      </c>
      <c r="D3460" s="2">
        <v>16335</v>
      </c>
      <c r="E3460" s="2">
        <v>1170</v>
      </c>
      <c r="F3460" s="2">
        <f t="shared" si="162"/>
        <v>14</v>
      </c>
      <c r="G3460" s="2">
        <f t="shared" si="162"/>
        <v>0</v>
      </c>
      <c r="H3460" s="2">
        <f t="shared" si="163"/>
        <v>0</v>
      </c>
    </row>
    <row r="3461" spans="2:9" x14ac:dyDescent="0.2">
      <c r="B3461" s="3"/>
      <c r="C3461" s="3" t="s">
        <v>37</v>
      </c>
      <c r="D3461" s="2">
        <v>17274</v>
      </c>
      <c r="E3461" s="2">
        <v>1085</v>
      </c>
      <c r="F3461" s="2">
        <f t="shared" si="162"/>
        <v>37</v>
      </c>
      <c r="G3461" s="2">
        <f t="shared" si="162"/>
        <v>0</v>
      </c>
      <c r="H3461" s="2">
        <f t="shared" si="163"/>
        <v>0</v>
      </c>
    </row>
    <row r="3462" spans="2:9" x14ac:dyDescent="0.2">
      <c r="B3462" s="3" t="s">
        <v>13</v>
      </c>
      <c r="C3462" s="3" t="s">
        <v>14</v>
      </c>
      <c r="D3462" s="2">
        <v>20827</v>
      </c>
      <c r="E3462" s="2">
        <v>1046</v>
      </c>
      <c r="F3462" s="2">
        <f t="shared" si="162"/>
        <v>34</v>
      </c>
      <c r="G3462" s="2">
        <f t="shared" si="162"/>
        <v>2</v>
      </c>
      <c r="H3462" s="2">
        <f t="shared" si="163"/>
        <v>11330</v>
      </c>
      <c r="I3462" s="2">
        <v>1103722</v>
      </c>
    </row>
    <row r="3463" spans="2:9" x14ac:dyDescent="0.2">
      <c r="B3463" s="3"/>
      <c r="C3463" s="3" t="s">
        <v>15</v>
      </c>
      <c r="D3463" s="2">
        <v>25250</v>
      </c>
      <c r="E3463" s="2">
        <v>1955</v>
      </c>
      <c r="F3463" s="2">
        <f t="shared" si="162"/>
        <v>60</v>
      </c>
      <c r="G3463" s="2">
        <f t="shared" si="162"/>
        <v>1</v>
      </c>
      <c r="H3463" s="2">
        <f t="shared" si="163"/>
        <v>0</v>
      </c>
    </row>
    <row r="3464" spans="2:9" x14ac:dyDescent="0.2">
      <c r="B3464" s="3"/>
      <c r="C3464" s="3" t="s">
        <v>12</v>
      </c>
      <c r="D3464" s="2">
        <v>16915</v>
      </c>
      <c r="E3464" s="2">
        <v>1162</v>
      </c>
      <c r="F3464" s="2">
        <f t="shared" si="162"/>
        <v>32</v>
      </c>
      <c r="G3464" s="2">
        <f t="shared" si="162"/>
        <v>3</v>
      </c>
      <c r="H3464" s="2">
        <f t="shared" si="163"/>
        <v>0</v>
      </c>
    </row>
    <row r="3465" spans="2:9" x14ac:dyDescent="0.2">
      <c r="B3465" s="3"/>
      <c r="C3465" s="3" t="s">
        <v>33</v>
      </c>
      <c r="D3465" s="2">
        <v>9934</v>
      </c>
      <c r="E3465" s="2">
        <v>976</v>
      </c>
      <c r="F3465" s="2">
        <f t="shared" si="162"/>
        <v>39</v>
      </c>
      <c r="G3465" s="2">
        <f t="shared" si="162"/>
        <v>1</v>
      </c>
      <c r="H3465" s="2">
        <f t="shared" si="163"/>
        <v>0</v>
      </c>
    </row>
    <row r="3466" spans="2:9" x14ac:dyDescent="0.2">
      <c r="B3466" s="3"/>
      <c r="C3466" s="3" t="s">
        <v>34</v>
      </c>
      <c r="D3466" s="2">
        <v>13059</v>
      </c>
      <c r="E3466" s="2">
        <v>978</v>
      </c>
      <c r="F3466" s="2">
        <f t="shared" si="162"/>
        <v>40</v>
      </c>
      <c r="G3466" s="2">
        <f t="shared" si="162"/>
        <v>1</v>
      </c>
      <c r="H3466" s="2">
        <f t="shared" si="163"/>
        <v>0</v>
      </c>
    </row>
    <row r="3467" spans="2:9" x14ac:dyDescent="0.2">
      <c r="B3467" s="3" t="s">
        <v>23</v>
      </c>
      <c r="C3467" s="3" t="s">
        <v>24</v>
      </c>
      <c r="D3467" s="2">
        <v>24436</v>
      </c>
      <c r="E3467" s="2">
        <v>2657</v>
      </c>
      <c r="F3467" s="2">
        <f t="shared" si="162"/>
        <v>65</v>
      </c>
      <c r="G3467" s="2">
        <f t="shared" si="162"/>
        <v>-9</v>
      </c>
      <c r="H3467" s="2">
        <f t="shared" si="163"/>
        <v>0</v>
      </c>
      <c r="I3467" s="2">
        <v>1614646</v>
      </c>
    </row>
    <row r="3468" spans="2:9" x14ac:dyDescent="0.2">
      <c r="B3468" s="3"/>
      <c r="C3468" s="3" t="s">
        <v>25</v>
      </c>
      <c r="D3468" s="2">
        <v>10582</v>
      </c>
      <c r="E3468" s="2">
        <v>1085</v>
      </c>
      <c r="F3468" s="2">
        <f t="shared" si="162"/>
        <v>40</v>
      </c>
      <c r="G3468" s="2">
        <f t="shared" si="162"/>
        <v>2</v>
      </c>
      <c r="H3468" s="2">
        <f t="shared" si="163"/>
        <v>0</v>
      </c>
    </row>
    <row r="3469" spans="2:9" x14ac:dyDescent="0.2">
      <c r="B3469" s="3"/>
      <c r="C3469" s="3" t="s">
        <v>28</v>
      </c>
      <c r="D3469" s="2">
        <v>8450</v>
      </c>
      <c r="E3469" s="2">
        <v>899</v>
      </c>
      <c r="F3469" s="2">
        <f t="shared" ref="F3469:G3484" si="164">SUM(D3469-D3439)</f>
        <v>25</v>
      </c>
      <c r="G3469" s="2">
        <f t="shared" si="164"/>
        <v>0</v>
      </c>
      <c r="H3469" s="2">
        <f t="shared" si="163"/>
        <v>0</v>
      </c>
    </row>
    <row r="3470" spans="2:9" x14ac:dyDescent="0.2">
      <c r="B3470" s="3"/>
      <c r="C3470" s="3" t="s">
        <v>38</v>
      </c>
      <c r="D3470" s="2">
        <v>2597</v>
      </c>
      <c r="E3470" s="2">
        <v>269</v>
      </c>
      <c r="F3470" s="2">
        <f t="shared" si="164"/>
        <v>15</v>
      </c>
      <c r="G3470" s="2">
        <f t="shared" si="164"/>
        <v>0</v>
      </c>
      <c r="H3470" s="2">
        <f t="shared" si="163"/>
        <v>0</v>
      </c>
    </row>
    <row r="3471" spans="2:9" x14ac:dyDescent="0.2">
      <c r="B3471" s="3"/>
      <c r="C3471" s="3" t="s">
        <v>39</v>
      </c>
      <c r="D3471" s="2">
        <v>1997</v>
      </c>
      <c r="E3471" s="2">
        <v>110</v>
      </c>
      <c r="F3471" s="2">
        <f t="shared" si="164"/>
        <v>82</v>
      </c>
      <c r="G3471" s="2">
        <f t="shared" si="164"/>
        <v>0</v>
      </c>
      <c r="H3471" s="2">
        <f t="shared" si="163"/>
        <v>0</v>
      </c>
    </row>
    <row r="3472" spans="2:9" x14ac:dyDescent="0.2">
      <c r="B3472" s="3" t="s">
        <v>16</v>
      </c>
      <c r="C3472" s="3" t="s">
        <v>17</v>
      </c>
      <c r="D3472" s="2">
        <v>24807</v>
      </c>
      <c r="E3472" s="2">
        <v>1676</v>
      </c>
      <c r="F3472" s="2">
        <f t="shared" si="164"/>
        <v>177</v>
      </c>
      <c r="G3472" s="2">
        <f t="shared" si="164"/>
        <v>0</v>
      </c>
      <c r="H3472" s="2">
        <f t="shared" si="163"/>
        <v>18382</v>
      </c>
      <c r="I3472" s="2">
        <f>SUM(106625+1016705)</f>
        <v>1123330</v>
      </c>
    </row>
    <row r="3473" spans="1:9" x14ac:dyDescent="0.2">
      <c r="B3473" s="3"/>
      <c r="C3473" s="3" t="s">
        <v>18</v>
      </c>
      <c r="D3473" s="2">
        <v>9444</v>
      </c>
      <c r="E3473" s="2">
        <v>844</v>
      </c>
      <c r="F3473" s="2">
        <f t="shared" si="164"/>
        <v>59</v>
      </c>
      <c r="G3473" s="2">
        <f t="shared" si="164"/>
        <v>0</v>
      </c>
      <c r="H3473" s="2">
        <f t="shared" si="163"/>
        <v>0</v>
      </c>
    </row>
    <row r="3474" spans="1:9" x14ac:dyDescent="0.2">
      <c r="B3474" s="3"/>
      <c r="C3474" s="3" t="s">
        <v>19</v>
      </c>
      <c r="D3474" s="2">
        <v>8250</v>
      </c>
      <c r="E3474" s="2">
        <v>720</v>
      </c>
      <c r="F3474" s="2">
        <f t="shared" si="164"/>
        <v>110</v>
      </c>
      <c r="G3474" s="2">
        <f t="shared" si="164"/>
        <v>0</v>
      </c>
      <c r="H3474" s="2">
        <f t="shared" si="163"/>
        <v>0</v>
      </c>
    </row>
    <row r="3475" spans="1:9" x14ac:dyDescent="0.2">
      <c r="B3475" s="3"/>
      <c r="C3475" s="3" t="s">
        <v>40</v>
      </c>
      <c r="D3475" s="2">
        <v>4667</v>
      </c>
      <c r="E3475" s="2">
        <v>334</v>
      </c>
      <c r="F3475" s="2">
        <f t="shared" si="164"/>
        <v>43</v>
      </c>
      <c r="G3475" s="2">
        <f t="shared" si="164"/>
        <v>0</v>
      </c>
      <c r="H3475" s="2">
        <f t="shared" si="163"/>
        <v>0</v>
      </c>
    </row>
    <row r="3476" spans="1:9" x14ac:dyDescent="0.2">
      <c r="B3476" s="3"/>
      <c r="C3476" s="3" t="s">
        <v>41</v>
      </c>
      <c r="D3476" s="2">
        <v>5008</v>
      </c>
      <c r="E3476" s="2">
        <v>362</v>
      </c>
      <c r="F3476" s="2">
        <f t="shared" si="164"/>
        <v>31</v>
      </c>
      <c r="G3476" s="2">
        <f t="shared" si="164"/>
        <v>0</v>
      </c>
      <c r="H3476" s="2">
        <f t="shared" si="163"/>
        <v>0</v>
      </c>
    </row>
    <row r="3477" spans="1:9" x14ac:dyDescent="0.2">
      <c r="B3477" s="3" t="s">
        <v>20</v>
      </c>
      <c r="C3477" s="3" t="s">
        <v>22</v>
      </c>
      <c r="D3477" s="2">
        <v>172611</v>
      </c>
      <c r="E3477" s="2">
        <v>4351</v>
      </c>
      <c r="F3477" s="2">
        <f t="shared" si="164"/>
        <v>3533</v>
      </c>
      <c r="G3477" s="2">
        <f t="shared" si="164"/>
        <v>51</v>
      </c>
      <c r="H3477" s="2">
        <f t="shared" si="163"/>
        <v>120784</v>
      </c>
      <c r="I3477" s="2">
        <v>7168139</v>
      </c>
    </row>
    <row r="3478" spans="1:9" x14ac:dyDescent="0.2">
      <c r="B3478" s="3"/>
      <c r="C3478" s="3" t="s">
        <v>26</v>
      </c>
      <c r="D3478" s="2">
        <v>26703</v>
      </c>
      <c r="E3478" s="2">
        <v>533</v>
      </c>
      <c r="F3478" s="2">
        <f t="shared" si="164"/>
        <v>603</v>
      </c>
      <c r="G3478" s="2">
        <f t="shared" si="164"/>
        <v>9</v>
      </c>
      <c r="H3478" s="2">
        <f t="shared" si="163"/>
        <v>0</v>
      </c>
    </row>
    <row r="3479" spans="1:9" x14ac:dyDescent="0.2">
      <c r="B3479" s="3"/>
      <c r="C3479" s="3" t="s">
        <v>27</v>
      </c>
      <c r="D3479" s="2">
        <v>34921</v>
      </c>
      <c r="E3479" s="2">
        <v>637</v>
      </c>
      <c r="F3479" s="2">
        <f t="shared" si="164"/>
        <v>408</v>
      </c>
      <c r="G3479" s="2">
        <f t="shared" si="164"/>
        <v>0</v>
      </c>
      <c r="H3479" s="2">
        <f t="shared" si="163"/>
        <v>0</v>
      </c>
    </row>
    <row r="3480" spans="1:9" x14ac:dyDescent="0.2">
      <c r="C3480" s="3" t="s">
        <v>42</v>
      </c>
      <c r="D3480" s="2">
        <v>8767</v>
      </c>
      <c r="E3480" s="2">
        <v>184</v>
      </c>
      <c r="F3480" s="2">
        <f t="shared" si="164"/>
        <v>109</v>
      </c>
      <c r="G3480" s="2">
        <f t="shared" si="164"/>
        <v>1</v>
      </c>
      <c r="H3480" s="2">
        <f t="shared" si="163"/>
        <v>0</v>
      </c>
    </row>
    <row r="3481" spans="1:9" x14ac:dyDescent="0.2">
      <c r="C3481" s="3" t="s">
        <v>43</v>
      </c>
      <c r="D3481" s="2">
        <v>33978</v>
      </c>
      <c r="E3481" s="2">
        <v>562</v>
      </c>
      <c r="F3481" s="2">
        <f t="shared" si="164"/>
        <v>448</v>
      </c>
      <c r="G3481" s="2">
        <f t="shared" si="164"/>
        <v>6</v>
      </c>
      <c r="H3481" s="2">
        <f t="shared" si="163"/>
        <v>0</v>
      </c>
    </row>
    <row r="3482" spans="1:9" x14ac:dyDescent="0.2">
      <c r="A3482" s="1">
        <v>44038</v>
      </c>
      <c r="B3482" s="3" t="s">
        <v>5</v>
      </c>
      <c r="C3482" s="3" t="s">
        <v>6</v>
      </c>
      <c r="D3482" s="2">
        <v>67595</v>
      </c>
      <c r="E3482" s="2">
        <v>4055</v>
      </c>
      <c r="F3482" s="2">
        <f t="shared" si="164"/>
        <v>63</v>
      </c>
      <c r="G3482" s="2">
        <f t="shared" si="164"/>
        <v>0</v>
      </c>
      <c r="H3482" s="2">
        <f t="shared" si="163"/>
        <v>53568</v>
      </c>
      <c r="I3482" s="2">
        <v>5569879</v>
      </c>
    </row>
    <row r="3483" spans="1:9" x14ac:dyDescent="0.2">
      <c r="B3483" s="3"/>
      <c r="C3483" s="3" t="s">
        <v>7</v>
      </c>
      <c r="D3483" s="2">
        <v>61988</v>
      </c>
      <c r="E3483" s="2">
        <v>4546</v>
      </c>
      <c r="F3483" s="2">
        <f t="shared" si="164"/>
        <v>62</v>
      </c>
      <c r="G3483" s="2">
        <f t="shared" si="164"/>
        <v>0</v>
      </c>
      <c r="H3483" s="2">
        <f t="shared" si="163"/>
        <v>0</v>
      </c>
    </row>
    <row r="3484" spans="1:9" x14ac:dyDescent="0.2">
      <c r="B3484" s="3"/>
      <c r="C3484" s="3" t="s">
        <v>8</v>
      </c>
      <c r="D3484" s="2">
        <v>42960</v>
      </c>
      <c r="E3484" s="2">
        <v>2705</v>
      </c>
      <c r="F3484" s="2">
        <f t="shared" si="164"/>
        <v>45</v>
      </c>
      <c r="G3484" s="2">
        <f t="shared" si="164"/>
        <v>0</v>
      </c>
      <c r="H3484" s="2">
        <f t="shared" si="163"/>
        <v>0</v>
      </c>
    </row>
    <row r="3485" spans="1:9" x14ac:dyDescent="0.2">
      <c r="B3485" s="3"/>
      <c r="C3485" s="3" t="s">
        <v>35</v>
      </c>
      <c r="D3485" s="2">
        <v>49336</v>
      </c>
      <c r="E3485" s="2">
        <v>3065</v>
      </c>
      <c r="F3485" s="2">
        <f t="shared" ref="F3485:G3548" si="165">SUM(D3485-D3455)</f>
        <v>56</v>
      </c>
      <c r="G3485" s="2">
        <f t="shared" si="165"/>
        <v>2</v>
      </c>
      <c r="H3485" s="2">
        <f t="shared" si="163"/>
        <v>0</v>
      </c>
    </row>
    <row r="3486" spans="1:9" x14ac:dyDescent="0.2">
      <c r="B3486" s="3"/>
      <c r="C3486" s="3" t="s">
        <v>14</v>
      </c>
      <c r="D3486" s="2">
        <v>42883</v>
      </c>
      <c r="E3486" s="2">
        <v>2043</v>
      </c>
      <c r="F3486" s="2">
        <f t="shared" si="165"/>
        <v>61</v>
      </c>
      <c r="G3486" s="2">
        <f t="shared" si="165"/>
        <v>0</v>
      </c>
      <c r="H3486" s="2">
        <f t="shared" si="163"/>
        <v>0</v>
      </c>
    </row>
    <row r="3487" spans="1:9" x14ac:dyDescent="0.2">
      <c r="B3487" s="3" t="s">
        <v>9</v>
      </c>
      <c r="C3487" s="3" t="s">
        <v>10</v>
      </c>
      <c r="D3487" s="2">
        <v>20226</v>
      </c>
      <c r="E3487" s="2">
        <v>1781</v>
      </c>
      <c r="F3487" s="2">
        <f t="shared" si="165"/>
        <v>34</v>
      </c>
      <c r="G3487" s="2">
        <f t="shared" si="165"/>
        <v>0</v>
      </c>
      <c r="I3487" s="2">
        <v>1953289</v>
      </c>
    </row>
    <row r="3488" spans="1:9" x14ac:dyDescent="0.2">
      <c r="B3488" s="3"/>
      <c r="C3488" s="3" t="s">
        <v>11</v>
      </c>
      <c r="D3488" s="2">
        <v>19363</v>
      </c>
      <c r="E3488" s="2">
        <v>1326</v>
      </c>
      <c r="F3488" s="2">
        <f t="shared" si="165"/>
        <v>34</v>
      </c>
      <c r="G3488" s="2">
        <f t="shared" si="165"/>
        <v>3</v>
      </c>
      <c r="H3488" s="2">
        <f t="shared" si="163"/>
        <v>0</v>
      </c>
    </row>
    <row r="3489" spans="2:9" x14ac:dyDescent="0.2">
      <c r="B3489" s="3"/>
      <c r="C3489" s="3" t="s">
        <v>12</v>
      </c>
      <c r="D3489" s="2">
        <v>19310</v>
      </c>
      <c r="E3489" s="2">
        <v>1856</v>
      </c>
      <c r="F3489" s="2">
        <f t="shared" si="165"/>
        <v>47</v>
      </c>
      <c r="G3489" s="2">
        <f t="shared" si="165"/>
        <v>2</v>
      </c>
      <c r="H3489" s="2">
        <f t="shared" si="163"/>
        <v>0</v>
      </c>
    </row>
    <row r="3490" spans="2:9" x14ac:dyDescent="0.2">
      <c r="B3490" s="3"/>
      <c r="C3490" s="3" t="s">
        <v>36</v>
      </c>
      <c r="H3490" s="2">
        <f t="shared" si="163"/>
        <v>0</v>
      </c>
    </row>
    <row r="3491" spans="2:9" x14ac:dyDescent="0.2">
      <c r="B3491" s="3"/>
      <c r="C3491" s="3" t="s">
        <v>37</v>
      </c>
      <c r="D3491" s="2">
        <v>17312</v>
      </c>
      <c r="E3491" s="2">
        <v>1086</v>
      </c>
      <c r="F3491" s="2">
        <f t="shared" si="165"/>
        <v>38</v>
      </c>
      <c r="G3491" s="2">
        <f t="shared" si="165"/>
        <v>1</v>
      </c>
      <c r="H3491" s="2">
        <f t="shared" si="163"/>
        <v>0</v>
      </c>
    </row>
    <row r="3492" spans="2:9" x14ac:dyDescent="0.2">
      <c r="B3492" s="3" t="s">
        <v>13</v>
      </c>
      <c r="C3492" s="3" t="s">
        <v>14</v>
      </c>
      <c r="D3492" s="2">
        <v>20896</v>
      </c>
      <c r="E3492" s="2">
        <v>1048</v>
      </c>
      <c r="F3492" s="2">
        <f t="shared" si="165"/>
        <v>69</v>
      </c>
      <c r="G3492" s="2">
        <f t="shared" si="165"/>
        <v>2</v>
      </c>
      <c r="H3492" s="2">
        <f t="shared" si="163"/>
        <v>9780</v>
      </c>
      <c r="I3492" s="2">
        <v>1113502</v>
      </c>
    </row>
    <row r="3493" spans="2:9" x14ac:dyDescent="0.2">
      <c r="B3493" s="3"/>
      <c r="C3493" s="3" t="s">
        <v>15</v>
      </c>
      <c r="D3493" s="2">
        <v>25333</v>
      </c>
      <c r="E3493" s="2">
        <v>1957</v>
      </c>
      <c r="F3493" s="2">
        <f t="shared" si="165"/>
        <v>83</v>
      </c>
      <c r="G3493" s="2">
        <f t="shared" si="165"/>
        <v>2</v>
      </c>
      <c r="H3493" s="2">
        <f t="shared" si="163"/>
        <v>0</v>
      </c>
    </row>
    <row r="3494" spans="2:9" x14ac:dyDescent="0.2">
      <c r="B3494" s="3"/>
      <c r="C3494" s="3" t="s">
        <v>12</v>
      </c>
      <c r="D3494" s="2">
        <v>16952</v>
      </c>
      <c r="E3494" s="2">
        <v>1167</v>
      </c>
      <c r="F3494" s="2">
        <f t="shared" si="165"/>
        <v>37</v>
      </c>
      <c r="G3494" s="2">
        <f t="shared" si="165"/>
        <v>5</v>
      </c>
      <c r="H3494" s="2">
        <f t="shared" si="163"/>
        <v>0</v>
      </c>
    </row>
    <row r="3495" spans="2:9" x14ac:dyDescent="0.2">
      <c r="B3495" s="3"/>
      <c r="C3495" s="3" t="s">
        <v>33</v>
      </c>
      <c r="D3495" s="2">
        <v>9971</v>
      </c>
      <c r="E3495" s="2">
        <v>977</v>
      </c>
      <c r="F3495" s="2">
        <f t="shared" si="165"/>
        <v>37</v>
      </c>
      <c r="G3495" s="2">
        <f t="shared" si="165"/>
        <v>1</v>
      </c>
      <c r="H3495" s="2">
        <f t="shared" si="163"/>
        <v>0</v>
      </c>
    </row>
    <row r="3496" spans="2:9" x14ac:dyDescent="0.2">
      <c r="B3496" s="3"/>
      <c r="C3496" s="3" t="s">
        <v>34</v>
      </c>
      <c r="D3496" s="2">
        <v>13093</v>
      </c>
      <c r="E3496" s="2">
        <v>980</v>
      </c>
      <c r="F3496" s="2">
        <f t="shared" si="165"/>
        <v>34</v>
      </c>
      <c r="G3496" s="2">
        <f t="shared" si="165"/>
        <v>2</v>
      </c>
      <c r="H3496" s="2">
        <f t="shared" si="163"/>
        <v>0</v>
      </c>
    </row>
    <row r="3497" spans="2:9" x14ac:dyDescent="0.2">
      <c r="B3497" s="3" t="s">
        <v>23</v>
      </c>
      <c r="C3497" s="3" t="s">
        <v>24</v>
      </c>
      <c r="D3497" s="2">
        <v>24639</v>
      </c>
      <c r="E3497" s="2">
        <v>2657</v>
      </c>
      <c r="F3497" s="2">
        <f t="shared" si="165"/>
        <v>203</v>
      </c>
      <c r="G3497" s="2">
        <f t="shared" si="165"/>
        <v>0</v>
      </c>
      <c r="H3497" s="2">
        <f t="shared" si="163"/>
        <v>56098</v>
      </c>
      <c r="I3497" s="2">
        <v>1670744</v>
      </c>
    </row>
    <row r="3498" spans="2:9" x14ac:dyDescent="0.2">
      <c r="B3498" s="3"/>
      <c r="C3498" s="3" t="s">
        <v>25</v>
      </c>
      <c r="D3498" s="2">
        <v>10791</v>
      </c>
      <c r="E3498" s="2">
        <v>1085</v>
      </c>
      <c r="F3498" s="2">
        <f t="shared" si="165"/>
        <v>209</v>
      </c>
      <c r="G3498" s="2">
        <f t="shared" si="165"/>
        <v>0</v>
      </c>
      <c r="H3498" s="2">
        <f t="shared" si="163"/>
        <v>0</v>
      </c>
    </row>
    <row r="3499" spans="2:9" x14ac:dyDescent="0.2">
      <c r="B3499" s="3"/>
      <c r="C3499" s="3" t="s">
        <v>28</v>
      </c>
      <c r="D3499" s="2">
        <v>8563</v>
      </c>
      <c r="E3499" s="2">
        <v>899</v>
      </c>
      <c r="F3499" s="2">
        <f t="shared" si="165"/>
        <v>113</v>
      </c>
      <c r="G3499" s="2">
        <f t="shared" si="165"/>
        <v>0</v>
      </c>
      <c r="H3499" s="2">
        <f t="shared" si="163"/>
        <v>0</v>
      </c>
    </row>
    <row r="3500" spans="2:9" x14ac:dyDescent="0.2">
      <c r="B3500" s="3"/>
      <c r="C3500" s="3" t="s">
        <v>38</v>
      </c>
      <c r="D3500" s="2">
        <v>2627</v>
      </c>
      <c r="E3500" s="2">
        <v>269</v>
      </c>
      <c r="F3500" s="2">
        <f t="shared" si="165"/>
        <v>30</v>
      </c>
      <c r="G3500" s="2">
        <f t="shared" si="165"/>
        <v>0</v>
      </c>
      <c r="H3500" s="2">
        <f t="shared" si="163"/>
        <v>0</v>
      </c>
    </row>
    <row r="3501" spans="2:9" x14ac:dyDescent="0.2">
      <c r="B3501" s="3"/>
      <c r="C3501" s="3" t="s">
        <v>39</v>
      </c>
      <c r="D3501" s="2">
        <v>1975</v>
      </c>
      <c r="E3501" s="2">
        <v>110</v>
      </c>
      <c r="F3501" s="2">
        <f t="shared" si="165"/>
        <v>-22</v>
      </c>
      <c r="G3501" s="2">
        <f t="shared" si="165"/>
        <v>0</v>
      </c>
      <c r="H3501" s="2">
        <f t="shared" si="163"/>
        <v>0</v>
      </c>
    </row>
    <row r="3502" spans="2:9" x14ac:dyDescent="0.2">
      <c r="B3502" s="3" t="s">
        <v>16</v>
      </c>
      <c r="C3502" s="3" t="s">
        <v>17</v>
      </c>
      <c r="D3502" s="2">
        <v>24955</v>
      </c>
      <c r="E3502" s="2">
        <v>1676</v>
      </c>
      <c r="F3502" s="2">
        <f t="shared" si="165"/>
        <v>148</v>
      </c>
      <c r="G3502" s="2">
        <f t="shared" si="165"/>
        <v>0</v>
      </c>
      <c r="H3502" s="2">
        <f t="shared" si="163"/>
        <v>12871</v>
      </c>
      <c r="I3502" s="2">
        <f>SUM(107425+1028776)</f>
        <v>1136201</v>
      </c>
    </row>
    <row r="3503" spans="2:9" x14ac:dyDescent="0.2">
      <c r="B3503" s="3"/>
      <c r="C3503" s="3" t="s">
        <v>18</v>
      </c>
      <c r="D3503" s="2">
        <v>9492</v>
      </c>
      <c r="E3503" s="2">
        <v>844</v>
      </c>
      <c r="F3503" s="2">
        <f t="shared" si="165"/>
        <v>48</v>
      </c>
      <c r="G3503" s="2">
        <f t="shared" si="165"/>
        <v>0</v>
      </c>
      <c r="H3503" s="2">
        <f t="shared" si="163"/>
        <v>0</v>
      </c>
    </row>
    <row r="3504" spans="2:9" x14ac:dyDescent="0.2">
      <c r="B3504" s="3"/>
      <c r="C3504" s="3" t="s">
        <v>19</v>
      </c>
      <c r="D3504" s="2">
        <v>8285</v>
      </c>
      <c r="E3504" s="2">
        <v>720</v>
      </c>
      <c r="F3504" s="2">
        <f t="shared" si="165"/>
        <v>35</v>
      </c>
      <c r="G3504" s="2">
        <f t="shared" si="165"/>
        <v>0</v>
      </c>
      <c r="H3504" s="2">
        <f t="shared" si="163"/>
        <v>0</v>
      </c>
    </row>
    <row r="3505" spans="1:9" x14ac:dyDescent="0.2">
      <c r="B3505" s="3"/>
      <c r="C3505" s="3" t="s">
        <v>40</v>
      </c>
      <c r="D3505" s="2">
        <v>4688</v>
      </c>
      <c r="E3505" s="2">
        <v>335</v>
      </c>
      <c r="F3505" s="2">
        <f t="shared" si="165"/>
        <v>21</v>
      </c>
      <c r="G3505" s="2">
        <f t="shared" si="165"/>
        <v>1</v>
      </c>
      <c r="H3505" s="2">
        <f t="shared" si="163"/>
        <v>0</v>
      </c>
    </row>
    <row r="3506" spans="1:9" x14ac:dyDescent="0.2">
      <c r="B3506" s="3"/>
      <c r="C3506" s="3" t="s">
        <v>41</v>
      </c>
      <c r="D3506" s="2">
        <v>5017</v>
      </c>
      <c r="E3506" s="2">
        <v>362</v>
      </c>
      <c r="F3506" s="2">
        <f t="shared" si="165"/>
        <v>9</v>
      </c>
      <c r="G3506" s="2">
        <f t="shared" si="165"/>
        <v>0</v>
      </c>
      <c r="H3506" s="2">
        <f t="shared" si="163"/>
        <v>0</v>
      </c>
    </row>
    <row r="3507" spans="1:9" x14ac:dyDescent="0.2">
      <c r="B3507" s="3" t="s">
        <v>20</v>
      </c>
      <c r="C3507" s="3" t="s">
        <v>22</v>
      </c>
      <c r="D3507" s="2">
        <v>174322</v>
      </c>
      <c r="E3507" s="2">
        <v>4360</v>
      </c>
      <c r="F3507" s="2">
        <f t="shared" si="165"/>
        <v>1711</v>
      </c>
      <c r="G3507" s="2">
        <f t="shared" si="165"/>
        <v>9</v>
      </c>
      <c r="H3507" s="2">
        <f t="shared" si="163"/>
        <v>128439</v>
      </c>
      <c r="I3507" s="2">
        <v>7296578</v>
      </c>
    </row>
    <row r="3508" spans="1:9" x14ac:dyDescent="0.2">
      <c r="B3508" s="3"/>
      <c r="C3508" s="3" t="s">
        <v>26</v>
      </c>
      <c r="D3508" s="2">
        <v>26986</v>
      </c>
      <c r="E3508" s="2">
        <v>533</v>
      </c>
      <c r="F3508" s="2">
        <f t="shared" si="165"/>
        <v>283</v>
      </c>
      <c r="G3508" s="2">
        <f t="shared" si="165"/>
        <v>0</v>
      </c>
      <c r="H3508" s="2">
        <f t="shared" si="163"/>
        <v>0</v>
      </c>
    </row>
    <row r="3509" spans="1:9" x14ac:dyDescent="0.2">
      <c r="B3509" s="3"/>
      <c r="C3509" s="3" t="s">
        <v>27</v>
      </c>
      <c r="D3509" s="2">
        <v>35636</v>
      </c>
      <c r="E3509" s="2">
        <v>637</v>
      </c>
      <c r="F3509" s="2">
        <f t="shared" si="165"/>
        <v>715</v>
      </c>
      <c r="G3509" s="2">
        <f t="shared" si="165"/>
        <v>0</v>
      </c>
      <c r="H3509" s="2">
        <f t="shared" si="163"/>
        <v>0</v>
      </c>
    </row>
    <row r="3510" spans="1:9" x14ac:dyDescent="0.2">
      <c r="C3510" s="3" t="s">
        <v>42</v>
      </c>
      <c r="D3510" s="2">
        <v>8986</v>
      </c>
      <c r="E3510" s="2">
        <v>184</v>
      </c>
      <c r="F3510" s="2">
        <f t="shared" si="165"/>
        <v>219</v>
      </c>
      <c r="G3510" s="2">
        <f t="shared" si="165"/>
        <v>0</v>
      </c>
      <c r="H3510" s="2">
        <f t="shared" si="163"/>
        <v>0</v>
      </c>
    </row>
    <row r="3511" spans="1:9" x14ac:dyDescent="0.2">
      <c r="C3511" s="3" t="s">
        <v>43</v>
      </c>
      <c r="D3511" s="2">
        <v>34352</v>
      </c>
      <c r="E3511" s="2">
        <v>564</v>
      </c>
      <c r="F3511" s="2">
        <f t="shared" si="165"/>
        <v>374</v>
      </c>
      <c r="G3511" s="2">
        <f t="shared" si="165"/>
        <v>2</v>
      </c>
      <c r="H3511" s="2">
        <f t="shared" si="163"/>
        <v>0</v>
      </c>
    </row>
    <row r="3512" spans="1:9" x14ac:dyDescent="0.2">
      <c r="A3512" s="1">
        <v>44039</v>
      </c>
      <c r="B3512" s="3" t="s">
        <v>5</v>
      </c>
      <c r="C3512" s="3" t="s">
        <v>6</v>
      </c>
      <c r="D3512" s="2">
        <v>67679</v>
      </c>
      <c r="E3512" s="2">
        <v>4056</v>
      </c>
      <c r="F3512" s="2">
        <f t="shared" si="165"/>
        <v>84</v>
      </c>
      <c r="G3512" s="2">
        <f t="shared" si="165"/>
        <v>1</v>
      </c>
      <c r="H3512" s="2">
        <f t="shared" si="163"/>
        <v>57270</v>
      </c>
      <c r="I3512" s="2">
        <v>5627149</v>
      </c>
    </row>
    <row r="3513" spans="1:9" x14ac:dyDescent="0.2">
      <c r="B3513" s="3"/>
      <c r="C3513" s="3" t="s">
        <v>7</v>
      </c>
      <c r="D3513" s="2">
        <v>62053</v>
      </c>
      <c r="E3513" s="2">
        <v>4548</v>
      </c>
      <c r="F3513" s="2">
        <f t="shared" si="165"/>
        <v>65</v>
      </c>
      <c r="G3513" s="2">
        <f t="shared" si="165"/>
        <v>2</v>
      </c>
      <c r="H3513" s="2">
        <f t="shared" si="163"/>
        <v>0</v>
      </c>
    </row>
    <row r="3514" spans="1:9" x14ac:dyDescent="0.2">
      <c r="B3514" s="3"/>
      <c r="C3514" s="3" t="s">
        <v>8</v>
      </c>
      <c r="D3514" s="2">
        <v>43017</v>
      </c>
      <c r="E3514" s="2">
        <v>2706</v>
      </c>
      <c r="F3514" s="2">
        <f t="shared" si="165"/>
        <v>57</v>
      </c>
      <c r="G3514" s="2">
        <f t="shared" si="165"/>
        <v>1</v>
      </c>
      <c r="H3514" s="2">
        <f t="shared" si="163"/>
        <v>0</v>
      </c>
    </row>
    <row r="3515" spans="1:9" x14ac:dyDescent="0.2">
      <c r="B3515" s="3"/>
      <c r="C3515" s="3" t="s">
        <v>35</v>
      </c>
      <c r="D3515" s="2">
        <v>49388</v>
      </c>
      <c r="E3515" s="2">
        <v>3069</v>
      </c>
      <c r="F3515" s="2">
        <f t="shared" si="165"/>
        <v>52</v>
      </c>
      <c r="G3515" s="2">
        <f t="shared" si="165"/>
        <v>4</v>
      </c>
      <c r="H3515" s="2">
        <f t="shared" si="163"/>
        <v>0</v>
      </c>
    </row>
    <row r="3516" spans="1:9" x14ac:dyDescent="0.2">
      <c r="B3516" s="3"/>
      <c r="C3516" s="3" t="s">
        <v>14</v>
      </c>
      <c r="D3516" s="2">
        <v>42967</v>
      </c>
      <c r="E3516" s="2">
        <v>2043</v>
      </c>
      <c r="F3516" s="2">
        <f t="shared" si="165"/>
        <v>84</v>
      </c>
      <c r="G3516" s="2">
        <f t="shared" si="165"/>
        <v>0</v>
      </c>
      <c r="H3516" s="2">
        <f t="shared" si="163"/>
        <v>0</v>
      </c>
    </row>
    <row r="3517" spans="1:9" x14ac:dyDescent="0.2">
      <c r="B3517" s="3" t="s">
        <v>9</v>
      </c>
      <c r="C3517" s="3" t="s">
        <v>10</v>
      </c>
      <c r="D3517" s="2">
        <v>20280</v>
      </c>
      <c r="E3517" s="2">
        <v>1782</v>
      </c>
      <c r="F3517" s="2">
        <f t="shared" si="165"/>
        <v>54</v>
      </c>
      <c r="G3517" s="2">
        <f t="shared" si="165"/>
        <v>1</v>
      </c>
      <c r="H3517" s="2">
        <f t="shared" si="163"/>
        <v>30552</v>
      </c>
      <c r="I3517" s="2">
        <v>1983841</v>
      </c>
    </row>
    <row r="3518" spans="1:9" x14ac:dyDescent="0.2">
      <c r="B3518" s="3"/>
      <c r="C3518" s="3" t="s">
        <v>11</v>
      </c>
      <c r="D3518" s="2">
        <v>19387</v>
      </c>
      <c r="E3518" s="2">
        <v>1327</v>
      </c>
      <c r="F3518" s="2">
        <f t="shared" si="165"/>
        <v>24</v>
      </c>
      <c r="G3518" s="2">
        <f t="shared" si="165"/>
        <v>1</v>
      </c>
      <c r="H3518" s="2">
        <f t="shared" ref="H3518:H3581" si="166">SUM(I3518-I3488)</f>
        <v>0</v>
      </c>
    </row>
    <row r="3519" spans="1:9" x14ac:dyDescent="0.2">
      <c r="B3519" s="3"/>
      <c r="C3519" s="3" t="s">
        <v>12</v>
      </c>
      <c r="D3519" s="2">
        <v>19335</v>
      </c>
      <c r="E3519" s="2">
        <v>1856</v>
      </c>
      <c r="F3519" s="2">
        <f t="shared" si="165"/>
        <v>25</v>
      </c>
      <c r="G3519" s="2">
        <f t="shared" si="165"/>
        <v>0</v>
      </c>
      <c r="H3519" s="2">
        <f t="shared" si="166"/>
        <v>0</v>
      </c>
    </row>
    <row r="3520" spans="1:9" x14ac:dyDescent="0.2">
      <c r="B3520" s="3"/>
      <c r="C3520" s="3" t="s">
        <v>36</v>
      </c>
      <c r="D3520" s="2">
        <v>16376</v>
      </c>
      <c r="E3520" s="2">
        <v>1172</v>
      </c>
      <c r="H3520" s="2">
        <f t="shared" si="166"/>
        <v>0</v>
      </c>
    </row>
    <row r="3521" spans="2:9" x14ac:dyDescent="0.2">
      <c r="B3521" s="3"/>
      <c r="C3521" s="3" t="s">
        <v>37</v>
      </c>
      <c r="D3521" s="2">
        <v>17327</v>
      </c>
      <c r="E3521" s="2">
        <v>1091</v>
      </c>
      <c r="F3521" s="2">
        <f t="shared" si="165"/>
        <v>15</v>
      </c>
      <c r="G3521" s="2">
        <f t="shared" si="165"/>
        <v>5</v>
      </c>
      <c r="H3521" s="2">
        <f t="shared" si="166"/>
        <v>0</v>
      </c>
    </row>
    <row r="3522" spans="2:9" x14ac:dyDescent="0.2">
      <c r="B3522" s="3" t="s">
        <v>13</v>
      </c>
      <c r="C3522" s="3" t="s">
        <v>14</v>
      </c>
      <c r="D3522" s="2">
        <v>20914</v>
      </c>
      <c r="E3522" s="2">
        <v>1048</v>
      </c>
      <c r="F3522" s="2">
        <f t="shared" si="165"/>
        <v>18</v>
      </c>
      <c r="G3522" s="2">
        <f t="shared" si="165"/>
        <v>0</v>
      </c>
      <c r="H3522" s="2">
        <f t="shared" si="166"/>
        <v>10291</v>
      </c>
      <c r="I3522" s="2">
        <v>1123793</v>
      </c>
    </row>
    <row r="3523" spans="2:9" x14ac:dyDescent="0.2">
      <c r="B3523" s="3"/>
      <c r="C3523" s="3" t="s">
        <v>15</v>
      </c>
      <c r="D3523" s="2">
        <v>25396</v>
      </c>
      <c r="E3523" s="2">
        <v>1959</v>
      </c>
      <c r="F3523" s="2">
        <f t="shared" si="165"/>
        <v>63</v>
      </c>
      <c r="G3523" s="2">
        <f t="shared" si="165"/>
        <v>2</v>
      </c>
      <c r="H3523" s="2">
        <f t="shared" si="166"/>
        <v>0</v>
      </c>
    </row>
    <row r="3524" spans="2:9" x14ac:dyDescent="0.2">
      <c r="B3524" s="3"/>
      <c r="C3524" s="3" t="s">
        <v>12</v>
      </c>
      <c r="D3524" s="2">
        <v>16990</v>
      </c>
      <c r="E3524" s="2">
        <v>1169</v>
      </c>
      <c r="F3524" s="2">
        <f t="shared" si="165"/>
        <v>38</v>
      </c>
      <c r="G3524" s="2">
        <f t="shared" si="165"/>
        <v>2</v>
      </c>
      <c r="H3524" s="2">
        <f t="shared" si="166"/>
        <v>0</v>
      </c>
    </row>
    <row r="3525" spans="2:9" x14ac:dyDescent="0.2">
      <c r="B3525" s="3"/>
      <c r="C3525" s="3" t="s">
        <v>33</v>
      </c>
      <c r="D3525" s="2">
        <v>10013</v>
      </c>
      <c r="E3525" s="2">
        <v>977</v>
      </c>
      <c r="F3525" s="2">
        <f t="shared" si="165"/>
        <v>42</v>
      </c>
      <c r="G3525" s="2">
        <f t="shared" si="165"/>
        <v>0</v>
      </c>
      <c r="H3525" s="2">
        <f t="shared" si="166"/>
        <v>0</v>
      </c>
    </row>
    <row r="3526" spans="2:9" x14ac:dyDescent="0.2">
      <c r="B3526" s="3"/>
      <c r="C3526" s="3" t="s">
        <v>34</v>
      </c>
      <c r="D3526" s="2">
        <v>13140</v>
      </c>
      <c r="E3526" s="2">
        <v>980</v>
      </c>
      <c r="F3526" s="2">
        <f t="shared" si="165"/>
        <v>47</v>
      </c>
      <c r="G3526" s="2">
        <f t="shared" si="165"/>
        <v>0</v>
      </c>
      <c r="H3526" s="2">
        <f t="shared" si="166"/>
        <v>0</v>
      </c>
    </row>
    <row r="3527" spans="2:9" x14ac:dyDescent="0.2">
      <c r="B3527" s="3" t="s">
        <v>23</v>
      </c>
      <c r="C3527" s="3" t="s">
        <v>24</v>
      </c>
      <c r="D3527" s="2">
        <v>24716</v>
      </c>
      <c r="E3527" s="2">
        <v>2658</v>
      </c>
      <c r="F3527" s="2">
        <f t="shared" si="165"/>
        <v>77</v>
      </c>
      <c r="G3527" s="2">
        <f t="shared" si="165"/>
        <v>1</v>
      </c>
      <c r="H3527" s="2">
        <f t="shared" si="166"/>
        <v>29745</v>
      </c>
      <c r="I3527" s="2">
        <v>1700489</v>
      </c>
    </row>
    <row r="3528" spans="2:9" x14ac:dyDescent="0.2">
      <c r="B3528" s="3"/>
      <c r="C3528" s="3" t="s">
        <v>25</v>
      </c>
      <c r="D3528" s="2">
        <v>10862</v>
      </c>
      <c r="E3528" s="2">
        <v>1085</v>
      </c>
      <c r="F3528" s="2">
        <f t="shared" si="165"/>
        <v>71</v>
      </c>
      <c r="G3528" s="2">
        <f t="shared" si="165"/>
        <v>0</v>
      </c>
      <c r="H3528" s="2">
        <f t="shared" si="166"/>
        <v>0</v>
      </c>
    </row>
    <row r="3529" spans="2:9" x14ac:dyDescent="0.2">
      <c r="B3529" s="3"/>
      <c r="C3529" s="3" t="s">
        <v>28</v>
      </c>
      <c r="D3529" s="2">
        <v>8655</v>
      </c>
      <c r="E3529" s="2">
        <v>900</v>
      </c>
      <c r="F3529" s="2">
        <f t="shared" si="165"/>
        <v>92</v>
      </c>
      <c r="G3529" s="2">
        <f t="shared" si="165"/>
        <v>1</v>
      </c>
      <c r="H3529" s="2">
        <f t="shared" si="166"/>
        <v>0</v>
      </c>
    </row>
    <row r="3530" spans="2:9" x14ac:dyDescent="0.2">
      <c r="B3530" s="3"/>
      <c r="C3530" s="3" t="s">
        <v>38</v>
      </c>
      <c r="D3530" s="2">
        <v>2643</v>
      </c>
      <c r="E3530" s="2">
        <v>269</v>
      </c>
      <c r="F3530" s="2">
        <f t="shared" si="165"/>
        <v>16</v>
      </c>
      <c r="G3530" s="2">
        <f t="shared" si="165"/>
        <v>0</v>
      </c>
      <c r="H3530" s="2">
        <f t="shared" si="166"/>
        <v>0</v>
      </c>
    </row>
    <row r="3531" spans="2:9" x14ac:dyDescent="0.2">
      <c r="B3531" s="3"/>
      <c r="C3531" s="3" t="s">
        <v>39</v>
      </c>
      <c r="D3531" s="2">
        <v>1985</v>
      </c>
      <c r="E3531" s="2">
        <v>110</v>
      </c>
      <c r="F3531" s="2">
        <f t="shared" si="165"/>
        <v>10</v>
      </c>
      <c r="G3531" s="2">
        <f t="shared" si="165"/>
        <v>0</v>
      </c>
      <c r="H3531" s="2">
        <f t="shared" si="166"/>
        <v>0</v>
      </c>
    </row>
    <row r="3532" spans="2:9" x14ac:dyDescent="0.2">
      <c r="B3532" s="3" t="s">
        <v>16</v>
      </c>
      <c r="C3532" s="3" t="s">
        <v>17</v>
      </c>
      <c r="D3532" s="2">
        <v>25121</v>
      </c>
      <c r="E3532" s="2">
        <v>1678</v>
      </c>
      <c r="F3532" s="2">
        <f t="shared" si="165"/>
        <v>166</v>
      </c>
      <c r="G3532" s="2">
        <f t="shared" si="165"/>
        <v>2</v>
      </c>
      <c r="H3532" s="2">
        <f t="shared" si="166"/>
        <v>14487</v>
      </c>
      <c r="I3532" s="2">
        <f>SUM(108264+1042424)</f>
        <v>1150688</v>
      </c>
    </row>
    <row r="3533" spans="2:9" x14ac:dyDescent="0.2">
      <c r="B3533" s="3"/>
      <c r="C3533" s="3" t="s">
        <v>18</v>
      </c>
      <c r="D3533" s="2">
        <v>9555</v>
      </c>
      <c r="E3533" s="2">
        <v>844</v>
      </c>
      <c r="F3533" s="2">
        <f t="shared" si="165"/>
        <v>63</v>
      </c>
      <c r="G3533" s="2">
        <f t="shared" si="165"/>
        <v>0</v>
      </c>
      <c r="H3533" s="2">
        <f t="shared" si="166"/>
        <v>0</v>
      </c>
    </row>
    <row r="3534" spans="2:9" x14ac:dyDescent="0.2">
      <c r="B3534" s="3"/>
      <c r="C3534" s="3" t="s">
        <v>19</v>
      </c>
      <c r="D3534" s="2">
        <v>8371</v>
      </c>
      <c r="E3534" s="2">
        <v>720</v>
      </c>
      <c r="F3534" s="2">
        <f t="shared" si="165"/>
        <v>86</v>
      </c>
      <c r="G3534" s="2">
        <f t="shared" si="165"/>
        <v>0</v>
      </c>
      <c r="H3534" s="2">
        <f t="shared" si="166"/>
        <v>0</v>
      </c>
    </row>
    <row r="3535" spans="2:9" x14ac:dyDescent="0.2">
      <c r="B3535" s="3"/>
      <c r="C3535" s="3" t="s">
        <v>40</v>
      </c>
      <c r="D3535" s="2">
        <v>4703</v>
      </c>
      <c r="E3535" s="2">
        <v>335</v>
      </c>
      <c r="F3535" s="2">
        <f t="shared" si="165"/>
        <v>15</v>
      </c>
      <c r="G3535" s="2">
        <f t="shared" si="165"/>
        <v>0</v>
      </c>
      <c r="H3535" s="2">
        <f t="shared" si="166"/>
        <v>0</v>
      </c>
    </row>
    <row r="3536" spans="2:9" x14ac:dyDescent="0.2">
      <c r="B3536" s="3"/>
      <c r="C3536" s="3" t="s">
        <v>41</v>
      </c>
      <c r="D3536" s="2">
        <v>5044</v>
      </c>
      <c r="E3536" s="2">
        <v>362</v>
      </c>
      <c r="F3536" s="2">
        <f t="shared" si="165"/>
        <v>27</v>
      </c>
      <c r="G3536" s="2">
        <f t="shared" si="165"/>
        <v>0</v>
      </c>
      <c r="H3536" s="2">
        <f t="shared" si="166"/>
        <v>0</v>
      </c>
    </row>
    <row r="3537" spans="1:9" x14ac:dyDescent="0.2">
      <c r="B3537" s="3" t="s">
        <v>20</v>
      </c>
      <c r="C3537" s="3" t="s">
        <v>22</v>
      </c>
      <c r="D3537" s="2">
        <v>176351</v>
      </c>
      <c r="E3537" s="2">
        <v>4375</v>
      </c>
      <c r="F3537" s="2">
        <f t="shared" si="165"/>
        <v>2029</v>
      </c>
      <c r="G3537" s="2">
        <f t="shared" si="165"/>
        <v>15</v>
      </c>
      <c r="H3537" s="2">
        <f t="shared" si="166"/>
        <v>121288</v>
      </c>
      <c r="I3537" s="2">
        <v>7417866</v>
      </c>
    </row>
    <row r="3538" spans="1:9" x14ac:dyDescent="0.2">
      <c r="B3538" s="3"/>
      <c r="C3538" s="3" t="s">
        <v>26</v>
      </c>
      <c r="D3538" s="2">
        <v>27509</v>
      </c>
      <c r="E3538" s="2">
        <v>533</v>
      </c>
      <c r="F3538" s="2">
        <f t="shared" si="165"/>
        <v>523</v>
      </c>
      <c r="G3538" s="2">
        <f t="shared" si="165"/>
        <v>0</v>
      </c>
      <c r="H3538" s="2">
        <f t="shared" si="166"/>
        <v>0</v>
      </c>
    </row>
    <row r="3539" spans="1:9" x14ac:dyDescent="0.2">
      <c r="B3539" s="3"/>
      <c r="C3539" s="3" t="s">
        <v>27</v>
      </c>
      <c r="D3539" s="2">
        <v>35822</v>
      </c>
      <c r="E3539" s="2">
        <v>671</v>
      </c>
      <c r="F3539" s="2">
        <f t="shared" si="165"/>
        <v>186</v>
      </c>
      <c r="G3539" s="2">
        <f t="shared" si="165"/>
        <v>34</v>
      </c>
      <c r="H3539" s="2">
        <f t="shared" si="166"/>
        <v>0</v>
      </c>
    </row>
    <row r="3540" spans="1:9" x14ac:dyDescent="0.2">
      <c r="C3540" s="3" t="s">
        <v>42</v>
      </c>
      <c r="D3540" s="2">
        <v>9157</v>
      </c>
      <c r="E3540" s="2">
        <v>184</v>
      </c>
      <c r="F3540" s="2">
        <f t="shared" si="165"/>
        <v>171</v>
      </c>
      <c r="G3540" s="2">
        <f t="shared" si="165"/>
        <v>0</v>
      </c>
      <c r="H3540" s="2">
        <f t="shared" si="166"/>
        <v>0</v>
      </c>
    </row>
    <row r="3541" spans="1:9" x14ac:dyDescent="0.2">
      <c r="C3541" s="3" t="s">
        <v>43</v>
      </c>
      <c r="D3541" s="2">
        <v>34649</v>
      </c>
      <c r="E3541" s="2">
        <v>566</v>
      </c>
      <c r="F3541" s="2">
        <f t="shared" si="165"/>
        <v>297</v>
      </c>
      <c r="G3541" s="2">
        <f t="shared" si="165"/>
        <v>2</v>
      </c>
      <c r="H3541" s="2">
        <f t="shared" si="166"/>
        <v>0</v>
      </c>
    </row>
    <row r="3542" spans="1:9" x14ac:dyDescent="0.2">
      <c r="A3542" s="1">
        <v>44040</v>
      </c>
      <c r="B3542" s="3" t="s">
        <v>5</v>
      </c>
      <c r="C3542" s="3" t="s">
        <v>6</v>
      </c>
      <c r="D3542" s="2">
        <v>67739</v>
      </c>
      <c r="E3542" s="2">
        <v>4058</v>
      </c>
      <c r="F3542" s="2">
        <f t="shared" si="165"/>
        <v>60</v>
      </c>
      <c r="G3542" s="2">
        <f t="shared" si="165"/>
        <v>2</v>
      </c>
      <c r="H3542" s="2">
        <f t="shared" si="166"/>
        <v>57397</v>
      </c>
      <c r="I3542" s="2">
        <v>5684546</v>
      </c>
    </row>
    <row r="3543" spans="1:9" x14ac:dyDescent="0.2">
      <c r="B3543" s="3"/>
      <c r="C3543" s="3" t="s">
        <v>7</v>
      </c>
      <c r="D3543" s="2">
        <v>62110</v>
      </c>
      <c r="E3543" s="2">
        <v>4550</v>
      </c>
      <c r="F3543" s="2">
        <f t="shared" si="165"/>
        <v>57</v>
      </c>
      <c r="G3543" s="2">
        <f t="shared" si="165"/>
        <v>2</v>
      </c>
      <c r="H3543" s="2">
        <f t="shared" si="166"/>
        <v>0</v>
      </c>
    </row>
    <row r="3544" spans="1:9" x14ac:dyDescent="0.2">
      <c r="B3544" s="3"/>
      <c r="C3544" s="3" t="s">
        <v>8</v>
      </c>
      <c r="D3544" s="2">
        <v>43059</v>
      </c>
      <c r="E3544" s="2">
        <v>2706</v>
      </c>
      <c r="F3544" s="2">
        <f t="shared" si="165"/>
        <v>42</v>
      </c>
      <c r="G3544" s="2">
        <f t="shared" si="165"/>
        <v>0</v>
      </c>
      <c r="H3544" s="2">
        <f t="shared" si="166"/>
        <v>0</v>
      </c>
    </row>
    <row r="3545" spans="1:9" x14ac:dyDescent="0.2">
      <c r="B3545" s="3"/>
      <c r="C3545" s="3" t="s">
        <v>35</v>
      </c>
      <c r="D3545" s="2">
        <v>49422</v>
      </c>
      <c r="E3545" s="2">
        <v>3070</v>
      </c>
      <c r="F3545" s="2">
        <f t="shared" si="165"/>
        <v>34</v>
      </c>
      <c r="G3545" s="2">
        <f t="shared" si="165"/>
        <v>1</v>
      </c>
      <c r="H3545" s="2">
        <f t="shared" si="166"/>
        <v>0</v>
      </c>
    </row>
    <row r="3546" spans="1:9" x14ac:dyDescent="0.2">
      <c r="B3546" s="3"/>
      <c r="C3546" s="3" t="s">
        <v>14</v>
      </c>
      <c r="D3546" s="2">
        <v>43024</v>
      </c>
      <c r="E3546" s="2">
        <v>2043</v>
      </c>
      <c r="F3546" s="2">
        <f t="shared" si="165"/>
        <v>57</v>
      </c>
      <c r="G3546" s="2">
        <f t="shared" si="165"/>
        <v>0</v>
      </c>
      <c r="H3546" s="2">
        <f t="shared" si="166"/>
        <v>0</v>
      </c>
    </row>
    <row r="3547" spans="1:9" x14ac:dyDescent="0.2">
      <c r="B3547" s="3" t="s">
        <v>9</v>
      </c>
      <c r="C3547" s="3" t="s">
        <v>10</v>
      </c>
      <c r="D3547" s="2">
        <v>20341</v>
      </c>
      <c r="E3547" s="2">
        <v>1783</v>
      </c>
      <c r="F3547" s="2">
        <f t="shared" si="165"/>
        <v>61</v>
      </c>
      <c r="G3547" s="2">
        <f t="shared" si="165"/>
        <v>1</v>
      </c>
      <c r="H3547" s="2">
        <f t="shared" si="166"/>
        <v>-1983841</v>
      </c>
    </row>
    <row r="3548" spans="1:9" x14ac:dyDescent="0.2">
      <c r="B3548" s="3"/>
      <c r="C3548" s="3" t="s">
        <v>11</v>
      </c>
      <c r="D3548" s="2">
        <v>19399</v>
      </c>
      <c r="E3548" s="2">
        <v>1330</v>
      </c>
      <c r="F3548" s="2">
        <f t="shared" si="165"/>
        <v>12</v>
      </c>
      <c r="G3548" s="2">
        <f t="shared" si="165"/>
        <v>3</v>
      </c>
      <c r="H3548" s="2">
        <f t="shared" si="166"/>
        <v>0</v>
      </c>
    </row>
    <row r="3549" spans="1:9" x14ac:dyDescent="0.2">
      <c r="B3549" s="3"/>
      <c r="C3549" s="3" t="s">
        <v>12</v>
      </c>
      <c r="D3549" s="2">
        <v>19376</v>
      </c>
      <c r="E3549" s="2">
        <v>1856</v>
      </c>
      <c r="F3549" s="2">
        <f t="shared" ref="F3549:G3612" si="167">SUM(D3549-D3519)</f>
        <v>41</v>
      </c>
      <c r="G3549" s="2">
        <f t="shared" si="167"/>
        <v>0</v>
      </c>
      <c r="H3549" s="2">
        <f t="shared" si="166"/>
        <v>0</v>
      </c>
    </row>
    <row r="3550" spans="1:9" x14ac:dyDescent="0.2">
      <c r="B3550" s="3"/>
      <c r="C3550" s="3" t="s">
        <v>36</v>
      </c>
      <c r="D3550" s="2">
        <v>16410</v>
      </c>
      <c r="E3550" s="2">
        <v>1174</v>
      </c>
      <c r="F3550" s="2">
        <f t="shared" si="167"/>
        <v>34</v>
      </c>
      <c r="G3550" s="2">
        <f t="shared" si="167"/>
        <v>2</v>
      </c>
      <c r="H3550" s="2">
        <f t="shared" si="166"/>
        <v>0</v>
      </c>
    </row>
    <row r="3551" spans="1:9" x14ac:dyDescent="0.2">
      <c r="B3551" s="3"/>
      <c r="C3551" s="3" t="s">
        <v>37</v>
      </c>
      <c r="D3551" s="2">
        <v>17348</v>
      </c>
      <c r="E3551" s="2">
        <v>1090</v>
      </c>
      <c r="F3551" s="2">
        <f t="shared" si="167"/>
        <v>21</v>
      </c>
      <c r="G3551" s="2">
        <f t="shared" si="167"/>
        <v>-1</v>
      </c>
      <c r="H3551" s="2">
        <f t="shared" si="166"/>
        <v>0</v>
      </c>
    </row>
    <row r="3552" spans="1:9" x14ac:dyDescent="0.2">
      <c r="B3552" s="3" t="s">
        <v>13</v>
      </c>
      <c r="C3552" s="3" t="s">
        <v>14</v>
      </c>
      <c r="D3552" s="2">
        <v>20960</v>
      </c>
      <c r="E3552" s="2">
        <v>1052</v>
      </c>
      <c r="F3552" s="2">
        <f t="shared" si="167"/>
        <v>46</v>
      </c>
      <c r="G3552" s="2">
        <f t="shared" si="167"/>
        <v>4</v>
      </c>
      <c r="H3552" s="2">
        <f t="shared" si="166"/>
        <v>9881</v>
      </c>
      <c r="I3552" s="2">
        <v>1133674</v>
      </c>
    </row>
    <row r="3553" spans="2:9" x14ac:dyDescent="0.2">
      <c r="B3553" s="3"/>
      <c r="C3553" s="3" t="s">
        <v>15</v>
      </c>
      <c r="D3553" s="2">
        <v>25429</v>
      </c>
      <c r="E3553" s="2">
        <v>1961</v>
      </c>
      <c r="F3553" s="2">
        <f t="shared" si="167"/>
        <v>33</v>
      </c>
      <c r="G3553" s="2">
        <f t="shared" si="167"/>
        <v>2</v>
      </c>
      <c r="H3553" s="2">
        <f t="shared" si="166"/>
        <v>0</v>
      </c>
    </row>
    <row r="3554" spans="2:9" x14ac:dyDescent="0.2">
      <c r="B3554" s="3"/>
      <c r="C3554" s="3" t="s">
        <v>12</v>
      </c>
      <c r="D3554" s="2">
        <v>17033</v>
      </c>
      <c r="E3554" s="2">
        <v>1170</v>
      </c>
      <c r="F3554" s="2">
        <f t="shared" si="167"/>
        <v>43</v>
      </c>
      <c r="G3554" s="2">
        <f t="shared" si="167"/>
        <v>1</v>
      </c>
      <c r="H3554" s="2">
        <f t="shared" si="166"/>
        <v>0</v>
      </c>
    </row>
    <row r="3555" spans="2:9" x14ac:dyDescent="0.2">
      <c r="B3555" s="3"/>
      <c r="C3555" s="3" t="s">
        <v>33</v>
      </c>
      <c r="D3555" s="2">
        <v>10034</v>
      </c>
      <c r="E3555" s="2">
        <v>977</v>
      </c>
      <c r="F3555" s="2">
        <f t="shared" si="167"/>
        <v>21</v>
      </c>
      <c r="G3555" s="2">
        <f t="shared" si="167"/>
        <v>0</v>
      </c>
      <c r="H3555" s="2">
        <f t="shared" si="166"/>
        <v>0</v>
      </c>
    </row>
    <row r="3556" spans="2:9" x14ac:dyDescent="0.2">
      <c r="B3556" s="3"/>
      <c r="C3556" s="3" t="s">
        <v>34</v>
      </c>
      <c r="D3556" s="2">
        <v>13166</v>
      </c>
      <c r="E3556" s="2">
        <v>982</v>
      </c>
      <c r="F3556" s="2">
        <f t="shared" si="167"/>
        <v>26</v>
      </c>
      <c r="G3556" s="2">
        <f t="shared" si="167"/>
        <v>2</v>
      </c>
      <c r="H3556" s="2">
        <f t="shared" si="166"/>
        <v>0</v>
      </c>
    </row>
    <row r="3557" spans="2:9" x14ac:dyDescent="0.2">
      <c r="B3557" s="3" t="s">
        <v>23</v>
      </c>
      <c r="C3557" s="3" t="s">
        <v>24</v>
      </c>
      <c r="D3557" s="2">
        <v>24866</v>
      </c>
      <c r="E3557" s="2">
        <v>2664</v>
      </c>
      <c r="F3557" s="2">
        <f t="shared" si="167"/>
        <v>150</v>
      </c>
      <c r="G3557" s="2">
        <f t="shared" si="167"/>
        <v>6</v>
      </c>
      <c r="H3557" s="2">
        <f t="shared" si="166"/>
        <v>27393</v>
      </c>
      <c r="I3557" s="2">
        <v>1727882</v>
      </c>
    </row>
    <row r="3558" spans="2:9" x14ac:dyDescent="0.2">
      <c r="B3558" s="3"/>
      <c r="C3558" s="3" t="s">
        <v>25</v>
      </c>
      <c r="D3558" s="2">
        <v>10930</v>
      </c>
      <c r="E3558" s="2">
        <v>1084</v>
      </c>
      <c r="F3558" s="2">
        <f t="shared" si="167"/>
        <v>68</v>
      </c>
      <c r="G3558" s="2">
        <f t="shared" si="167"/>
        <v>-1</v>
      </c>
      <c r="H3558" s="2">
        <f t="shared" si="166"/>
        <v>0</v>
      </c>
    </row>
    <row r="3559" spans="2:9" x14ac:dyDescent="0.2">
      <c r="B3559" s="3"/>
      <c r="C3559" s="3" t="s">
        <v>28</v>
      </c>
      <c r="D3559" s="2">
        <v>8726</v>
      </c>
      <c r="E3559" s="2">
        <v>900</v>
      </c>
      <c r="F3559" s="2">
        <f t="shared" si="167"/>
        <v>71</v>
      </c>
      <c r="G3559" s="2">
        <f t="shared" si="167"/>
        <v>0</v>
      </c>
      <c r="H3559" s="2">
        <f t="shared" si="166"/>
        <v>0</v>
      </c>
    </row>
    <row r="3560" spans="2:9" x14ac:dyDescent="0.2">
      <c r="B3560" s="3"/>
      <c r="C3560" s="3" t="s">
        <v>38</v>
      </c>
      <c r="D3560" s="2">
        <v>2664</v>
      </c>
      <c r="E3560" s="2">
        <v>269</v>
      </c>
      <c r="F3560" s="2">
        <f t="shared" si="167"/>
        <v>21</v>
      </c>
      <c r="G3560" s="2">
        <f t="shared" si="167"/>
        <v>0</v>
      </c>
      <c r="H3560" s="2">
        <f t="shared" si="166"/>
        <v>0</v>
      </c>
    </row>
    <row r="3561" spans="2:9" x14ac:dyDescent="0.2">
      <c r="B3561" s="3"/>
      <c r="C3561" s="3" t="s">
        <v>39</v>
      </c>
      <c r="D3561" s="2">
        <v>2003</v>
      </c>
      <c r="E3561" s="2">
        <v>10</v>
      </c>
      <c r="F3561" s="2">
        <f t="shared" si="167"/>
        <v>18</v>
      </c>
      <c r="G3561" s="2">
        <f t="shared" si="167"/>
        <v>-100</v>
      </c>
      <c r="H3561" s="2">
        <f t="shared" si="166"/>
        <v>0</v>
      </c>
    </row>
    <row r="3562" spans="2:9" x14ac:dyDescent="0.2">
      <c r="B3562" s="3" t="s">
        <v>16</v>
      </c>
      <c r="C3562" s="3" t="s">
        <v>17</v>
      </c>
      <c r="D3562" s="2">
        <v>25296</v>
      </c>
      <c r="E3562" s="2">
        <v>1678</v>
      </c>
      <c r="F3562" s="2">
        <f t="shared" si="167"/>
        <v>175</v>
      </c>
      <c r="G3562" s="2">
        <f t="shared" si="167"/>
        <v>0</v>
      </c>
      <c r="H3562" s="2">
        <f t="shared" si="166"/>
        <v>18472</v>
      </c>
      <c r="I3562" s="2">
        <f>SUM(109384+1059776)</f>
        <v>1169160</v>
      </c>
    </row>
    <row r="3563" spans="2:9" x14ac:dyDescent="0.2">
      <c r="B3563" s="3"/>
      <c r="C3563" s="3" t="s">
        <v>18</v>
      </c>
      <c r="D3563" s="2">
        <v>9621</v>
      </c>
      <c r="E3563" s="2">
        <v>845</v>
      </c>
      <c r="F3563" s="2">
        <f t="shared" si="167"/>
        <v>66</v>
      </c>
      <c r="G3563" s="2">
        <f t="shared" si="167"/>
        <v>1</v>
      </c>
      <c r="H3563" s="2">
        <f t="shared" si="166"/>
        <v>0</v>
      </c>
    </row>
    <row r="3564" spans="2:9" x14ac:dyDescent="0.2">
      <c r="B3564" s="3"/>
      <c r="C3564" s="3" t="s">
        <v>19</v>
      </c>
      <c r="D3564" s="2">
        <v>8489</v>
      </c>
      <c r="E3564" s="2">
        <v>720</v>
      </c>
      <c r="F3564" s="2">
        <f t="shared" si="167"/>
        <v>118</v>
      </c>
      <c r="G3564" s="2">
        <f t="shared" si="167"/>
        <v>0</v>
      </c>
      <c r="H3564" s="2">
        <f t="shared" si="166"/>
        <v>0</v>
      </c>
    </row>
    <row r="3565" spans="2:9" x14ac:dyDescent="0.2">
      <c r="B3565" s="3"/>
      <c r="C3565" s="3" t="s">
        <v>40</v>
      </c>
      <c r="D3565" s="2">
        <v>4733</v>
      </c>
      <c r="E3565" s="2">
        <v>335</v>
      </c>
      <c r="F3565" s="2">
        <f t="shared" si="167"/>
        <v>30</v>
      </c>
      <c r="G3565" s="2">
        <f t="shared" si="167"/>
        <v>0</v>
      </c>
      <c r="H3565" s="2">
        <f t="shared" si="166"/>
        <v>0</v>
      </c>
    </row>
    <row r="3566" spans="2:9" x14ac:dyDescent="0.2">
      <c r="B3566" s="3"/>
      <c r="C3566" s="3" t="s">
        <v>41</v>
      </c>
      <c r="D3566" s="2">
        <v>5080</v>
      </c>
      <c r="E3566" s="2">
        <v>364</v>
      </c>
      <c r="F3566" s="2">
        <f t="shared" si="167"/>
        <v>36</v>
      </c>
      <c r="G3566" s="2">
        <f t="shared" si="167"/>
        <v>2</v>
      </c>
      <c r="H3566" s="2">
        <f t="shared" si="166"/>
        <v>0</v>
      </c>
    </row>
    <row r="3567" spans="2:9" x14ac:dyDescent="0.2">
      <c r="B3567" s="3" t="s">
        <v>20</v>
      </c>
      <c r="C3567" s="3" t="s">
        <v>22</v>
      </c>
      <c r="D3567" s="2">
        <v>179107</v>
      </c>
      <c r="E3567" s="2">
        <v>4426</v>
      </c>
      <c r="F3567" s="2">
        <f t="shared" si="167"/>
        <v>2756</v>
      </c>
      <c r="G3567" s="2">
        <f t="shared" si="167"/>
        <v>51</v>
      </c>
      <c r="H3567" s="2">
        <f t="shared" si="166"/>
        <v>99600</v>
      </c>
      <c r="I3567" s="2">
        <v>7517466</v>
      </c>
    </row>
    <row r="3568" spans="2:9" x14ac:dyDescent="0.2">
      <c r="B3568" s="3"/>
      <c r="C3568" s="3" t="s">
        <v>26</v>
      </c>
      <c r="D3568" s="2">
        <v>28007</v>
      </c>
      <c r="E3568" s="2">
        <v>547</v>
      </c>
      <c r="F3568" s="2">
        <f t="shared" si="167"/>
        <v>498</v>
      </c>
      <c r="G3568" s="2">
        <f t="shared" si="167"/>
        <v>14</v>
      </c>
      <c r="H3568" s="2">
        <f t="shared" si="166"/>
        <v>0</v>
      </c>
    </row>
    <row r="3569" spans="1:9" x14ac:dyDescent="0.2">
      <c r="B3569" s="3"/>
      <c r="C3569" s="3" t="s">
        <v>27</v>
      </c>
      <c r="D3569" s="2">
        <v>36458</v>
      </c>
      <c r="E3569" s="2">
        <v>672</v>
      </c>
      <c r="F3569" s="2">
        <f t="shared" si="167"/>
        <v>636</v>
      </c>
      <c r="G3569" s="2">
        <f t="shared" si="167"/>
        <v>1</v>
      </c>
      <c r="H3569" s="2">
        <f t="shared" si="166"/>
        <v>0</v>
      </c>
    </row>
    <row r="3570" spans="1:9" x14ac:dyDescent="0.2">
      <c r="C3570" s="3" t="s">
        <v>42</v>
      </c>
      <c r="D3570" s="2">
        <v>9307</v>
      </c>
      <c r="E3570" s="2">
        <v>185</v>
      </c>
      <c r="F3570" s="2">
        <f t="shared" si="167"/>
        <v>150</v>
      </c>
      <c r="G3570" s="2">
        <f t="shared" si="167"/>
        <v>1</v>
      </c>
      <c r="H3570" s="2">
        <f t="shared" si="166"/>
        <v>0</v>
      </c>
    </row>
    <row r="3571" spans="1:9" x14ac:dyDescent="0.2">
      <c r="C3571" s="3" t="s">
        <v>43</v>
      </c>
      <c r="D3571" s="2">
        <v>34832</v>
      </c>
      <c r="E3571" s="2">
        <v>581</v>
      </c>
      <c r="F3571" s="2">
        <f t="shared" si="167"/>
        <v>183</v>
      </c>
      <c r="G3571" s="2">
        <f t="shared" si="167"/>
        <v>15</v>
      </c>
      <c r="H3571" s="2">
        <f t="shared" si="166"/>
        <v>0</v>
      </c>
    </row>
    <row r="3572" spans="1:9" x14ac:dyDescent="0.2">
      <c r="A3572" s="1">
        <v>44041</v>
      </c>
      <c r="B3572" s="3" t="s">
        <v>5</v>
      </c>
      <c r="C3572" s="3" t="s">
        <v>6</v>
      </c>
      <c r="D3572" s="2">
        <v>67820</v>
      </c>
      <c r="E3572" s="2">
        <v>4058</v>
      </c>
      <c r="F3572" s="2">
        <f t="shared" si="167"/>
        <v>81</v>
      </c>
      <c r="G3572" s="2">
        <f t="shared" si="167"/>
        <v>0</v>
      </c>
      <c r="H3572" s="2">
        <f t="shared" si="166"/>
        <v>62276</v>
      </c>
      <c r="I3572" s="2">
        <v>5746822</v>
      </c>
    </row>
    <row r="3573" spans="1:9" x14ac:dyDescent="0.2">
      <c r="B3573" s="3"/>
      <c r="C3573" s="3" t="s">
        <v>7</v>
      </c>
      <c r="D3573" s="2">
        <v>62194</v>
      </c>
      <c r="E3573" s="2">
        <v>4550</v>
      </c>
      <c r="F3573" s="2">
        <f t="shared" si="167"/>
        <v>84</v>
      </c>
      <c r="G3573" s="2">
        <f t="shared" si="167"/>
        <v>0</v>
      </c>
      <c r="H3573" s="2">
        <f t="shared" si="166"/>
        <v>0</v>
      </c>
    </row>
    <row r="3574" spans="1:9" x14ac:dyDescent="0.2">
      <c r="B3574" s="3"/>
      <c r="C3574" s="3" t="s">
        <v>8</v>
      </c>
      <c r="D3574" s="2">
        <v>43100</v>
      </c>
      <c r="E3574" s="2">
        <v>2706</v>
      </c>
      <c r="F3574" s="2">
        <f t="shared" si="167"/>
        <v>41</v>
      </c>
      <c r="G3574" s="2">
        <f t="shared" si="167"/>
        <v>0</v>
      </c>
      <c r="H3574" s="2">
        <f t="shared" si="166"/>
        <v>0</v>
      </c>
    </row>
    <row r="3575" spans="1:9" x14ac:dyDescent="0.2">
      <c r="B3575" s="3"/>
      <c r="C3575" s="3" t="s">
        <v>35</v>
      </c>
      <c r="D3575" s="2">
        <v>49481</v>
      </c>
      <c r="E3575" s="2">
        <v>3071</v>
      </c>
      <c r="F3575" s="2">
        <f t="shared" si="167"/>
        <v>59</v>
      </c>
      <c r="G3575" s="2">
        <f t="shared" si="167"/>
        <v>1</v>
      </c>
      <c r="H3575" s="2">
        <f t="shared" si="166"/>
        <v>0</v>
      </c>
    </row>
    <row r="3576" spans="1:9" x14ac:dyDescent="0.2">
      <c r="B3576" s="3"/>
      <c r="C3576" s="3" t="s">
        <v>14</v>
      </c>
      <c r="D3576" s="2">
        <v>43084</v>
      </c>
      <c r="E3576" s="2">
        <v>2043</v>
      </c>
      <c r="F3576" s="2">
        <f t="shared" si="167"/>
        <v>60</v>
      </c>
      <c r="G3576" s="2">
        <f t="shared" si="167"/>
        <v>0</v>
      </c>
      <c r="H3576" s="2">
        <f t="shared" si="166"/>
        <v>0</v>
      </c>
    </row>
    <row r="3577" spans="1:9" x14ac:dyDescent="0.2">
      <c r="B3577" s="3" t="s">
        <v>9</v>
      </c>
      <c r="C3577" s="3" t="s">
        <v>10</v>
      </c>
      <c r="D3577" s="2">
        <v>20391</v>
      </c>
      <c r="E3577" s="2">
        <v>1783</v>
      </c>
      <c r="F3577" s="2">
        <f t="shared" si="167"/>
        <v>50</v>
      </c>
      <c r="G3577" s="2">
        <f t="shared" si="167"/>
        <v>0</v>
      </c>
      <c r="I3577" s="2">
        <v>2042682</v>
      </c>
    </row>
    <row r="3578" spans="1:9" x14ac:dyDescent="0.2">
      <c r="B3578" s="3"/>
      <c r="C3578" s="3" t="s">
        <v>11</v>
      </c>
      <c r="D3578" s="2">
        <v>19430</v>
      </c>
      <c r="E3578" s="2">
        <v>1331</v>
      </c>
      <c r="F3578" s="2">
        <f t="shared" si="167"/>
        <v>31</v>
      </c>
      <c r="G3578" s="2">
        <f t="shared" si="167"/>
        <v>1</v>
      </c>
      <c r="H3578" s="2">
        <f t="shared" si="166"/>
        <v>0</v>
      </c>
    </row>
    <row r="3579" spans="1:9" x14ac:dyDescent="0.2">
      <c r="B3579" s="3"/>
      <c r="C3579" s="3" t="s">
        <v>12</v>
      </c>
      <c r="D3579" s="2">
        <v>19428</v>
      </c>
      <c r="E3579" s="2">
        <v>1857</v>
      </c>
      <c r="F3579" s="2">
        <f t="shared" si="167"/>
        <v>52</v>
      </c>
      <c r="G3579" s="2">
        <f t="shared" si="167"/>
        <v>1</v>
      </c>
      <c r="H3579" s="2">
        <f t="shared" si="166"/>
        <v>0</v>
      </c>
    </row>
    <row r="3580" spans="1:9" x14ac:dyDescent="0.2">
      <c r="B3580" s="3"/>
      <c r="C3580" s="3" t="s">
        <v>36</v>
      </c>
      <c r="D3580" s="2">
        <v>16439</v>
      </c>
      <c r="E3580" s="2">
        <v>1174</v>
      </c>
      <c r="F3580" s="2">
        <f t="shared" si="167"/>
        <v>29</v>
      </c>
      <c r="G3580" s="2">
        <f t="shared" si="167"/>
        <v>0</v>
      </c>
      <c r="H3580" s="2">
        <f t="shared" si="166"/>
        <v>0</v>
      </c>
    </row>
    <row r="3581" spans="1:9" x14ac:dyDescent="0.2">
      <c r="B3581" s="3"/>
      <c r="C3581" s="3" t="s">
        <v>37</v>
      </c>
      <c r="D3581" s="2">
        <v>17370</v>
      </c>
      <c r="E3581" s="2">
        <v>1090</v>
      </c>
      <c r="F3581" s="2">
        <f t="shared" si="167"/>
        <v>22</v>
      </c>
      <c r="G3581" s="2">
        <f t="shared" si="167"/>
        <v>0</v>
      </c>
      <c r="H3581" s="2">
        <f t="shared" si="166"/>
        <v>0</v>
      </c>
    </row>
    <row r="3582" spans="1:9" x14ac:dyDescent="0.2">
      <c r="B3582" s="3" t="s">
        <v>13</v>
      </c>
      <c r="C3582" s="3" t="s">
        <v>14</v>
      </c>
      <c r="D3582" s="2">
        <v>21030</v>
      </c>
      <c r="E3582" s="2">
        <v>1054</v>
      </c>
      <c r="F3582" s="2">
        <f t="shared" si="167"/>
        <v>70</v>
      </c>
      <c r="G3582" s="2">
        <f t="shared" si="167"/>
        <v>2</v>
      </c>
      <c r="H3582" s="2">
        <f t="shared" ref="H3582:H3645" si="168">SUM(I3582-I3552)</f>
        <v>15556</v>
      </c>
      <c r="I3582" s="2">
        <v>1149230</v>
      </c>
    </row>
    <row r="3583" spans="1:9" x14ac:dyDescent="0.2">
      <c r="B3583" s="3"/>
      <c r="C3583" s="3" t="s">
        <v>15</v>
      </c>
      <c r="D3583" s="2">
        <v>25535</v>
      </c>
      <c r="E3583" s="2">
        <v>1971</v>
      </c>
      <c r="F3583" s="2">
        <f t="shared" si="167"/>
        <v>106</v>
      </c>
      <c r="G3583" s="2">
        <f t="shared" si="167"/>
        <v>10</v>
      </c>
      <c r="H3583" s="2">
        <f t="shared" si="168"/>
        <v>0</v>
      </c>
    </row>
    <row r="3584" spans="1:9" x14ac:dyDescent="0.2">
      <c r="B3584" s="3"/>
      <c r="C3584" s="3" t="s">
        <v>12</v>
      </c>
      <c r="D3584" s="2">
        <v>17119</v>
      </c>
      <c r="E3584" s="2">
        <v>1175</v>
      </c>
      <c r="F3584" s="2">
        <f t="shared" si="167"/>
        <v>86</v>
      </c>
      <c r="G3584" s="2">
        <f t="shared" si="167"/>
        <v>5</v>
      </c>
      <c r="H3584" s="2">
        <f t="shared" si="168"/>
        <v>0</v>
      </c>
    </row>
    <row r="3585" spans="2:9" x14ac:dyDescent="0.2">
      <c r="B3585" s="3"/>
      <c r="C3585" s="3" t="s">
        <v>33</v>
      </c>
      <c r="D3585" s="2">
        <v>10103</v>
      </c>
      <c r="E3585" s="2">
        <v>979</v>
      </c>
      <c r="F3585" s="2">
        <f t="shared" si="167"/>
        <v>69</v>
      </c>
      <c r="G3585" s="2">
        <f t="shared" si="167"/>
        <v>2</v>
      </c>
      <c r="H3585" s="2">
        <f t="shared" si="168"/>
        <v>0</v>
      </c>
    </row>
    <row r="3586" spans="2:9" x14ac:dyDescent="0.2">
      <c r="B3586" s="3"/>
      <c r="C3586" s="3" t="s">
        <v>34</v>
      </c>
      <c r="D3586" s="2">
        <v>13204</v>
      </c>
      <c r="E3586" s="2">
        <v>986</v>
      </c>
      <c r="F3586" s="2">
        <f t="shared" si="167"/>
        <v>38</v>
      </c>
      <c r="G3586" s="2">
        <f t="shared" si="167"/>
        <v>4</v>
      </c>
      <c r="H3586" s="2">
        <f t="shared" si="168"/>
        <v>0</v>
      </c>
    </row>
    <row r="3587" spans="2:9" x14ac:dyDescent="0.2">
      <c r="B3587" s="3" t="s">
        <v>23</v>
      </c>
      <c r="C3587" s="3" t="s">
        <v>24</v>
      </c>
      <c r="D3587" s="2">
        <v>25206</v>
      </c>
      <c r="E3587" s="2">
        <v>2668</v>
      </c>
      <c r="F3587" s="2">
        <f t="shared" si="167"/>
        <v>340</v>
      </c>
      <c r="G3587" s="2">
        <f t="shared" si="167"/>
        <v>4</v>
      </c>
      <c r="H3587" s="2">
        <f t="shared" si="168"/>
        <v>65351</v>
      </c>
      <c r="I3587" s="2">
        <v>1793233</v>
      </c>
    </row>
    <row r="3588" spans="2:9" x14ac:dyDescent="0.2">
      <c r="B3588" s="3"/>
      <c r="C3588" s="3" t="s">
        <v>25</v>
      </c>
      <c r="D3588" s="2">
        <v>11108</v>
      </c>
      <c r="E3588" s="2">
        <v>1080</v>
      </c>
      <c r="F3588" s="2">
        <f t="shared" si="167"/>
        <v>178</v>
      </c>
      <c r="G3588" s="2">
        <f t="shared" si="167"/>
        <v>-4</v>
      </c>
      <c r="H3588" s="2">
        <f t="shared" si="168"/>
        <v>0</v>
      </c>
    </row>
    <row r="3589" spans="2:9" x14ac:dyDescent="0.2">
      <c r="B3589" s="3"/>
      <c r="C3589" s="3" t="s">
        <v>28</v>
      </c>
      <c r="D3589" s="2">
        <v>8835</v>
      </c>
      <c r="E3589" s="2">
        <v>896</v>
      </c>
      <c r="F3589" s="2">
        <f t="shared" si="167"/>
        <v>109</v>
      </c>
      <c r="G3589" s="2">
        <f t="shared" si="167"/>
        <v>-4</v>
      </c>
      <c r="H3589" s="2">
        <f t="shared" si="168"/>
        <v>0</v>
      </c>
    </row>
    <row r="3590" spans="2:9" x14ac:dyDescent="0.2">
      <c r="B3590" s="3"/>
      <c r="C3590" s="3" t="s">
        <v>38</v>
      </c>
      <c r="D3590" s="2">
        <v>2692</v>
      </c>
      <c r="E3590" s="2">
        <v>269</v>
      </c>
      <c r="F3590" s="2">
        <f t="shared" si="167"/>
        <v>28</v>
      </c>
      <c r="G3590" s="2">
        <f t="shared" si="167"/>
        <v>0</v>
      </c>
      <c r="H3590" s="2">
        <f t="shared" si="168"/>
        <v>0</v>
      </c>
    </row>
    <row r="3591" spans="2:9" x14ac:dyDescent="0.2">
      <c r="B3591" s="3"/>
      <c r="C3591" s="3" t="s">
        <v>39</v>
      </c>
      <c r="D3591" s="2">
        <v>2035</v>
      </c>
      <c r="E3591" s="2">
        <v>110</v>
      </c>
      <c r="F3591" s="2">
        <f t="shared" si="167"/>
        <v>32</v>
      </c>
      <c r="G3591" s="2">
        <f t="shared" si="167"/>
        <v>100</v>
      </c>
      <c r="H3591" s="2">
        <f t="shared" si="168"/>
        <v>0</v>
      </c>
    </row>
    <row r="3592" spans="2:9" x14ac:dyDescent="0.2">
      <c r="B3592" s="3" t="s">
        <v>16</v>
      </c>
      <c r="C3592" s="3" t="s">
        <v>17</v>
      </c>
      <c r="D3592" s="2">
        <v>25407</v>
      </c>
      <c r="E3592" s="2">
        <v>1680</v>
      </c>
      <c r="F3592" s="2">
        <f t="shared" si="167"/>
        <v>111</v>
      </c>
      <c r="G3592" s="2">
        <f t="shared" si="167"/>
        <v>2</v>
      </c>
      <c r="H3592" s="2">
        <f t="shared" si="168"/>
        <v>14921</v>
      </c>
      <c r="I3592" s="2">
        <f>SUM(110218+1073863)</f>
        <v>1184081</v>
      </c>
    </row>
    <row r="3593" spans="2:9" x14ac:dyDescent="0.2">
      <c r="B3593" s="3"/>
      <c r="C3593" s="3" t="s">
        <v>18</v>
      </c>
      <c r="D3593" s="2">
        <v>9673</v>
      </c>
      <c r="E3593" s="2">
        <v>846</v>
      </c>
      <c r="F3593" s="2">
        <f t="shared" si="167"/>
        <v>52</v>
      </c>
      <c r="G3593" s="2">
        <f t="shared" si="167"/>
        <v>1</v>
      </c>
      <c r="H3593" s="2">
        <f t="shared" si="168"/>
        <v>0</v>
      </c>
    </row>
    <row r="3594" spans="2:9" x14ac:dyDescent="0.2">
      <c r="B3594" s="3"/>
      <c r="C3594" s="3" t="s">
        <v>19</v>
      </c>
      <c r="D3594" s="2">
        <v>8551</v>
      </c>
      <c r="E3594" s="2">
        <v>725</v>
      </c>
      <c r="F3594" s="2">
        <f t="shared" si="167"/>
        <v>62</v>
      </c>
      <c r="G3594" s="2">
        <f t="shared" si="167"/>
        <v>5</v>
      </c>
      <c r="H3594" s="2">
        <f t="shared" si="168"/>
        <v>0</v>
      </c>
    </row>
    <row r="3595" spans="2:9" x14ac:dyDescent="0.2">
      <c r="B3595" s="3"/>
      <c r="C3595" s="3" t="s">
        <v>40</v>
      </c>
      <c r="D3595" s="2">
        <v>4775</v>
      </c>
      <c r="E3595" s="2">
        <v>335</v>
      </c>
      <c r="F3595" s="2">
        <f t="shared" si="167"/>
        <v>42</v>
      </c>
      <c r="G3595" s="2">
        <f t="shared" si="167"/>
        <v>0</v>
      </c>
      <c r="H3595" s="2">
        <f t="shared" si="168"/>
        <v>0</v>
      </c>
    </row>
    <row r="3596" spans="2:9" x14ac:dyDescent="0.2">
      <c r="B3596" s="3"/>
      <c r="C3596" s="3" t="s">
        <v>41</v>
      </c>
      <c r="D3596" s="2">
        <v>5100</v>
      </c>
      <c r="E3596" s="2">
        <v>364</v>
      </c>
      <c r="F3596" s="2">
        <f t="shared" si="167"/>
        <v>20</v>
      </c>
      <c r="G3596" s="2">
        <f t="shared" si="167"/>
        <v>0</v>
      </c>
      <c r="H3596" s="2">
        <f t="shared" si="168"/>
        <v>0</v>
      </c>
    </row>
    <row r="3597" spans="2:9" x14ac:dyDescent="0.2">
      <c r="B3597" s="3" t="s">
        <v>20</v>
      </c>
      <c r="C3597" s="3" t="s">
        <v>22</v>
      </c>
      <c r="D3597" s="2">
        <v>183600</v>
      </c>
      <c r="E3597" s="2">
        <v>4516</v>
      </c>
      <c r="F3597" s="2">
        <f t="shared" si="167"/>
        <v>4493</v>
      </c>
      <c r="G3597" s="2">
        <f t="shared" si="167"/>
        <v>90</v>
      </c>
      <c r="H3597" s="2">
        <f t="shared" si="168"/>
        <v>116374</v>
      </c>
      <c r="I3597" s="2">
        <v>7633840</v>
      </c>
    </row>
    <row r="3598" spans="2:9" x14ac:dyDescent="0.2">
      <c r="B3598" s="3"/>
      <c r="C3598" s="3" t="s">
        <v>26</v>
      </c>
      <c r="D3598" s="2">
        <v>28289</v>
      </c>
      <c r="E3598" s="2">
        <v>552</v>
      </c>
      <c r="F3598" s="2">
        <f t="shared" si="167"/>
        <v>282</v>
      </c>
      <c r="G3598" s="2">
        <f t="shared" si="167"/>
        <v>5</v>
      </c>
      <c r="H3598" s="2">
        <f t="shared" si="168"/>
        <v>0</v>
      </c>
    </row>
    <row r="3599" spans="2:9" x14ac:dyDescent="0.2">
      <c r="B3599" s="3"/>
      <c r="C3599" s="3" t="s">
        <v>27</v>
      </c>
      <c r="D3599" s="2">
        <v>36968</v>
      </c>
      <c r="E3599" s="2">
        <v>682</v>
      </c>
      <c r="F3599" s="2">
        <f t="shared" si="167"/>
        <v>510</v>
      </c>
      <c r="G3599" s="2">
        <f t="shared" si="167"/>
        <v>10</v>
      </c>
      <c r="H3599" s="2">
        <f t="shared" si="168"/>
        <v>0</v>
      </c>
    </row>
    <row r="3600" spans="2:9" x14ac:dyDescent="0.2">
      <c r="C3600" s="3" t="s">
        <v>42</v>
      </c>
      <c r="D3600" s="2">
        <v>9567</v>
      </c>
      <c r="E3600" s="2">
        <v>187</v>
      </c>
      <c r="F3600" s="2">
        <f t="shared" si="167"/>
        <v>260</v>
      </c>
      <c r="G3600" s="2">
        <f t="shared" si="167"/>
        <v>2</v>
      </c>
      <c r="H3600" s="2">
        <f t="shared" si="168"/>
        <v>0</v>
      </c>
    </row>
    <row r="3601" spans="1:9" x14ac:dyDescent="0.2">
      <c r="C3601" s="3" t="s">
        <v>43</v>
      </c>
      <c r="D3601" s="2">
        <v>35339</v>
      </c>
      <c r="E3601" s="2">
        <v>587</v>
      </c>
      <c r="F3601" s="2">
        <f t="shared" si="167"/>
        <v>507</v>
      </c>
      <c r="G3601" s="2">
        <f t="shared" si="167"/>
        <v>6</v>
      </c>
      <c r="H3601" s="2">
        <f t="shared" si="168"/>
        <v>0</v>
      </c>
    </row>
    <row r="3602" spans="1:9" x14ac:dyDescent="0.2">
      <c r="A3602" s="1">
        <v>44042</v>
      </c>
      <c r="B3602" s="3" t="s">
        <v>5</v>
      </c>
      <c r="C3602" s="3" t="s">
        <v>6</v>
      </c>
      <c r="D3602" s="2">
        <v>67894</v>
      </c>
      <c r="E3602" s="2">
        <v>4059</v>
      </c>
      <c r="F3602" s="2">
        <f t="shared" si="167"/>
        <v>74</v>
      </c>
      <c r="G3602" s="2">
        <f t="shared" si="167"/>
        <v>1</v>
      </c>
      <c r="H3602" s="2">
        <f t="shared" si="168"/>
        <v>73546</v>
      </c>
      <c r="I3602" s="2">
        <v>5820368</v>
      </c>
    </row>
    <row r="3603" spans="1:9" x14ac:dyDescent="0.2">
      <c r="B3603" s="3"/>
      <c r="C3603" s="3" t="s">
        <v>7</v>
      </c>
      <c r="D3603" s="2">
        <v>62295</v>
      </c>
      <c r="E3603" s="2">
        <v>4551</v>
      </c>
      <c r="F3603" s="2">
        <f t="shared" si="167"/>
        <v>101</v>
      </c>
      <c r="G3603" s="2">
        <f t="shared" si="167"/>
        <v>1</v>
      </c>
      <c r="H3603" s="2">
        <f t="shared" si="168"/>
        <v>0</v>
      </c>
    </row>
    <row r="3604" spans="1:9" x14ac:dyDescent="0.2">
      <c r="B3604" s="3"/>
      <c r="C3604" s="3" t="s">
        <v>8</v>
      </c>
      <c r="D3604" s="2">
        <v>43158</v>
      </c>
      <c r="E3604" s="2">
        <v>2706</v>
      </c>
      <c r="F3604" s="2">
        <f t="shared" si="167"/>
        <v>58</v>
      </c>
      <c r="G3604" s="2">
        <f t="shared" si="167"/>
        <v>0</v>
      </c>
      <c r="H3604" s="2">
        <f t="shared" si="168"/>
        <v>0</v>
      </c>
    </row>
    <row r="3605" spans="1:9" x14ac:dyDescent="0.2">
      <c r="B3605" s="3"/>
      <c r="C3605" s="3" t="s">
        <v>35</v>
      </c>
      <c r="D3605" s="2">
        <v>49527</v>
      </c>
      <c r="E3605" s="2">
        <v>3073</v>
      </c>
      <c r="F3605" s="2">
        <f t="shared" si="167"/>
        <v>46</v>
      </c>
      <c r="G3605" s="2">
        <f t="shared" si="167"/>
        <v>2</v>
      </c>
      <c r="H3605" s="2">
        <f t="shared" si="168"/>
        <v>0</v>
      </c>
    </row>
    <row r="3606" spans="1:9" x14ac:dyDescent="0.2">
      <c r="B3606" s="3"/>
      <c r="C3606" s="3" t="s">
        <v>14</v>
      </c>
      <c r="D3606" s="2">
        <v>43170</v>
      </c>
      <c r="E3606" s="2">
        <v>2043</v>
      </c>
      <c r="F3606" s="2">
        <f t="shared" si="167"/>
        <v>86</v>
      </c>
      <c r="G3606" s="2">
        <f t="shared" si="167"/>
        <v>0</v>
      </c>
      <c r="H3606" s="2">
        <f t="shared" si="168"/>
        <v>0</v>
      </c>
    </row>
    <row r="3607" spans="1:9" x14ac:dyDescent="0.2">
      <c r="B3607" s="3" t="s">
        <v>9</v>
      </c>
      <c r="C3607" s="3" t="s">
        <v>10</v>
      </c>
      <c r="D3607" s="2">
        <v>20412</v>
      </c>
      <c r="E3607" s="2">
        <v>1785</v>
      </c>
      <c r="F3607" s="2">
        <f t="shared" si="167"/>
        <v>21</v>
      </c>
      <c r="G3607" s="2">
        <f t="shared" si="167"/>
        <v>2</v>
      </c>
      <c r="H3607" s="2">
        <f t="shared" si="168"/>
        <v>16882</v>
      </c>
      <c r="I3607" s="2">
        <v>2059564</v>
      </c>
    </row>
    <row r="3608" spans="1:9" x14ac:dyDescent="0.2">
      <c r="B3608" s="3"/>
      <c r="C3608" s="3" t="s">
        <v>11</v>
      </c>
      <c r="D3608" s="2">
        <v>19434</v>
      </c>
      <c r="E3608" s="2">
        <v>1330</v>
      </c>
      <c r="F3608" s="2">
        <f t="shared" si="167"/>
        <v>4</v>
      </c>
      <c r="G3608" s="2">
        <f t="shared" si="167"/>
        <v>-1</v>
      </c>
      <c r="H3608" s="2">
        <f t="shared" si="168"/>
        <v>0</v>
      </c>
    </row>
    <row r="3609" spans="1:9" x14ac:dyDescent="0.2">
      <c r="B3609" s="3"/>
      <c r="C3609" s="3" t="s">
        <v>12</v>
      </c>
      <c r="D3609" s="2">
        <v>19441</v>
      </c>
      <c r="E3609" s="2">
        <v>1857</v>
      </c>
      <c r="F3609" s="2">
        <f t="shared" si="167"/>
        <v>13</v>
      </c>
      <c r="G3609" s="2">
        <f t="shared" si="167"/>
        <v>0</v>
      </c>
      <c r="H3609" s="2">
        <f t="shared" si="168"/>
        <v>0</v>
      </c>
    </row>
    <row r="3610" spans="1:9" x14ac:dyDescent="0.2">
      <c r="B3610" s="3"/>
      <c r="C3610" s="3" t="s">
        <v>36</v>
      </c>
      <c r="D3610" s="2">
        <v>16456</v>
      </c>
      <c r="E3610" s="2">
        <v>1175</v>
      </c>
      <c r="F3610" s="2">
        <f t="shared" si="167"/>
        <v>17</v>
      </c>
      <c r="G3610" s="2">
        <f t="shared" si="167"/>
        <v>1</v>
      </c>
      <c r="H3610" s="2">
        <f t="shared" si="168"/>
        <v>0</v>
      </c>
    </row>
    <row r="3611" spans="1:9" x14ac:dyDescent="0.2">
      <c r="B3611" s="3"/>
      <c r="C3611" s="3" t="s">
        <v>37</v>
      </c>
      <c r="D3611" s="2">
        <v>17384</v>
      </c>
      <c r="E3611" s="2">
        <v>1091</v>
      </c>
      <c r="F3611" s="2">
        <f t="shared" si="167"/>
        <v>14</v>
      </c>
      <c r="G3611" s="2">
        <f t="shared" si="167"/>
        <v>1</v>
      </c>
      <c r="H3611" s="2">
        <f t="shared" si="168"/>
        <v>0</v>
      </c>
    </row>
    <row r="3612" spans="1:9" x14ac:dyDescent="0.2">
      <c r="B3612" s="3" t="s">
        <v>13</v>
      </c>
      <c r="C3612" s="3" t="s">
        <v>14</v>
      </c>
      <c r="D3612" s="2">
        <v>21113</v>
      </c>
      <c r="E3612" s="2">
        <v>1055</v>
      </c>
      <c r="F3612" s="2">
        <f t="shared" si="167"/>
        <v>83</v>
      </c>
      <c r="G3612" s="2">
        <f t="shared" si="167"/>
        <v>1</v>
      </c>
      <c r="H3612" s="2">
        <f t="shared" si="168"/>
        <v>12224</v>
      </c>
      <c r="I3612" s="2">
        <v>1161454</v>
      </c>
    </row>
    <row r="3613" spans="1:9" x14ac:dyDescent="0.2">
      <c r="B3613" s="3"/>
      <c r="C3613" s="3" t="s">
        <v>15</v>
      </c>
      <c r="D3613" s="2">
        <v>25617</v>
      </c>
      <c r="E3613" s="2">
        <v>1974</v>
      </c>
      <c r="F3613" s="2">
        <f t="shared" ref="F3613:G3676" si="169">SUM(D3613-D3583)</f>
        <v>82</v>
      </c>
      <c r="G3613" s="2">
        <f t="shared" si="169"/>
        <v>3</v>
      </c>
      <c r="H3613" s="2">
        <f t="shared" si="168"/>
        <v>0</v>
      </c>
    </row>
    <row r="3614" spans="1:9" x14ac:dyDescent="0.2">
      <c r="B3614" s="3"/>
      <c r="C3614" s="3" t="s">
        <v>12</v>
      </c>
      <c r="D3614" s="2">
        <v>17169</v>
      </c>
      <c r="E3614" s="2">
        <v>1177</v>
      </c>
      <c r="F3614" s="2">
        <f t="shared" si="169"/>
        <v>50</v>
      </c>
      <c r="G3614" s="2">
        <f t="shared" si="169"/>
        <v>2</v>
      </c>
      <c r="H3614" s="2">
        <f t="shared" si="168"/>
        <v>0</v>
      </c>
    </row>
    <row r="3615" spans="1:9" x14ac:dyDescent="0.2">
      <c r="B3615" s="3"/>
      <c r="C3615" s="3" t="s">
        <v>33</v>
      </c>
      <c r="D3615" s="2">
        <v>10160</v>
      </c>
      <c r="E3615" s="2">
        <v>982</v>
      </c>
      <c r="F3615" s="2">
        <f t="shared" si="169"/>
        <v>57</v>
      </c>
      <c r="G3615" s="2">
        <f t="shared" si="169"/>
        <v>3</v>
      </c>
      <c r="H3615" s="2">
        <f t="shared" si="168"/>
        <v>0</v>
      </c>
    </row>
    <row r="3616" spans="1:9" x14ac:dyDescent="0.2">
      <c r="B3616" s="3"/>
      <c r="C3616" s="3" t="s">
        <v>34</v>
      </c>
      <c r="D3616" s="2">
        <v>13243</v>
      </c>
      <c r="E3616" s="2">
        <v>988</v>
      </c>
      <c r="F3616" s="2">
        <f t="shared" si="169"/>
        <v>39</v>
      </c>
      <c r="G3616" s="2">
        <f t="shared" si="169"/>
        <v>2</v>
      </c>
      <c r="H3616" s="2">
        <f t="shared" si="168"/>
        <v>0</v>
      </c>
    </row>
    <row r="3617" spans="1:9" x14ac:dyDescent="0.2">
      <c r="B3617" s="3" t="s">
        <v>23</v>
      </c>
      <c r="C3617" s="3" t="s">
        <v>24</v>
      </c>
      <c r="D3617" s="2">
        <v>25377</v>
      </c>
      <c r="E3617" s="2">
        <v>2673</v>
      </c>
      <c r="F3617" s="2">
        <f t="shared" si="169"/>
        <v>171</v>
      </c>
      <c r="G3617" s="2">
        <f t="shared" si="169"/>
        <v>5</v>
      </c>
      <c r="H3617" s="2">
        <f t="shared" si="168"/>
        <v>19945</v>
      </c>
      <c r="I3617" s="2">
        <v>1813178</v>
      </c>
    </row>
    <row r="3618" spans="1:9" x14ac:dyDescent="0.2">
      <c r="B3618" s="3"/>
      <c r="C3618" s="3" t="s">
        <v>25</v>
      </c>
      <c r="D3618" s="2">
        <v>11242</v>
      </c>
      <c r="E3618" s="2">
        <v>1083</v>
      </c>
      <c r="F3618" s="2">
        <f t="shared" si="169"/>
        <v>134</v>
      </c>
      <c r="G3618" s="2">
        <f t="shared" si="169"/>
        <v>3</v>
      </c>
      <c r="H3618" s="2">
        <f t="shared" si="168"/>
        <v>0</v>
      </c>
    </row>
    <row r="3619" spans="1:9" x14ac:dyDescent="0.2">
      <c r="B3619" s="3"/>
      <c r="C3619" s="3" t="s">
        <v>28</v>
      </c>
      <c r="D3619" s="2">
        <v>8977</v>
      </c>
      <c r="E3619" s="2">
        <v>899</v>
      </c>
      <c r="F3619" s="2">
        <f t="shared" si="169"/>
        <v>142</v>
      </c>
      <c r="G3619" s="2">
        <f t="shared" si="169"/>
        <v>3</v>
      </c>
      <c r="H3619" s="2">
        <f t="shared" si="168"/>
        <v>0</v>
      </c>
    </row>
    <row r="3620" spans="1:9" x14ac:dyDescent="0.2">
      <c r="B3620" s="3"/>
      <c r="C3620" s="3" t="s">
        <v>38</v>
      </c>
      <c r="D3620" s="2">
        <v>2731</v>
      </c>
      <c r="E3620" s="2">
        <v>269</v>
      </c>
      <c r="F3620" s="2">
        <f t="shared" si="169"/>
        <v>39</v>
      </c>
      <c r="G3620" s="2">
        <f t="shared" si="169"/>
        <v>0</v>
      </c>
      <c r="H3620" s="2">
        <f t="shared" si="168"/>
        <v>0</v>
      </c>
    </row>
    <row r="3621" spans="1:9" x14ac:dyDescent="0.2">
      <c r="B3621" s="3"/>
      <c r="C3621" s="3" t="s">
        <v>39</v>
      </c>
      <c r="D3621" s="2">
        <v>2051</v>
      </c>
      <c r="E3621" s="2">
        <v>112</v>
      </c>
      <c r="F3621" s="2">
        <f t="shared" si="169"/>
        <v>16</v>
      </c>
      <c r="G3621" s="2">
        <f t="shared" si="169"/>
        <v>2</v>
      </c>
      <c r="H3621" s="2">
        <f t="shared" si="168"/>
        <v>0</v>
      </c>
    </row>
    <row r="3622" spans="1:9" x14ac:dyDescent="0.2">
      <c r="B3622" s="3" t="s">
        <v>16</v>
      </c>
      <c r="C3622" s="3" t="s">
        <v>17</v>
      </c>
      <c r="D3622" s="2">
        <v>25664</v>
      </c>
      <c r="E3622" s="2">
        <v>1691</v>
      </c>
      <c r="F3622" s="2">
        <f t="shared" si="169"/>
        <v>257</v>
      </c>
      <c r="G3622" s="2">
        <f t="shared" si="169"/>
        <v>11</v>
      </c>
      <c r="H3622" s="2">
        <f t="shared" si="168"/>
        <v>15856</v>
      </c>
      <c r="I3622" s="2">
        <f>SUM(111078+1088859)</f>
        <v>1199937</v>
      </c>
    </row>
    <row r="3623" spans="1:9" x14ac:dyDescent="0.2">
      <c r="B3623" s="3"/>
      <c r="C3623" s="3" t="s">
        <v>18</v>
      </c>
      <c r="D3623" s="2">
        <v>9761</v>
      </c>
      <c r="E3623" s="2">
        <v>847</v>
      </c>
      <c r="F3623" s="2">
        <f t="shared" si="169"/>
        <v>88</v>
      </c>
      <c r="G3623" s="2">
        <f t="shared" si="169"/>
        <v>1</v>
      </c>
      <c r="H3623" s="2">
        <f t="shared" si="168"/>
        <v>0</v>
      </c>
    </row>
    <row r="3624" spans="1:9" x14ac:dyDescent="0.2">
      <c r="B3624" s="3"/>
      <c r="C3624" s="3" t="s">
        <v>19</v>
      </c>
      <c r="D3624" s="2">
        <v>8669</v>
      </c>
      <c r="E3624" s="2">
        <v>730</v>
      </c>
      <c r="F3624" s="2">
        <f t="shared" si="169"/>
        <v>118</v>
      </c>
      <c r="G3624" s="2">
        <f t="shared" si="169"/>
        <v>5</v>
      </c>
      <c r="H3624" s="2">
        <f t="shared" si="168"/>
        <v>0</v>
      </c>
    </row>
    <row r="3625" spans="1:9" x14ac:dyDescent="0.2">
      <c r="B3625" s="3"/>
      <c r="C3625" s="3" t="s">
        <v>40</v>
      </c>
      <c r="D3625" s="2">
        <v>4810</v>
      </c>
      <c r="E3625" s="2">
        <v>335</v>
      </c>
      <c r="F3625" s="2">
        <f t="shared" si="169"/>
        <v>35</v>
      </c>
      <c r="G3625" s="2">
        <f t="shared" si="169"/>
        <v>0</v>
      </c>
      <c r="H3625" s="2">
        <f t="shared" si="168"/>
        <v>0</v>
      </c>
    </row>
    <row r="3626" spans="1:9" x14ac:dyDescent="0.2">
      <c r="B3626" s="3"/>
      <c r="C3626" s="3" t="s">
        <v>41</v>
      </c>
      <c r="D3626" s="2">
        <v>5152</v>
      </c>
      <c r="E3626" s="2">
        <v>364</v>
      </c>
      <c r="F3626" s="2">
        <f t="shared" si="169"/>
        <v>52</v>
      </c>
      <c r="G3626" s="2">
        <f t="shared" si="169"/>
        <v>0</v>
      </c>
      <c r="H3626" s="2">
        <f t="shared" si="168"/>
        <v>0</v>
      </c>
    </row>
    <row r="3627" spans="1:9" x14ac:dyDescent="0.2">
      <c r="B3627" s="3" t="s">
        <v>20</v>
      </c>
      <c r="C3627" s="3" t="s">
        <v>22</v>
      </c>
      <c r="D3627" s="2">
        <v>186177</v>
      </c>
      <c r="E3627" s="2">
        <v>4552</v>
      </c>
      <c r="F3627" s="2">
        <f t="shared" si="169"/>
        <v>2577</v>
      </c>
      <c r="G3627" s="2">
        <f t="shared" si="169"/>
        <v>36</v>
      </c>
      <c r="H3627" s="2">
        <f t="shared" si="168"/>
        <v>177201</v>
      </c>
      <c r="I3627" s="2">
        <v>7811041</v>
      </c>
    </row>
    <row r="3628" spans="1:9" x14ac:dyDescent="0.2">
      <c r="B3628" s="3"/>
      <c r="C3628" s="3" t="s">
        <v>26</v>
      </c>
      <c r="D3628" s="2">
        <v>28670</v>
      </c>
      <c r="E3628" s="2">
        <v>558</v>
      </c>
      <c r="F3628" s="2">
        <f t="shared" si="169"/>
        <v>381</v>
      </c>
      <c r="G3628" s="2">
        <f t="shared" si="169"/>
        <v>6</v>
      </c>
      <c r="H3628" s="2">
        <f t="shared" si="168"/>
        <v>0</v>
      </c>
    </row>
    <row r="3629" spans="1:9" x14ac:dyDescent="0.2">
      <c r="B3629" s="3"/>
      <c r="C3629" s="3" t="s">
        <v>27</v>
      </c>
      <c r="D3629" s="2">
        <v>37308</v>
      </c>
      <c r="E3629" s="2">
        <v>688</v>
      </c>
      <c r="F3629" s="2">
        <f t="shared" si="169"/>
        <v>340</v>
      </c>
      <c r="G3629" s="2">
        <f t="shared" si="169"/>
        <v>6</v>
      </c>
      <c r="H3629" s="2">
        <f t="shared" si="168"/>
        <v>0</v>
      </c>
    </row>
    <row r="3630" spans="1:9" x14ac:dyDescent="0.2">
      <c r="C3630" s="3" t="s">
        <v>42</v>
      </c>
      <c r="D3630" s="2">
        <v>9708</v>
      </c>
      <c r="E3630" s="2">
        <v>190</v>
      </c>
      <c r="F3630" s="2">
        <f t="shared" si="169"/>
        <v>141</v>
      </c>
      <c r="G3630" s="2">
        <f t="shared" si="169"/>
        <v>3</v>
      </c>
      <c r="H3630" s="2">
        <f t="shared" si="168"/>
        <v>0</v>
      </c>
    </row>
    <row r="3631" spans="1:9" x14ac:dyDescent="0.2">
      <c r="C3631" s="3" t="s">
        <v>43</v>
      </c>
      <c r="D3631" s="2">
        <v>36105</v>
      </c>
      <c r="E3631" s="2">
        <v>604</v>
      </c>
      <c r="F3631" s="2">
        <f t="shared" si="169"/>
        <v>766</v>
      </c>
      <c r="G3631" s="2">
        <f t="shared" si="169"/>
        <v>17</v>
      </c>
      <c r="H3631" s="2">
        <f t="shared" si="168"/>
        <v>0</v>
      </c>
    </row>
    <row r="3632" spans="1:9" x14ac:dyDescent="0.2">
      <c r="A3632" s="1">
        <v>44043</v>
      </c>
      <c r="B3632" s="3" t="s">
        <v>5</v>
      </c>
      <c r="C3632" s="3" t="s">
        <v>6</v>
      </c>
      <c r="D3632" s="2">
        <v>67968</v>
      </c>
      <c r="E3632" s="2">
        <v>4059</v>
      </c>
      <c r="F3632" s="2">
        <f t="shared" si="169"/>
        <v>74</v>
      </c>
      <c r="G3632" s="2">
        <f t="shared" si="169"/>
        <v>0</v>
      </c>
      <c r="H3632" s="2">
        <f t="shared" si="168"/>
        <v>68869</v>
      </c>
      <c r="I3632" s="2">
        <v>5889237</v>
      </c>
    </row>
    <row r="3633" spans="2:9" x14ac:dyDescent="0.2">
      <c r="B3633" s="3"/>
      <c r="C3633" s="3" t="s">
        <v>7</v>
      </c>
      <c r="D3633" s="2">
        <v>62385</v>
      </c>
      <c r="E3633" s="2">
        <v>4551</v>
      </c>
      <c r="F3633" s="2">
        <f t="shared" si="169"/>
        <v>90</v>
      </c>
      <c r="G3633" s="2">
        <f t="shared" si="169"/>
        <v>0</v>
      </c>
      <c r="H3633" s="2">
        <f t="shared" si="168"/>
        <v>0</v>
      </c>
    </row>
    <row r="3634" spans="2:9" x14ac:dyDescent="0.2">
      <c r="B3634" s="3"/>
      <c r="C3634" s="3" t="s">
        <v>8</v>
      </c>
      <c r="D3634" s="2">
        <v>43203</v>
      </c>
      <c r="E3634" s="2">
        <v>2706</v>
      </c>
      <c r="F3634" s="2">
        <f t="shared" si="169"/>
        <v>45</v>
      </c>
      <c r="G3634" s="2">
        <f t="shared" si="169"/>
        <v>0</v>
      </c>
      <c r="H3634" s="2">
        <f t="shared" si="168"/>
        <v>0</v>
      </c>
    </row>
    <row r="3635" spans="2:9" x14ac:dyDescent="0.2">
      <c r="B3635" s="3"/>
      <c r="C3635" s="3" t="s">
        <v>35</v>
      </c>
      <c r="D3635" s="2">
        <v>49573</v>
      </c>
      <c r="E3635" s="2">
        <v>3074</v>
      </c>
      <c r="F3635" s="2">
        <f t="shared" si="169"/>
        <v>46</v>
      </c>
      <c r="G3635" s="2">
        <f t="shared" si="169"/>
        <v>1</v>
      </c>
      <c r="H3635" s="2">
        <f t="shared" si="168"/>
        <v>0</v>
      </c>
    </row>
    <row r="3636" spans="2:9" x14ac:dyDescent="0.2">
      <c r="B3636" s="3"/>
      <c r="C3636" s="3" t="s">
        <v>14</v>
      </c>
      <c r="D3636" s="2">
        <v>43224</v>
      </c>
      <c r="E3636" s="2">
        <v>2044</v>
      </c>
      <c r="F3636" s="2">
        <f t="shared" si="169"/>
        <v>54</v>
      </c>
      <c r="G3636" s="2">
        <f t="shared" si="169"/>
        <v>1</v>
      </c>
      <c r="H3636" s="2">
        <f t="shared" si="168"/>
        <v>0</v>
      </c>
    </row>
    <row r="3637" spans="2:9" x14ac:dyDescent="0.2">
      <c r="B3637" s="3" t="s">
        <v>9</v>
      </c>
      <c r="C3637" s="3" t="s">
        <v>10</v>
      </c>
      <c r="D3637" s="2">
        <v>20472</v>
      </c>
      <c r="E3637" s="2">
        <v>1785</v>
      </c>
      <c r="F3637" s="2">
        <f t="shared" si="169"/>
        <v>60</v>
      </c>
      <c r="G3637" s="2">
        <f t="shared" si="169"/>
        <v>0</v>
      </c>
      <c r="H3637" s="2">
        <f t="shared" si="168"/>
        <v>36765</v>
      </c>
      <c r="I3637" s="2">
        <v>2096329</v>
      </c>
    </row>
    <row r="3638" spans="2:9" x14ac:dyDescent="0.2">
      <c r="B3638" s="3"/>
      <c r="C3638" s="3" t="s">
        <v>11</v>
      </c>
      <c r="D3638" s="2">
        <v>19478</v>
      </c>
      <c r="E3638" s="2">
        <v>1331</v>
      </c>
      <c r="F3638" s="2">
        <f t="shared" si="169"/>
        <v>44</v>
      </c>
      <c r="G3638" s="2">
        <f t="shared" si="169"/>
        <v>1</v>
      </c>
      <c r="H3638" s="2">
        <f t="shared" si="168"/>
        <v>0</v>
      </c>
    </row>
    <row r="3639" spans="2:9" x14ac:dyDescent="0.2">
      <c r="B3639" s="3"/>
      <c r="C3639" s="3" t="s">
        <v>12</v>
      </c>
      <c r="D3639" s="2">
        <v>19488</v>
      </c>
      <c r="E3639" s="2">
        <v>1859</v>
      </c>
      <c r="F3639" s="2">
        <f t="shared" si="169"/>
        <v>47</v>
      </c>
      <c r="G3639" s="2">
        <f t="shared" si="169"/>
        <v>2</v>
      </c>
      <c r="H3639" s="2">
        <f t="shared" si="168"/>
        <v>0</v>
      </c>
    </row>
    <row r="3640" spans="2:9" x14ac:dyDescent="0.2">
      <c r="B3640" s="3"/>
      <c r="C3640" s="3" t="s">
        <v>36</v>
      </c>
      <c r="D3640" s="2">
        <v>16523</v>
      </c>
      <c r="E3640" s="2">
        <v>1176</v>
      </c>
      <c r="F3640" s="2">
        <f t="shared" si="169"/>
        <v>67</v>
      </c>
      <c r="G3640" s="2">
        <f t="shared" si="169"/>
        <v>1</v>
      </c>
      <c r="H3640" s="2">
        <f t="shared" si="168"/>
        <v>0</v>
      </c>
    </row>
    <row r="3641" spans="2:9" x14ac:dyDescent="0.2">
      <c r="B3641" s="3"/>
      <c r="C3641" s="3" t="s">
        <v>37</v>
      </c>
      <c r="D3641" s="2">
        <v>17429</v>
      </c>
      <c r="E3641" s="2">
        <v>1091</v>
      </c>
      <c r="F3641" s="2">
        <f t="shared" si="169"/>
        <v>45</v>
      </c>
      <c r="G3641" s="2">
        <f t="shared" si="169"/>
        <v>0</v>
      </c>
      <c r="H3641" s="2">
        <f t="shared" si="168"/>
        <v>0</v>
      </c>
    </row>
    <row r="3642" spans="2:9" x14ac:dyDescent="0.2">
      <c r="B3642" s="3" t="s">
        <v>13</v>
      </c>
      <c r="C3642" s="3" t="s">
        <v>14</v>
      </c>
      <c r="D3642" s="2">
        <v>21222</v>
      </c>
      <c r="E3642" s="2">
        <v>1055</v>
      </c>
      <c r="F3642" s="2">
        <f t="shared" si="169"/>
        <v>109</v>
      </c>
      <c r="G3642" s="2">
        <f t="shared" si="169"/>
        <v>0</v>
      </c>
      <c r="H3642" s="2">
        <f t="shared" si="168"/>
        <v>19151</v>
      </c>
      <c r="I3642" s="2">
        <v>1180605</v>
      </c>
    </row>
    <row r="3643" spans="2:9" x14ac:dyDescent="0.2">
      <c r="B3643" s="3"/>
      <c r="C3643" s="3" t="s">
        <v>15</v>
      </c>
      <c r="D3643" s="2">
        <v>25706</v>
      </c>
      <c r="E3643" s="2">
        <v>1978</v>
      </c>
      <c r="F3643" s="2">
        <f t="shared" si="169"/>
        <v>89</v>
      </c>
      <c r="G3643" s="2">
        <f t="shared" si="169"/>
        <v>4</v>
      </c>
      <c r="H3643" s="2">
        <f t="shared" si="168"/>
        <v>0</v>
      </c>
    </row>
    <row r="3644" spans="2:9" x14ac:dyDescent="0.2">
      <c r="B3644" s="3"/>
      <c r="C3644" s="3" t="s">
        <v>12</v>
      </c>
      <c r="D3644" s="2">
        <v>17232</v>
      </c>
      <c r="E3644" s="2">
        <v>1177</v>
      </c>
      <c r="F3644" s="2">
        <f t="shared" si="169"/>
        <v>63</v>
      </c>
      <c r="G3644" s="2">
        <f t="shared" si="169"/>
        <v>0</v>
      </c>
      <c r="H3644" s="2">
        <f t="shared" si="168"/>
        <v>0</v>
      </c>
    </row>
    <row r="3645" spans="2:9" x14ac:dyDescent="0.2">
      <c r="B3645" s="3"/>
      <c r="C3645" s="3" t="s">
        <v>33</v>
      </c>
      <c r="D3645" s="2">
        <v>10236</v>
      </c>
      <c r="E3645" s="2">
        <v>984</v>
      </c>
      <c r="F3645" s="2">
        <f t="shared" si="169"/>
        <v>76</v>
      </c>
      <c r="G3645" s="2">
        <f t="shared" si="169"/>
        <v>2</v>
      </c>
      <c r="H3645" s="2">
        <f t="shared" si="168"/>
        <v>0</v>
      </c>
    </row>
    <row r="3646" spans="2:9" x14ac:dyDescent="0.2">
      <c r="B3646" s="3"/>
      <c r="C3646" s="3" t="s">
        <v>34</v>
      </c>
      <c r="D3646" s="2">
        <v>13322</v>
      </c>
      <c r="E3646" s="2">
        <v>990</v>
      </c>
      <c r="F3646" s="2">
        <f t="shared" si="169"/>
        <v>79</v>
      </c>
      <c r="G3646" s="2">
        <f t="shared" si="169"/>
        <v>2</v>
      </c>
      <c r="H3646" s="2">
        <f t="shared" ref="H3646:H3709" si="170">SUM(I3646-I3616)</f>
        <v>0</v>
      </c>
    </row>
    <row r="3647" spans="2:9" x14ac:dyDescent="0.2">
      <c r="B3647" s="3" t="s">
        <v>23</v>
      </c>
      <c r="C3647" s="3" t="s">
        <v>24</v>
      </c>
      <c r="D3647" s="2">
        <v>25524</v>
      </c>
      <c r="E3647" s="2">
        <v>2677</v>
      </c>
      <c r="F3647" s="2">
        <f t="shared" si="169"/>
        <v>147</v>
      </c>
      <c r="G3647" s="2">
        <f t="shared" si="169"/>
        <v>4</v>
      </c>
      <c r="H3647" s="2">
        <f t="shared" si="170"/>
        <v>31269</v>
      </c>
      <c r="I3647" s="2">
        <v>1844447</v>
      </c>
    </row>
    <row r="3648" spans="2:9" x14ac:dyDescent="0.2">
      <c r="B3648" s="3"/>
      <c r="C3648" s="3" t="s">
        <v>25</v>
      </c>
      <c r="D3648" s="2">
        <v>11357</v>
      </c>
      <c r="E3648" s="2">
        <v>1084</v>
      </c>
      <c r="F3648" s="2">
        <f t="shared" si="169"/>
        <v>115</v>
      </c>
      <c r="G3648" s="2">
        <f t="shared" si="169"/>
        <v>1</v>
      </c>
      <c r="H3648" s="2">
        <f t="shared" si="170"/>
        <v>0</v>
      </c>
    </row>
    <row r="3649" spans="1:9" x14ac:dyDescent="0.2">
      <c r="B3649" s="3"/>
      <c r="C3649" s="3" t="s">
        <v>28</v>
      </c>
      <c r="D3649" s="2">
        <v>9107</v>
      </c>
      <c r="E3649" s="2">
        <v>899</v>
      </c>
      <c r="F3649" s="2">
        <f t="shared" si="169"/>
        <v>130</v>
      </c>
      <c r="G3649" s="2">
        <f t="shared" si="169"/>
        <v>0</v>
      </c>
      <c r="H3649" s="2">
        <f t="shared" si="170"/>
        <v>0</v>
      </c>
    </row>
    <row r="3650" spans="1:9" x14ac:dyDescent="0.2">
      <c r="B3650" s="3"/>
      <c r="C3650" s="3" t="s">
        <v>38</v>
      </c>
      <c r="D3650" s="2">
        <v>2775</v>
      </c>
      <c r="E3650" s="2">
        <v>269</v>
      </c>
      <c r="F3650" s="2">
        <f t="shared" si="169"/>
        <v>44</v>
      </c>
      <c r="G3650" s="2">
        <f t="shared" si="169"/>
        <v>0</v>
      </c>
      <c r="H3650" s="2">
        <f t="shared" si="170"/>
        <v>0</v>
      </c>
    </row>
    <row r="3651" spans="1:9" x14ac:dyDescent="0.2">
      <c r="B3651" s="3"/>
      <c r="C3651" s="3" t="s">
        <v>39</v>
      </c>
      <c r="D3651" s="2">
        <v>2071</v>
      </c>
      <c r="E3651" s="2">
        <v>112</v>
      </c>
      <c r="F3651" s="2">
        <f t="shared" si="169"/>
        <v>20</v>
      </c>
      <c r="G3651" s="2">
        <f t="shared" si="169"/>
        <v>0</v>
      </c>
      <c r="H3651" s="2">
        <f t="shared" si="170"/>
        <v>0</v>
      </c>
    </row>
    <row r="3652" spans="1:9" x14ac:dyDescent="0.2">
      <c r="B3652" s="3" t="s">
        <v>16</v>
      </c>
      <c r="C3652" s="3" t="s">
        <v>17</v>
      </c>
      <c r="H3652" s="2">
        <f t="shared" si="170"/>
        <v>16935</v>
      </c>
      <c r="I3652" s="2">
        <f>SUM(112048+1104824)</f>
        <v>1216872</v>
      </c>
    </row>
    <row r="3653" spans="1:9" x14ac:dyDescent="0.2">
      <c r="B3653" s="3"/>
      <c r="C3653" s="3" t="s">
        <v>18</v>
      </c>
      <c r="H3653" s="2">
        <f t="shared" si="170"/>
        <v>0</v>
      </c>
    </row>
    <row r="3654" spans="1:9" x14ac:dyDescent="0.2">
      <c r="B3654" s="3"/>
      <c r="C3654" s="3" t="s">
        <v>19</v>
      </c>
      <c r="H3654" s="2">
        <f t="shared" si="170"/>
        <v>0</v>
      </c>
    </row>
    <row r="3655" spans="1:9" x14ac:dyDescent="0.2">
      <c r="B3655" s="3"/>
      <c r="C3655" s="3" t="s">
        <v>40</v>
      </c>
      <c r="H3655" s="2">
        <f t="shared" si="170"/>
        <v>0</v>
      </c>
    </row>
    <row r="3656" spans="1:9" x14ac:dyDescent="0.2">
      <c r="B3656" s="3"/>
      <c r="C3656" s="3" t="s">
        <v>41</v>
      </c>
      <c r="H3656" s="2">
        <f t="shared" si="170"/>
        <v>0</v>
      </c>
    </row>
    <row r="3657" spans="1:9" x14ac:dyDescent="0.2">
      <c r="B3657" s="3" t="s">
        <v>20</v>
      </c>
      <c r="C3657" s="3" t="s">
        <v>22</v>
      </c>
      <c r="D3657" s="2">
        <v>188688</v>
      </c>
      <c r="E3657" s="2">
        <v>4621</v>
      </c>
      <c r="F3657" s="2">
        <f t="shared" si="169"/>
        <v>2511</v>
      </c>
      <c r="G3657" s="2">
        <f t="shared" si="169"/>
        <v>69</v>
      </c>
      <c r="H3657" s="2">
        <f t="shared" si="170"/>
        <v>75546</v>
      </c>
      <c r="I3657" s="2">
        <v>7886587</v>
      </c>
    </row>
    <row r="3658" spans="1:9" x14ac:dyDescent="0.2">
      <c r="B3658" s="3"/>
      <c r="C3658" s="3" t="s">
        <v>26</v>
      </c>
      <c r="D3658" s="2">
        <v>29050</v>
      </c>
      <c r="E3658" s="2">
        <v>561</v>
      </c>
      <c r="F3658" s="2">
        <f t="shared" si="169"/>
        <v>380</v>
      </c>
      <c r="G3658" s="2">
        <f t="shared" si="169"/>
        <v>3</v>
      </c>
      <c r="H3658" s="2">
        <f t="shared" si="170"/>
        <v>0</v>
      </c>
    </row>
    <row r="3659" spans="1:9" x14ac:dyDescent="0.2">
      <c r="B3659" s="3"/>
      <c r="C3659" s="3" t="s">
        <v>27</v>
      </c>
      <c r="D3659" s="2">
        <v>37612</v>
      </c>
      <c r="E3659" s="2">
        <v>695</v>
      </c>
      <c r="F3659" s="2">
        <f t="shared" si="169"/>
        <v>304</v>
      </c>
      <c r="G3659" s="2">
        <f t="shared" si="169"/>
        <v>7</v>
      </c>
      <c r="H3659" s="2">
        <f t="shared" si="170"/>
        <v>0</v>
      </c>
    </row>
    <row r="3660" spans="1:9" x14ac:dyDescent="0.2">
      <c r="C3660" s="3" t="s">
        <v>42</v>
      </c>
      <c r="D3660" s="2">
        <v>9863</v>
      </c>
      <c r="E3660" s="2">
        <v>191</v>
      </c>
      <c r="F3660" s="2">
        <f t="shared" si="169"/>
        <v>155</v>
      </c>
      <c r="G3660" s="2">
        <f t="shared" si="169"/>
        <v>1</v>
      </c>
      <c r="H3660" s="2">
        <f t="shared" si="170"/>
        <v>0</v>
      </c>
    </row>
    <row r="3661" spans="1:9" x14ac:dyDescent="0.2">
      <c r="C3661" s="3" t="s">
        <v>43</v>
      </c>
      <c r="D3661" s="2">
        <v>36196</v>
      </c>
      <c r="E3661" s="2">
        <v>618</v>
      </c>
      <c r="F3661" s="2">
        <f t="shared" si="169"/>
        <v>91</v>
      </c>
      <c r="G3661" s="2">
        <f t="shared" si="169"/>
        <v>14</v>
      </c>
      <c r="H3661" s="2">
        <f t="shared" si="170"/>
        <v>0</v>
      </c>
    </row>
    <row r="3662" spans="1:9" x14ac:dyDescent="0.2">
      <c r="A3662" s="1">
        <v>44044</v>
      </c>
      <c r="B3662" s="3" t="s">
        <v>5</v>
      </c>
      <c r="C3662" s="3" t="s">
        <v>6</v>
      </c>
      <c r="D3662" s="2">
        <v>68041</v>
      </c>
      <c r="E3662" s="2">
        <v>4059</v>
      </c>
      <c r="F3662" s="2">
        <f t="shared" si="169"/>
        <v>73</v>
      </c>
      <c r="G3662" s="2">
        <f t="shared" si="169"/>
        <v>0</v>
      </c>
      <c r="H3662" s="2">
        <f t="shared" si="170"/>
        <v>82737</v>
      </c>
      <c r="I3662" s="2">
        <v>5971974</v>
      </c>
    </row>
    <row r="3663" spans="1:9" x14ac:dyDescent="0.2">
      <c r="B3663" s="3"/>
      <c r="C3663" s="3" t="s">
        <v>7</v>
      </c>
      <c r="D3663" s="2">
        <v>62494</v>
      </c>
      <c r="E3663" s="2">
        <v>4551</v>
      </c>
      <c r="F3663" s="2">
        <f t="shared" si="169"/>
        <v>109</v>
      </c>
      <c r="G3663" s="2">
        <f t="shared" si="169"/>
        <v>0</v>
      </c>
      <c r="H3663" s="2">
        <f t="shared" si="170"/>
        <v>0</v>
      </c>
    </row>
    <row r="3664" spans="1:9" x14ac:dyDescent="0.2">
      <c r="B3664" s="3"/>
      <c r="C3664" s="3" t="s">
        <v>8</v>
      </c>
      <c r="D3664" s="2">
        <v>43271</v>
      </c>
      <c r="E3664" s="2">
        <v>2706</v>
      </c>
      <c r="F3664" s="2">
        <f t="shared" si="169"/>
        <v>68</v>
      </c>
      <c r="G3664" s="2">
        <f t="shared" si="169"/>
        <v>0</v>
      </c>
      <c r="H3664" s="2">
        <f t="shared" si="170"/>
        <v>0</v>
      </c>
    </row>
    <row r="3665" spans="2:9" x14ac:dyDescent="0.2">
      <c r="B3665" s="3"/>
      <c r="C3665" s="3" t="s">
        <v>35</v>
      </c>
      <c r="D3665" s="2">
        <v>49626</v>
      </c>
      <c r="E3665" s="2">
        <v>3075</v>
      </c>
      <c r="F3665" s="2">
        <f t="shared" si="169"/>
        <v>53</v>
      </c>
      <c r="G3665" s="2">
        <f t="shared" si="169"/>
        <v>1</v>
      </c>
      <c r="H3665" s="2">
        <f t="shared" si="170"/>
        <v>0</v>
      </c>
    </row>
    <row r="3666" spans="2:9" x14ac:dyDescent="0.2">
      <c r="B3666" s="3"/>
      <c r="C3666" s="3" t="s">
        <v>14</v>
      </c>
      <c r="D3666" s="2">
        <v>43300</v>
      </c>
      <c r="E3666" s="2">
        <v>2044</v>
      </c>
      <c r="F3666" s="2">
        <f t="shared" si="169"/>
        <v>76</v>
      </c>
      <c r="G3666" s="2">
        <f t="shared" si="169"/>
        <v>0</v>
      </c>
      <c r="H3666" s="2">
        <f t="shared" si="170"/>
        <v>0</v>
      </c>
    </row>
    <row r="3667" spans="2:9" x14ac:dyDescent="0.2">
      <c r="B3667" s="3" t="s">
        <v>9</v>
      </c>
      <c r="C3667" s="3" t="s">
        <v>10</v>
      </c>
      <c r="D3667" s="2">
        <v>20494</v>
      </c>
      <c r="E3667" s="2">
        <v>1785</v>
      </c>
      <c r="F3667" s="2">
        <f t="shared" si="169"/>
        <v>22</v>
      </c>
      <c r="G3667" s="2">
        <f t="shared" si="169"/>
        <v>0</v>
      </c>
      <c r="H3667" s="2">
        <f t="shared" si="170"/>
        <v>0</v>
      </c>
      <c r="I3667" s="2">
        <v>2096329</v>
      </c>
    </row>
    <row r="3668" spans="2:9" x14ac:dyDescent="0.2">
      <c r="B3668" s="3"/>
      <c r="C3668" s="3" t="s">
        <v>11</v>
      </c>
      <c r="D3668" s="2">
        <v>19497</v>
      </c>
      <c r="E3668" s="2">
        <v>1332</v>
      </c>
      <c r="F3668" s="2">
        <f t="shared" si="169"/>
        <v>19</v>
      </c>
      <c r="G3668" s="2">
        <f t="shared" si="169"/>
        <v>1</v>
      </c>
      <c r="H3668" s="2">
        <f t="shared" si="170"/>
        <v>0</v>
      </c>
    </row>
    <row r="3669" spans="2:9" x14ac:dyDescent="0.2">
      <c r="B3669" s="3"/>
      <c r="C3669" s="3" t="s">
        <v>12</v>
      </c>
      <c r="D3669" s="2">
        <v>19505</v>
      </c>
      <c r="E3669" s="2">
        <v>1859</v>
      </c>
      <c r="F3669" s="2">
        <f t="shared" si="169"/>
        <v>17</v>
      </c>
      <c r="G3669" s="2">
        <f t="shared" si="169"/>
        <v>0</v>
      </c>
      <c r="H3669" s="2">
        <f t="shared" si="170"/>
        <v>0</v>
      </c>
    </row>
    <row r="3670" spans="2:9" x14ac:dyDescent="0.2">
      <c r="B3670" s="3"/>
      <c r="C3670" s="3" t="s">
        <v>36</v>
      </c>
      <c r="D3670" s="2">
        <v>16545</v>
      </c>
      <c r="E3670" s="2">
        <v>1176</v>
      </c>
      <c r="F3670" s="2">
        <f t="shared" si="169"/>
        <v>22</v>
      </c>
      <c r="G3670" s="2">
        <f t="shared" si="169"/>
        <v>0</v>
      </c>
      <c r="H3670" s="2">
        <f t="shared" si="170"/>
        <v>0</v>
      </c>
    </row>
    <row r="3671" spans="2:9" x14ac:dyDescent="0.2">
      <c r="B3671" s="3"/>
      <c r="C3671" s="3" t="s">
        <v>37</v>
      </c>
      <c r="D3671" s="2">
        <v>17465</v>
      </c>
      <c r="E3671" s="2">
        <v>1091</v>
      </c>
      <c r="F3671" s="2">
        <f t="shared" si="169"/>
        <v>36</v>
      </c>
      <c r="G3671" s="2">
        <f t="shared" si="169"/>
        <v>0</v>
      </c>
      <c r="H3671" s="2">
        <f t="shared" si="170"/>
        <v>0</v>
      </c>
    </row>
    <row r="3672" spans="2:9" x14ac:dyDescent="0.2">
      <c r="B3672" s="3" t="s">
        <v>13</v>
      </c>
      <c r="C3672" s="3" t="s">
        <v>14</v>
      </c>
      <c r="D3672" s="2">
        <v>21279</v>
      </c>
      <c r="E3672" s="2">
        <v>1057</v>
      </c>
      <c r="F3672" s="2">
        <f t="shared" si="169"/>
        <v>57</v>
      </c>
      <c r="G3672" s="2">
        <f t="shared" si="169"/>
        <v>2</v>
      </c>
      <c r="H3672" s="2">
        <f t="shared" si="170"/>
        <v>12595</v>
      </c>
      <c r="I3672" s="2">
        <v>1193200</v>
      </c>
    </row>
    <row r="3673" spans="2:9" x14ac:dyDescent="0.2">
      <c r="B3673" s="3"/>
      <c r="C3673" s="3" t="s">
        <v>15</v>
      </c>
      <c r="D3673" s="2">
        <v>25801</v>
      </c>
      <c r="E3673" s="2">
        <v>1983</v>
      </c>
      <c r="F3673" s="2">
        <f t="shared" si="169"/>
        <v>95</v>
      </c>
      <c r="G3673" s="2">
        <f t="shared" si="169"/>
        <v>5</v>
      </c>
      <c r="H3673" s="2">
        <f t="shared" si="170"/>
        <v>0</v>
      </c>
    </row>
    <row r="3674" spans="2:9" x14ac:dyDescent="0.2">
      <c r="B3674" s="3"/>
      <c r="C3674" s="3" t="s">
        <v>12</v>
      </c>
      <c r="D3674" s="2">
        <v>17305</v>
      </c>
      <c r="E3674" s="2">
        <v>1182</v>
      </c>
      <c r="F3674" s="2">
        <f t="shared" si="169"/>
        <v>73</v>
      </c>
      <c r="G3674" s="2">
        <f t="shared" si="169"/>
        <v>5</v>
      </c>
      <c r="H3674" s="2">
        <f t="shared" si="170"/>
        <v>0</v>
      </c>
    </row>
    <row r="3675" spans="2:9" x14ac:dyDescent="0.2">
      <c r="B3675" s="3"/>
      <c r="C3675" s="3" t="s">
        <v>33</v>
      </c>
      <c r="D3675" s="2">
        <v>10305</v>
      </c>
      <c r="E3675" s="2">
        <v>986</v>
      </c>
      <c r="F3675" s="2">
        <f t="shared" si="169"/>
        <v>69</v>
      </c>
      <c r="G3675" s="2">
        <f t="shared" si="169"/>
        <v>2</v>
      </c>
      <c r="H3675" s="2">
        <f t="shared" si="170"/>
        <v>0</v>
      </c>
    </row>
    <row r="3676" spans="2:9" x14ac:dyDescent="0.2">
      <c r="B3676" s="3"/>
      <c r="C3676" s="3" t="s">
        <v>34</v>
      </c>
      <c r="D3676" s="2">
        <v>13376</v>
      </c>
      <c r="E3676" s="2">
        <v>991</v>
      </c>
      <c r="F3676" s="2">
        <f t="shared" si="169"/>
        <v>54</v>
      </c>
      <c r="G3676" s="2">
        <f t="shared" si="169"/>
        <v>1</v>
      </c>
      <c r="H3676" s="2">
        <f t="shared" si="170"/>
        <v>0</v>
      </c>
    </row>
    <row r="3677" spans="2:9" x14ac:dyDescent="0.2">
      <c r="B3677" s="3" t="s">
        <v>23</v>
      </c>
      <c r="C3677" s="3" t="s">
        <v>24</v>
      </c>
      <c r="D3677" s="2">
        <v>25632</v>
      </c>
      <c r="E3677" s="2">
        <v>2678</v>
      </c>
      <c r="F3677" s="2">
        <f t="shared" ref="F3677:G3721" si="171">SUM(D3677-D3647)</f>
        <v>108</v>
      </c>
      <c r="G3677" s="2">
        <f t="shared" si="171"/>
        <v>1</v>
      </c>
      <c r="H3677" s="2">
        <f t="shared" si="170"/>
        <v>32383</v>
      </c>
      <c r="I3677" s="2">
        <v>1876830</v>
      </c>
    </row>
    <row r="3678" spans="2:9" x14ac:dyDescent="0.2">
      <c r="B3678" s="3"/>
      <c r="C3678" s="3" t="s">
        <v>25</v>
      </c>
      <c r="D3678" s="2">
        <v>11470</v>
      </c>
      <c r="E3678" s="2">
        <v>1084</v>
      </c>
      <c r="F3678" s="2">
        <f t="shared" si="171"/>
        <v>113</v>
      </c>
      <c r="G3678" s="2">
        <f t="shared" si="171"/>
        <v>0</v>
      </c>
      <c r="H3678" s="2">
        <f t="shared" si="170"/>
        <v>0</v>
      </c>
    </row>
    <row r="3679" spans="2:9" x14ac:dyDescent="0.2">
      <c r="B3679" s="3"/>
      <c r="C3679" s="3" t="s">
        <v>28</v>
      </c>
      <c r="D3679" s="2">
        <v>9225</v>
      </c>
      <c r="E3679" s="2">
        <v>899</v>
      </c>
      <c r="F3679" s="2">
        <f t="shared" si="171"/>
        <v>118</v>
      </c>
      <c r="G3679" s="2">
        <f t="shared" si="171"/>
        <v>0</v>
      </c>
      <c r="H3679" s="2">
        <f t="shared" si="170"/>
        <v>0</v>
      </c>
    </row>
    <row r="3680" spans="2:9" x14ac:dyDescent="0.2">
      <c r="B3680" s="3"/>
      <c r="C3680" s="3" t="s">
        <v>38</v>
      </c>
      <c r="D3680" s="2">
        <v>2796</v>
      </c>
      <c r="E3680" s="2">
        <v>269</v>
      </c>
      <c r="F3680" s="2">
        <f t="shared" si="171"/>
        <v>21</v>
      </c>
      <c r="G3680" s="2">
        <f t="shared" si="171"/>
        <v>0</v>
      </c>
      <c r="H3680" s="2">
        <f t="shared" si="170"/>
        <v>0</v>
      </c>
    </row>
    <row r="3681" spans="1:9" x14ac:dyDescent="0.2">
      <c r="B3681" s="3"/>
      <c r="C3681" s="3" t="s">
        <v>39</v>
      </c>
      <c r="D3681" s="2">
        <v>2084</v>
      </c>
      <c r="E3681" s="2">
        <v>112</v>
      </c>
      <c r="F3681" s="2">
        <f t="shared" si="171"/>
        <v>13</v>
      </c>
      <c r="G3681" s="2">
        <f t="shared" si="171"/>
        <v>0</v>
      </c>
      <c r="H3681" s="2">
        <f t="shared" si="170"/>
        <v>0</v>
      </c>
    </row>
    <row r="3682" spans="1:9" x14ac:dyDescent="0.2">
      <c r="B3682" s="3" t="s">
        <v>16</v>
      </c>
      <c r="C3682" s="3" t="s">
        <v>17</v>
      </c>
      <c r="D3682" s="2">
        <v>25831</v>
      </c>
      <c r="E3682" s="2">
        <v>1690</v>
      </c>
      <c r="H3682" s="2">
        <f t="shared" si="170"/>
        <v>15450</v>
      </c>
      <c r="I3682" s="2">
        <f>SUM(112936+1119386)</f>
        <v>1232322</v>
      </c>
    </row>
    <row r="3683" spans="1:9" x14ac:dyDescent="0.2">
      <c r="B3683" s="3"/>
      <c r="C3683" s="3" t="s">
        <v>18</v>
      </c>
      <c r="D3683" s="2">
        <v>9813</v>
      </c>
      <c r="E3683" s="2">
        <v>850</v>
      </c>
      <c r="H3683" s="2">
        <f t="shared" si="170"/>
        <v>0</v>
      </c>
    </row>
    <row r="3684" spans="1:9" x14ac:dyDescent="0.2">
      <c r="B3684" s="3"/>
      <c r="C3684" s="3" t="s">
        <v>19</v>
      </c>
      <c r="D3684" s="2">
        <v>8770</v>
      </c>
      <c r="E3684" s="2">
        <v>730</v>
      </c>
      <c r="H3684" s="2">
        <f t="shared" si="170"/>
        <v>0</v>
      </c>
    </row>
    <row r="3685" spans="1:9" x14ac:dyDescent="0.2">
      <c r="B3685" s="3"/>
      <c r="C3685" s="3" t="s">
        <v>40</v>
      </c>
      <c r="D3685" s="2">
        <v>4828</v>
      </c>
      <c r="E3685" s="2">
        <v>335</v>
      </c>
      <c r="H3685" s="2">
        <f t="shared" si="170"/>
        <v>0</v>
      </c>
    </row>
    <row r="3686" spans="1:9" x14ac:dyDescent="0.2">
      <c r="B3686" s="3"/>
      <c r="C3686" s="3" t="s">
        <v>41</v>
      </c>
      <c r="D3686" s="2">
        <v>5168</v>
      </c>
      <c r="E3686" s="2">
        <v>365</v>
      </c>
      <c r="H3686" s="2">
        <f t="shared" si="170"/>
        <v>0</v>
      </c>
    </row>
    <row r="3687" spans="1:9" x14ac:dyDescent="0.2">
      <c r="B3687" s="3" t="s">
        <v>20</v>
      </c>
      <c r="C3687" s="3" t="s">
        <v>22</v>
      </c>
      <c r="D3687" s="2">
        <v>191023</v>
      </c>
      <c r="E3687" s="2">
        <v>4669</v>
      </c>
      <c r="F3687" s="2">
        <f t="shared" si="171"/>
        <v>2335</v>
      </c>
      <c r="G3687" s="2">
        <f t="shared" si="171"/>
        <v>48</v>
      </c>
      <c r="H3687" s="2">
        <f t="shared" si="170"/>
        <v>149388</v>
      </c>
      <c r="I3687" s="2">
        <v>8035975</v>
      </c>
    </row>
    <row r="3688" spans="1:9" x14ac:dyDescent="0.2">
      <c r="B3688" s="3"/>
      <c r="C3688" s="3" t="s">
        <v>26</v>
      </c>
      <c r="D3688" s="2">
        <v>29579</v>
      </c>
      <c r="E3688" s="2">
        <v>565</v>
      </c>
      <c r="F3688" s="2">
        <f t="shared" si="171"/>
        <v>529</v>
      </c>
      <c r="G3688" s="2">
        <f t="shared" si="171"/>
        <v>4</v>
      </c>
      <c r="H3688" s="2">
        <f t="shared" si="170"/>
        <v>0</v>
      </c>
    </row>
    <row r="3689" spans="1:9" x14ac:dyDescent="0.2">
      <c r="B3689" s="3"/>
      <c r="C3689" s="3" t="s">
        <v>27</v>
      </c>
      <c r="D3689" s="2">
        <v>38216</v>
      </c>
      <c r="E3689" s="2">
        <v>695</v>
      </c>
      <c r="F3689" s="2">
        <f t="shared" si="171"/>
        <v>604</v>
      </c>
      <c r="G3689" s="2">
        <f t="shared" si="171"/>
        <v>0</v>
      </c>
      <c r="H3689" s="2">
        <f t="shared" si="170"/>
        <v>0</v>
      </c>
    </row>
    <row r="3690" spans="1:9" x14ac:dyDescent="0.2">
      <c r="C3690" s="3" t="s">
        <v>42</v>
      </c>
      <c r="D3690" s="2">
        <v>10281</v>
      </c>
      <c r="E3690" s="2">
        <v>191</v>
      </c>
      <c r="F3690" s="2">
        <f t="shared" si="171"/>
        <v>418</v>
      </c>
      <c r="G3690" s="2">
        <f t="shared" si="171"/>
        <v>0</v>
      </c>
      <c r="H3690" s="2">
        <f t="shared" si="170"/>
        <v>0</v>
      </c>
    </row>
    <row r="3691" spans="1:9" x14ac:dyDescent="0.2">
      <c r="C3691" s="3" t="s">
        <v>43</v>
      </c>
      <c r="D3691" s="2">
        <v>36703</v>
      </c>
      <c r="E3691" s="2">
        <v>649</v>
      </c>
      <c r="F3691" s="2">
        <f t="shared" si="171"/>
        <v>507</v>
      </c>
      <c r="G3691" s="2">
        <f t="shared" si="171"/>
        <v>31</v>
      </c>
      <c r="H3691" s="2">
        <f t="shared" si="170"/>
        <v>0</v>
      </c>
    </row>
    <row r="3692" spans="1:9" x14ac:dyDescent="0.2">
      <c r="A3692" s="1">
        <v>44045</v>
      </c>
      <c r="B3692" s="3" t="s">
        <v>5</v>
      </c>
      <c r="C3692" s="3" t="s">
        <v>6</v>
      </c>
      <c r="D3692" s="2">
        <v>68101</v>
      </c>
      <c r="E3692" s="2">
        <v>4059</v>
      </c>
      <c r="F3692" s="2">
        <f t="shared" si="171"/>
        <v>60</v>
      </c>
      <c r="G3692" s="2">
        <f t="shared" si="171"/>
        <v>0</v>
      </c>
      <c r="H3692" s="2">
        <f t="shared" si="170"/>
        <v>58961</v>
      </c>
      <c r="I3692" s="2">
        <v>6030935</v>
      </c>
    </row>
    <row r="3693" spans="1:9" x14ac:dyDescent="0.2">
      <c r="B3693" s="3"/>
      <c r="C3693" s="3" t="s">
        <v>7</v>
      </c>
      <c r="D3693" s="2">
        <v>62577</v>
      </c>
      <c r="E3693" s="2">
        <v>4551</v>
      </c>
      <c r="F3693" s="2">
        <f t="shared" si="171"/>
        <v>83</v>
      </c>
      <c r="G3693" s="2">
        <f t="shared" si="171"/>
        <v>0</v>
      </c>
      <c r="H3693" s="2">
        <f t="shared" si="170"/>
        <v>0</v>
      </c>
    </row>
    <row r="3694" spans="1:9" x14ac:dyDescent="0.2">
      <c r="B3694" s="3"/>
      <c r="C3694" s="3" t="s">
        <v>8</v>
      </c>
      <c r="D3694" s="2">
        <v>43322</v>
      </c>
      <c r="E3694" s="2">
        <v>2706</v>
      </c>
      <c r="F3694" s="2">
        <f t="shared" si="171"/>
        <v>51</v>
      </c>
      <c r="G3694" s="2">
        <f t="shared" si="171"/>
        <v>0</v>
      </c>
      <c r="H3694" s="2">
        <f t="shared" si="170"/>
        <v>0</v>
      </c>
    </row>
    <row r="3695" spans="1:9" x14ac:dyDescent="0.2">
      <c r="B3695" s="3"/>
      <c r="C3695" s="3" t="s">
        <v>35</v>
      </c>
      <c r="D3695" s="2">
        <v>49676</v>
      </c>
      <c r="E3695" s="2">
        <v>3075</v>
      </c>
      <c r="F3695" s="2">
        <f t="shared" si="171"/>
        <v>50</v>
      </c>
      <c r="G3695" s="2">
        <f t="shared" si="171"/>
        <v>0</v>
      </c>
      <c r="H3695" s="2">
        <f t="shared" si="170"/>
        <v>0</v>
      </c>
    </row>
    <row r="3696" spans="1:9" x14ac:dyDescent="0.2">
      <c r="B3696" s="3"/>
      <c r="C3696" s="3" t="s">
        <v>14</v>
      </c>
      <c r="D3696" s="2">
        <v>43345</v>
      </c>
      <c r="E3696" s="2">
        <v>2044</v>
      </c>
      <c r="F3696" s="2">
        <f t="shared" si="171"/>
        <v>45</v>
      </c>
      <c r="G3696" s="2">
        <f t="shared" si="171"/>
        <v>0</v>
      </c>
      <c r="H3696" s="2">
        <f t="shared" si="170"/>
        <v>0</v>
      </c>
    </row>
    <row r="3697" spans="2:9" x14ac:dyDescent="0.2">
      <c r="B3697" s="3" t="s">
        <v>9</v>
      </c>
      <c r="C3697" s="3" t="s">
        <v>10</v>
      </c>
      <c r="D3697" s="2">
        <v>20521</v>
      </c>
      <c r="E3697" s="2">
        <v>1785</v>
      </c>
      <c r="F3697" s="2">
        <f t="shared" si="171"/>
        <v>27</v>
      </c>
      <c r="G3697" s="2">
        <f t="shared" si="171"/>
        <v>0</v>
      </c>
      <c r="H3697" s="2">
        <f t="shared" si="170"/>
        <v>49549</v>
      </c>
      <c r="I3697" s="2">
        <v>2145878</v>
      </c>
    </row>
    <row r="3698" spans="2:9" x14ac:dyDescent="0.2">
      <c r="B3698" s="3"/>
      <c r="C3698" s="3" t="s">
        <v>11</v>
      </c>
      <c r="D3698" s="2">
        <v>19511</v>
      </c>
      <c r="E3698" s="2">
        <v>1332</v>
      </c>
      <c r="F3698" s="2">
        <f t="shared" si="171"/>
        <v>14</v>
      </c>
      <c r="G3698" s="2">
        <f t="shared" si="171"/>
        <v>0</v>
      </c>
      <c r="H3698" s="2">
        <f t="shared" si="170"/>
        <v>0</v>
      </c>
    </row>
    <row r="3699" spans="2:9" x14ac:dyDescent="0.2">
      <c r="B3699" s="3"/>
      <c r="C3699" s="3" t="s">
        <v>12</v>
      </c>
      <c r="D3699" s="2">
        <v>19526</v>
      </c>
      <c r="E3699" s="2">
        <v>1859</v>
      </c>
      <c r="F3699" s="2">
        <f t="shared" si="171"/>
        <v>21</v>
      </c>
      <c r="G3699" s="2">
        <f t="shared" si="171"/>
        <v>0</v>
      </c>
      <c r="H3699" s="2">
        <f t="shared" si="170"/>
        <v>0</v>
      </c>
    </row>
    <row r="3700" spans="2:9" x14ac:dyDescent="0.2">
      <c r="B3700" s="3"/>
      <c r="C3700" s="3" t="s">
        <v>36</v>
      </c>
      <c r="D3700" s="2">
        <v>16575</v>
      </c>
      <c r="E3700" s="2">
        <v>1177</v>
      </c>
      <c r="F3700" s="2">
        <f t="shared" si="171"/>
        <v>30</v>
      </c>
      <c r="G3700" s="2">
        <f t="shared" si="171"/>
        <v>1</v>
      </c>
      <c r="H3700" s="2">
        <f t="shared" si="170"/>
        <v>0</v>
      </c>
    </row>
    <row r="3701" spans="2:9" x14ac:dyDescent="0.2">
      <c r="B3701" s="3"/>
      <c r="C3701" s="3" t="s">
        <v>37</v>
      </c>
      <c r="D3701" s="2">
        <v>17493</v>
      </c>
      <c r="E3701" s="2">
        <v>1091</v>
      </c>
      <c r="F3701" s="2">
        <f t="shared" si="171"/>
        <v>28</v>
      </c>
      <c r="G3701" s="2">
        <f t="shared" si="171"/>
        <v>0</v>
      </c>
      <c r="H3701" s="2">
        <f t="shared" si="170"/>
        <v>0</v>
      </c>
    </row>
    <row r="3702" spans="2:9" x14ac:dyDescent="0.2">
      <c r="B3702" s="3" t="s">
        <v>13</v>
      </c>
      <c r="C3702" s="3" t="s">
        <v>14</v>
      </c>
      <c r="D3702" s="2">
        <v>21355</v>
      </c>
      <c r="E3702" s="2">
        <v>1058</v>
      </c>
      <c r="F3702" s="2">
        <f t="shared" si="171"/>
        <v>76</v>
      </c>
      <c r="G3702" s="2">
        <f t="shared" si="171"/>
        <v>1</v>
      </c>
      <c r="H3702" s="2">
        <f t="shared" si="170"/>
        <v>13312</v>
      </c>
      <c r="I3702" s="2">
        <v>1206512</v>
      </c>
    </row>
    <row r="3703" spans="2:9" x14ac:dyDescent="0.2">
      <c r="B3703" s="3"/>
      <c r="C3703" s="3" t="s">
        <v>15</v>
      </c>
      <c r="D3703" s="2">
        <v>25894</v>
      </c>
      <c r="E3703" s="2">
        <v>1985</v>
      </c>
      <c r="F3703" s="2">
        <f t="shared" si="171"/>
        <v>93</v>
      </c>
      <c r="G3703" s="2">
        <f t="shared" si="171"/>
        <v>2</v>
      </c>
      <c r="H3703" s="2">
        <f t="shared" si="170"/>
        <v>0</v>
      </c>
    </row>
    <row r="3704" spans="2:9" x14ac:dyDescent="0.2">
      <c r="B3704" s="3"/>
      <c r="C3704" s="3" t="s">
        <v>12</v>
      </c>
      <c r="D3704" s="2">
        <v>17386</v>
      </c>
      <c r="E3704" s="2">
        <v>1183</v>
      </c>
      <c r="F3704" s="2">
        <f t="shared" si="171"/>
        <v>81</v>
      </c>
      <c r="G3704" s="2">
        <f t="shared" si="171"/>
        <v>1</v>
      </c>
      <c r="H3704" s="2">
        <f t="shared" si="170"/>
        <v>0</v>
      </c>
    </row>
    <row r="3705" spans="2:9" x14ac:dyDescent="0.2">
      <c r="B3705" s="3"/>
      <c r="C3705" s="3" t="s">
        <v>33</v>
      </c>
      <c r="D3705" s="2">
        <v>10343</v>
      </c>
      <c r="E3705" s="2">
        <v>988</v>
      </c>
      <c r="F3705" s="2">
        <f t="shared" si="171"/>
        <v>38</v>
      </c>
      <c r="G3705" s="2">
        <f t="shared" si="171"/>
        <v>2</v>
      </c>
      <c r="H3705" s="2">
        <f t="shared" si="170"/>
        <v>0</v>
      </c>
    </row>
    <row r="3706" spans="2:9" x14ac:dyDescent="0.2">
      <c r="B3706" s="3"/>
      <c r="C3706" s="3" t="s">
        <v>34</v>
      </c>
      <c r="D3706" s="2">
        <v>13415</v>
      </c>
      <c r="E3706" s="2">
        <v>992</v>
      </c>
      <c r="F3706" s="2">
        <f t="shared" si="171"/>
        <v>39</v>
      </c>
      <c r="G3706" s="2">
        <f t="shared" si="171"/>
        <v>1</v>
      </c>
      <c r="H3706" s="2">
        <f t="shared" si="170"/>
        <v>0</v>
      </c>
    </row>
    <row r="3707" spans="2:9" x14ac:dyDescent="0.2">
      <c r="B3707" s="3" t="s">
        <v>23</v>
      </c>
      <c r="C3707" s="3" t="s">
        <v>24</v>
      </c>
      <c r="D3707" s="2">
        <v>28369</v>
      </c>
      <c r="E3707" s="2">
        <v>2677</v>
      </c>
      <c r="F3707" s="2">
        <f t="shared" si="171"/>
        <v>2737</v>
      </c>
      <c r="G3707" s="2">
        <f t="shared" si="171"/>
        <v>-1</v>
      </c>
      <c r="H3707" s="2">
        <f t="shared" si="170"/>
        <v>25011</v>
      </c>
      <c r="I3707" s="2">
        <v>1901841</v>
      </c>
    </row>
    <row r="3708" spans="2:9" x14ac:dyDescent="0.2">
      <c r="B3708" s="3"/>
      <c r="C3708" s="3" t="s">
        <v>25</v>
      </c>
      <c r="D3708" s="2">
        <v>11521</v>
      </c>
      <c r="E3708" s="2">
        <v>1084</v>
      </c>
      <c r="F3708" s="2">
        <f t="shared" si="171"/>
        <v>51</v>
      </c>
      <c r="G3708" s="2">
        <f t="shared" si="171"/>
        <v>0</v>
      </c>
      <c r="H3708" s="2">
        <f t="shared" si="170"/>
        <v>0</v>
      </c>
    </row>
    <row r="3709" spans="2:9" x14ac:dyDescent="0.2">
      <c r="B3709" s="3"/>
      <c r="C3709" s="3" t="s">
        <v>28</v>
      </c>
      <c r="D3709" s="2">
        <v>9264</v>
      </c>
      <c r="E3709" s="2">
        <v>899</v>
      </c>
      <c r="F3709" s="2">
        <f t="shared" si="171"/>
        <v>39</v>
      </c>
      <c r="G3709" s="2">
        <f t="shared" si="171"/>
        <v>0</v>
      </c>
      <c r="H3709" s="2">
        <f t="shared" si="170"/>
        <v>0</v>
      </c>
    </row>
    <row r="3710" spans="2:9" x14ac:dyDescent="0.2">
      <c r="B3710" s="3"/>
      <c r="C3710" s="3" t="s">
        <v>38</v>
      </c>
      <c r="D3710" s="2">
        <v>2802</v>
      </c>
      <c r="E3710" s="2">
        <v>269</v>
      </c>
      <c r="F3710" s="2">
        <f t="shared" si="171"/>
        <v>6</v>
      </c>
      <c r="G3710" s="2">
        <f t="shared" si="171"/>
        <v>0</v>
      </c>
      <c r="H3710" s="2">
        <f t="shared" ref="H3710:H3773" si="172">SUM(I3710-I3680)</f>
        <v>0</v>
      </c>
    </row>
    <row r="3711" spans="2:9" x14ac:dyDescent="0.2">
      <c r="B3711" s="3"/>
      <c r="C3711" s="3" t="s">
        <v>39</v>
      </c>
      <c r="D3711" s="2">
        <v>2099</v>
      </c>
      <c r="E3711" s="2">
        <v>112</v>
      </c>
      <c r="F3711" s="2">
        <f t="shared" si="171"/>
        <v>15</v>
      </c>
      <c r="G3711" s="2">
        <f t="shared" si="171"/>
        <v>0</v>
      </c>
      <c r="H3711" s="2">
        <f t="shared" si="172"/>
        <v>0</v>
      </c>
    </row>
    <row r="3712" spans="2:9" x14ac:dyDescent="0.2">
      <c r="B3712" s="3" t="s">
        <v>16</v>
      </c>
      <c r="C3712" s="3" t="s">
        <v>17</v>
      </c>
      <c r="D3712" s="2">
        <v>25906</v>
      </c>
      <c r="E3712" s="2">
        <v>1690</v>
      </c>
      <c r="F3712" s="2">
        <f t="shared" si="171"/>
        <v>75</v>
      </c>
      <c r="G3712" s="2">
        <f t="shared" si="171"/>
        <v>0</v>
      </c>
      <c r="H3712" s="2">
        <f t="shared" si="172"/>
        <v>12247</v>
      </c>
      <c r="I3712" s="2">
        <f>SUM(113590+1130979)</f>
        <v>1244569</v>
      </c>
    </row>
    <row r="3713" spans="1:9" x14ac:dyDescent="0.2">
      <c r="B3713" s="3"/>
      <c r="C3713" s="3" t="s">
        <v>18</v>
      </c>
      <c r="D3713" s="2">
        <v>9835</v>
      </c>
      <c r="E3713" s="2">
        <v>850</v>
      </c>
      <c r="F3713" s="2">
        <f t="shared" si="171"/>
        <v>22</v>
      </c>
      <c r="G3713" s="2">
        <f t="shared" si="171"/>
        <v>0</v>
      </c>
      <c r="H3713" s="2">
        <f t="shared" si="172"/>
        <v>0</v>
      </c>
    </row>
    <row r="3714" spans="1:9" x14ac:dyDescent="0.2">
      <c r="B3714" s="3"/>
      <c r="C3714" s="3" t="s">
        <v>19</v>
      </c>
      <c r="D3714" s="2">
        <v>8804</v>
      </c>
      <c r="E3714" s="2">
        <v>730</v>
      </c>
      <c r="F3714" s="2">
        <f t="shared" si="171"/>
        <v>34</v>
      </c>
      <c r="G3714" s="2">
        <f t="shared" si="171"/>
        <v>0</v>
      </c>
      <c r="H3714" s="2">
        <f t="shared" si="172"/>
        <v>0</v>
      </c>
    </row>
    <row r="3715" spans="1:9" x14ac:dyDescent="0.2">
      <c r="B3715" s="3"/>
      <c r="C3715" s="3" t="s">
        <v>40</v>
      </c>
      <c r="D3715" s="2">
        <v>4849</v>
      </c>
      <c r="E3715" s="2">
        <v>335</v>
      </c>
      <c r="F3715" s="2">
        <f t="shared" si="171"/>
        <v>21</v>
      </c>
      <c r="G3715" s="2">
        <f t="shared" si="171"/>
        <v>0</v>
      </c>
      <c r="H3715" s="2">
        <f t="shared" si="172"/>
        <v>0</v>
      </c>
    </row>
    <row r="3716" spans="1:9" x14ac:dyDescent="0.2">
      <c r="B3716" s="3"/>
      <c r="C3716" s="3" t="s">
        <v>41</v>
      </c>
      <c r="D3716" s="2">
        <v>5190</v>
      </c>
      <c r="E3716" s="2">
        <v>365</v>
      </c>
      <c r="F3716" s="2">
        <f t="shared" si="171"/>
        <v>22</v>
      </c>
      <c r="G3716" s="2">
        <f t="shared" si="171"/>
        <v>0</v>
      </c>
      <c r="H3716" s="2">
        <f t="shared" si="172"/>
        <v>0</v>
      </c>
    </row>
    <row r="3717" spans="1:9" x14ac:dyDescent="0.2">
      <c r="B3717" s="3" t="s">
        <v>20</v>
      </c>
      <c r="C3717" s="3" t="s">
        <v>22</v>
      </c>
      <c r="D3717" s="2">
        <v>192480</v>
      </c>
      <c r="E3717" s="2">
        <v>4692</v>
      </c>
      <c r="F3717" s="2">
        <f t="shared" si="171"/>
        <v>1457</v>
      </c>
      <c r="G3717" s="2">
        <f t="shared" si="171"/>
        <v>23</v>
      </c>
      <c r="H3717" s="2">
        <f t="shared" si="172"/>
        <v>148721</v>
      </c>
      <c r="I3717" s="2">
        <v>8184696</v>
      </c>
    </row>
    <row r="3718" spans="1:9" x14ac:dyDescent="0.2">
      <c r="B3718" s="3"/>
      <c r="C3718" s="3" t="s">
        <v>26</v>
      </c>
      <c r="D3718" s="2">
        <v>29885</v>
      </c>
      <c r="E3718" s="2">
        <v>565</v>
      </c>
      <c r="F3718" s="2">
        <f t="shared" si="171"/>
        <v>306</v>
      </c>
      <c r="G3718" s="2">
        <f t="shared" si="171"/>
        <v>0</v>
      </c>
      <c r="H3718" s="2">
        <f t="shared" si="172"/>
        <v>0</v>
      </c>
    </row>
    <row r="3719" spans="1:9" x14ac:dyDescent="0.2">
      <c r="B3719" s="3"/>
      <c r="C3719" s="3" t="s">
        <v>27</v>
      </c>
      <c r="D3719" s="2">
        <v>38507</v>
      </c>
      <c r="E3719" s="2">
        <v>695</v>
      </c>
      <c r="F3719" s="2">
        <f t="shared" si="171"/>
        <v>291</v>
      </c>
      <c r="G3719" s="2">
        <f t="shared" si="171"/>
        <v>0</v>
      </c>
      <c r="H3719" s="2">
        <f t="shared" si="172"/>
        <v>0</v>
      </c>
    </row>
    <row r="3720" spans="1:9" x14ac:dyDescent="0.2">
      <c r="C3720" s="3" t="s">
        <v>42</v>
      </c>
      <c r="D3720" s="2">
        <v>10577</v>
      </c>
      <c r="E3720" s="2">
        <v>191</v>
      </c>
      <c r="F3720" s="2">
        <f t="shared" si="171"/>
        <v>296</v>
      </c>
      <c r="G3720" s="2">
        <f t="shared" si="171"/>
        <v>0</v>
      </c>
      <c r="H3720" s="2">
        <f t="shared" si="172"/>
        <v>0</v>
      </c>
    </row>
    <row r="3721" spans="1:9" x14ac:dyDescent="0.2">
      <c r="C3721" s="3" t="s">
        <v>43</v>
      </c>
      <c r="D3721" s="2">
        <v>37266</v>
      </c>
      <c r="E3721" s="2">
        <v>651</v>
      </c>
      <c r="F3721" s="2">
        <f t="shared" si="171"/>
        <v>563</v>
      </c>
      <c r="G3721" s="2">
        <f t="shared" si="171"/>
        <v>2</v>
      </c>
      <c r="H3721" s="2">
        <f t="shared" si="172"/>
        <v>0</v>
      </c>
    </row>
    <row r="3722" spans="1:9" x14ac:dyDescent="0.2">
      <c r="A3722" s="1">
        <v>44046</v>
      </c>
      <c r="B3722" s="3" t="s">
        <v>5</v>
      </c>
      <c r="C3722" s="3" t="s">
        <v>6</v>
      </c>
      <c r="D3722" s="2">
        <v>68166</v>
      </c>
      <c r="E3722" s="2">
        <v>4059</v>
      </c>
      <c r="H3722" s="2">
        <f t="shared" si="172"/>
        <v>51839</v>
      </c>
      <c r="I3722" s="2">
        <v>6082774</v>
      </c>
    </row>
    <row r="3723" spans="1:9" x14ac:dyDescent="0.2">
      <c r="B3723" s="3"/>
      <c r="C3723" s="3" t="s">
        <v>7</v>
      </c>
      <c r="D3723" s="2">
        <v>62641</v>
      </c>
      <c r="E3723" s="2">
        <v>4550</v>
      </c>
      <c r="H3723" s="2">
        <f t="shared" si="172"/>
        <v>0</v>
      </c>
    </row>
    <row r="3724" spans="1:9" x14ac:dyDescent="0.2">
      <c r="B3724" s="3"/>
      <c r="C3724" s="3" t="s">
        <v>8</v>
      </c>
      <c r="D3724" s="2">
        <v>43380</v>
      </c>
      <c r="E3724" s="2">
        <v>2706</v>
      </c>
      <c r="H3724" s="2">
        <f t="shared" si="172"/>
        <v>0</v>
      </c>
    </row>
    <row r="3725" spans="1:9" x14ac:dyDescent="0.2">
      <c r="B3725" s="3"/>
      <c r="C3725" s="3" t="s">
        <v>35</v>
      </c>
      <c r="D3725" s="2">
        <v>49714</v>
      </c>
      <c r="E3725" s="2">
        <v>3075</v>
      </c>
      <c r="H3725" s="2">
        <f t="shared" si="172"/>
        <v>0</v>
      </c>
    </row>
    <row r="3726" spans="1:9" x14ac:dyDescent="0.2">
      <c r="B3726" s="3"/>
      <c r="C3726" s="3" t="s">
        <v>14</v>
      </c>
      <c r="D3726" s="2">
        <v>43395</v>
      </c>
      <c r="E3726" s="2">
        <v>2044</v>
      </c>
      <c r="H3726" s="2">
        <f t="shared" si="172"/>
        <v>0</v>
      </c>
    </row>
    <row r="3727" spans="1:9" x14ac:dyDescent="0.2">
      <c r="B3727" s="3" t="s">
        <v>9</v>
      </c>
      <c r="C3727" s="3" t="s">
        <v>10</v>
      </c>
      <c r="D3727" s="2">
        <v>20552</v>
      </c>
      <c r="E3727" s="2">
        <v>1786</v>
      </c>
      <c r="H3727" s="2">
        <f t="shared" si="172"/>
        <v>18702</v>
      </c>
      <c r="I3727" s="2">
        <v>2164580</v>
      </c>
    </row>
    <row r="3728" spans="1:9" x14ac:dyDescent="0.2">
      <c r="B3728" s="3"/>
      <c r="C3728" s="3" t="s">
        <v>11</v>
      </c>
      <c r="D3728" s="2">
        <v>19528</v>
      </c>
      <c r="E3728" s="2">
        <v>1334</v>
      </c>
      <c r="H3728" s="2">
        <f t="shared" si="172"/>
        <v>0</v>
      </c>
    </row>
    <row r="3729" spans="2:9" x14ac:dyDescent="0.2">
      <c r="B3729" s="3"/>
      <c r="C3729" s="3" t="s">
        <v>12</v>
      </c>
      <c r="D3729" s="2">
        <v>19558</v>
      </c>
      <c r="E3729" s="2">
        <v>1861</v>
      </c>
      <c r="H3729" s="2">
        <f t="shared" si="172"/>
        <v>0</v>
      </c>
    </row>
    <row r="3730" spans="2:9" x14ac:dyDescent="0.2">
      <c r="B3730" s="3"/>
      <c r="C3730" s="3" t="s">
        <v>36</v>
      </c>
      <c r="D3730" s="2">
        <v>16590</v>
      </c>
      <c r="E3730" s="2">
        <v>1177</v>
      </c>
      <c r="H3730" s="2">
        <f t="shared" si="172"/>
        <v>0</v>
      </c>
    </row>
    <row r="3731" spans="2:9" x14ac:dyDescent="0.2">
      <c r="B3731" s="3"/>
      <c r="C3731" s="3" t="s">
        <v>37</v>
      </c>
      <c r="D3731" s="2">
        <v>17507</v>
      </c>
      <c r="E3731" s="2">
        <v>1091</v>
      </c>
      <c r="H3731" s="2">
        <f t="shared" si="172"/>
        <v>0</v>
      </c>
    </row>
    <row r="3732" spans="2:9" x14ac:dyDescent="0.2">
      <c r="B3732" s="3" t="s">
        <v>13</v>
      </c>
      <c r="C3732" s="3" t="s">
        <v>14</v>
      </c>
      <c r="D3732" s="2">
        <v>21378</v>
      </c>
      <c r="E3732" s="2">
        <v>1059</v>
      </c>
      <c r="H3732" s="2">
        <f t="shared" si="172"/>
        <v>12278</v>
      </c>
      <c r="I3732" s="2">
        <v>1218790</v>
      </c>
    </row>
    <row r="3733" spans="2:9" x14ac:dyDescent="0.2">
      <c r="B3733" s="3"/>
      <c r="C3733" s="3" t="s">
        <v>15</v>
      </c>
      <c r="D3733" s="2">
        <v>25932</v>
      </c>
      <c r="E3733" s="2">
        <v>1988</v>
      </c>
      <c r="H3733" s="2">
        <f t="shared" si="172"/>
        <v>0</v>
      </c>
    </row>
    <row r="3734" spans="2:9" x14ac:dyDescent="0.2">
      <c r="B3734" s="3"/>
      <c r="C3734" s="3" t="s">
        <v>12</v>
      </c>
      <c r="D3734" s="2">
        <v>17422</v>
      </c>
      <c r="E3734" s="2">
        <v>1185</v>
      </c>
      <c r="H3734" s="2">
        <f t="shared" si="172"/>
        <v>0</v>
      </c>
    </row>
    <row r="3735" spans="2:9" x14ac:dyDescent="0.2">
      <c r="B3735" s="3"/>
      <c r="C3735" s="3" t="s">
        <v>33</v>
      </c>
      <c r="D3735" s="2">
        <v>10361</v>
      </c>
      <c r="E3735" s="2">
        <v>988</v>
      </c>
      <c r="H3735" s="2">
        <f t="shared" si="172"/>
        <v>0</v>
      </c>
    </row>
    <row r="3736" spans="2:9" x14ac:dyDescent="0.2">
      <c r="B3736" s="3"/>
      <c r="C3736" s="3" t="s">
        <v>34</v>
      </c>
      <c r="D3736" s="2">
        <v>13442</v>
      </c>
      <c r="E3736" s="2">
        <v>993</v>
      </c>
      <c r="H3736" s="2">
        <f t="shared" si="172"/>
        <v>0</v>
      </c>
    </row>
    <row r="3737" spans="2:9" x14ac:dyDescent="0.2">
      <c r="B3737" s="3" t="s">
        <v>23</v>
      </c>
      <c r="C3737" s="3" t="s">
        <v>24</v>
      </c>
      <c r="D3737" s="2">
        <v>25837</v>
      </c>
      <c r="E3737" s="2">
        <v>2680</v>
      </c>
      <c r="H3737" s="2">
        <f t="shared" si="172"/>
        <v>24982</v>
      </c>
      <c r="I3737" s="2">
        <v>1926823</v>
      </c>
    </row>
    <row r="3738" spans="2:9" x14ac:dyDescent="0.2">
      <c r="B3738" s="3"/>
      <c r="C3738" s="3" t="s">
        <v>25</v>
      </c>
      <c r="D3738" s="2">
        <v>11605</v>
      </c>
      <c r="E3738" s="2">
        <v>1084</v>
      </c>
      <c r="H3738" s="2">
        <f t="shared" si="172"/>
        <v>0</v>
      </c>
    </row>
    <row r="3739" spans="2:9" x14ac:dyDescent="0.2">
      <c r="B3739" s="3"/>
      <c r="C3739" s="3" t="s">
        <v>28</v>
      </c>
      <c r="D3739" s="2">
        <v>9384</v>
      </c>
      <c r="E3739" s="2">
        <v>899</v>
      </c>
      <c r="H3739" s="2">
        <f t="shared" si="172"/>
        <v>0</v>
      </c>
    </row>
    <row r="3740" spans="2:9" x14ac:dyDescent="0.2">
      <c r="B3740" s="3"/>
      <c r="C3740" s="3" t="s">
        <v>38</v>
      </c>
      <c r="D3740" s="2">
        <v>2828</v>
      </c>
      <c r="E3740" s="2">
        <v>269</v>
      </c>
      <c r="H3740" s="2">
        <f t="shared" si="172"/>
        <v>0</v>
      </c>
    </row>
    <row r="3741" spans="2:9" x14ac:dyDescent="0.2">
      <c r="B3741" s="3"/>
      <c r="C3741" s="3" t="s">
        <v>39</v>
      </c>
      <c r="D3741" s="2">
        <v>2109</v>
      </c>
      <c r="E3741" s="2">
        <v>112</v>
      </c>
      <c r="H3741" s="2">
        <f t="shared" si="172"/>
        <v>0</v>
      </c>
    </row>
    <row r="3742" spans="2:9" x14ac:dyDescent="0.2">
      <c r="B3742" s="3" t="s">
        <v>16</v>
      </c>
      <c r="C3742" s="3" t="s">
        <v>17</v>
      </c>
      <c r="D3742" s="2">
        <v>25977</v>
      </c>
      <c r="E3742" s="2">
        <v>1692</v>
      </c>
      <c r="H3742" s="2">
        <f t="shared" si="172"/>
        <v>12000</v>
      </c>
      <c r="I3742" s="2">
        <f>SUM(114155+1142414)</f>
        <v>1256569</v>
      </c>
    </row>
    <row r="3743" spans="2:9" x14ac:dyDescent="0.2">
      <c r="B3743" s="3"/>
      <c r="C3743" s="3" t="s">
        <v>18</v>
      </c>
      <c r="D3743" s="2">
        <v>9870</v>
      </c>
      <c r="E3743" s="2">
        <v>850</v>
      </c>
      <c r="H3743" s="2">
        <f t="shared" si="172"/>
        <v>0</v>
      </c>
    </row>
    <row r="3744" spans="2:9" x14ac:dyDescent="0.2">
      <c r="B3744" s="3"/>
      <c r="C3744" s="3" t="s">
        <v>19</v>
      </c>
      <c r="D3744" s="2">
        <v>8859</v>
      </c>
      <c r="E3744" s="2">
        <v>731</v>
      </c>
      <c r="H3744" s="2">
        <f t="shared" si="172"/>
        <v>0</v>
      </c>
    </row>
    <row r="3745" spans="1:9" x14ac:dyDescent="0.2">
      <c r="B3745" s="3"/>
      <c r="C3745" s="3" t="s">
        <v>40</v>
      </c>
      <c r="D3745" s="2">
        <v>4853</v>
      </c>
      <c r="E3745" s="2">
        <v>335</v>
      </c>
      <c r="H3745" s="2">
        <f t="shared" si="172"/>
        <v>0</v>
      </c>
    </row>
    <row r="3746" spans="1:9" x14ac:dyDescent="0.2">
      <c r="B3746" s="3"/>
      <c r="C3746" s="3" t="s">
        <v>41</v>
      </c>
      <c r="D3746" s="2">
        <v>5218</v>
      </c>
      <c r="E3746" s="2">
        <v>365</v>
      </c>
      <c r="H3746" s="2">
        <f t="shared" si="172"/>
        <v>0</v>
      </c>
    </row>
    <row r="3747" spans="1:9" x14ac:dyDescent="0.2">
      <c r="B3747" s="3" t="s">
        <v>20</v>
      </c>
      <c r="C3747" s="3" t="s">
        <v>22</v>
      </c>
      <c r="H3747" s="2">
        <f t="shared" si="172"/>
        <v>121017</v>
      </c>
      <c r="I3747" s="2">
        <v>8305713</v>
      </c>
    </row>
    <row r="3748" spans="1:9" x14ac:dyDescent="0.2">
      <c r="B3748" s="3"/>
      <c r="C3748" s="3" t="s">
        <v>26</v>
      </c>
      <c r="H3748" s="2">
        <f t="shared" si="172"/>
        <v>0</v>
      </c>
    </row>
    <row r="3749" spans="1:9" x14ac:dyDescent="0.2">
      <c r="B3749" s="3"/>
      <c r="C3749" s="3" t="s">
        <v>27</v>
      </c>
      <c r="H3749" s="2">
        <f t="shared" si="172"/>
        <v>0</v>
      </c>
    </row>
    <row r="3750" spans="1:9" x14ac:dyDescent="0.2">
      <c r="C3750" s="3" t="s">
        <v>42</v>
      </c>
      <c r="H3750" s="2">
        <f t="shared" si="172"/>
        <v>0</v>
      </c>
    </row>
    <row r="3751" spans="1:9" x14ac:dyDescent="0.2">
      <c r="C3751" s="3" t="s">
        <v>43</v>
      </c>
      <c r="H3751" s="2">
        <f t="shared" si="172"/>
        <v>0</v>
      </c>
    </row>
    <row r="3752" spans="1:9" x14ac:dyDescent="0.2">
      <c r="A3752" s="1">
        <v>44047</v>
      </c>
      <c r="B3752" s="3" t="s">
        <v>5</v>
      </c>
      <c r="C3752" s="3" t="s">
        <v>6</v>
      </c>
      <c r="D3752" s="2">
        <v>68225</v>
      </c>
      <c r="E3752" s="2">
        <v>4059</v>
      </c>
      <c r="H3752" s="2">
        <f t="shared" si="172"/>
        <v>70993</v>
      </c>
      <c r="I3752" s="2">
        <v>6153767</v>
      </c>
    </row>
    <row r="3753" spans="1:9" x14ac:dyDescent="0.2">
      <c r="B3753" s="3"/>
      <c r="C3753" s="3" t="s">
        <v>7</v>
      </c>
      <c r="D3753" s="2">
        <v>62715</v>
      </c>
      <c r="E3753" s="2">
        <v>4550</v>
      </c>
      <c r="H3753" s="2">
        <f t="shared" si="172"/>
        <v>0</v>
      </c>
    </row>
    <row r="3754" spans="1:9" x14ac:dyDescent="0.2">
      <c r="B3754" s="3"/>
      <c r="C3754" s="3" t="s">
        <v>8</v>
      </c>
      <c r="D3754" s="2">
        <v>43436</v>
      </c>
      <c r="E3754" s="2">
        <v>2706</v>
      </c>
      <c r="H3754" s="2">
        <f t="shared" si="172"/>
        <v>0</v>
      </c>
    </row>
    <row r="3755" spans="1:9" x14ac:dyDescent="0.2">
      <c r="B3755" s="3"/>
      <c r="C3755" s="3" t="s">
        <v>35</v>
      </c>
      <c r="D3755" s="2">
        <v>49823</v>
      </c>
      <c r="E3755" s="2">
        <v>3075</v>
      </c>
      <c r="H3755" s="2">
        <f t="shared" si="172"/>
        <v>0</v>
      </c>
    </row>
    <row r="3756" spans="1:9" x14ac:dyDescent="0.2">
      <c r="B3756" s="3"/>
      <c r="C3756" s="3" t="s">
        <v>14</v>
      </c>
      <c r="D3756" s="2">
        <v>43468</v>
      </c>
      <c r="E3756" s="2">
        <v>2044</v>
      </c>
      <c r="H3756" s="2">
        <f t="shared" si="172"/>
        <v>0</v>
      </c>
    </row>
    <row r="3757" spans="1:9" x14ac:dyDescent="0.2">
      <c r="B3757" s="3" t="s">
        <v>9</v>
      </c>
      <c r="C3757" s="3" t="s">
        <v>10</v>
      </c>
      <c r="D3757" s="2">
        <v>20609</v>
      </c>
      <c r="E3757" s="2">
        <v>1786</v>
      </c>
      <c r="H3757" s="2">
        <f t="shared" si="172"/>
        <v>0</v>
      </c>
      <c r="I3757" s="2">
        <v>2164580</v>
      </c>
    </row>
    <row r="3758" spans="1:9" x14ac:dyDescent="0.2">
      <c r="B3758" s="3"/>
      <c r="C3758" s="3" t="s">
        <v>11</v>
      </c>
      <c r="D3758" s="2">
        <v>19544</v>
      </c>
      <c r="E3758" s="2">
        <v>1334</v>
      </c>
      <c r="H3758" s="2">
        <f t="shared" si="172"/>
        <v>0</v>
      </c>
    </row>
    <row r="3759" spans="1:9" x14ac:dyDescent="0.2">
      <c r="B3759" s="3"/>
      <c r="C3759" s="3" t="s">
        <v>12</v>
      </c>
      <c r="D3759" s="2">
        <v>19588</v>
      </c>
      <c r="E3759" s="2">
        <v>1863</v>
      </c>
      <c r="H3759" s="2">
        <f t="shared" si="172"/>
        <v>0</v>
      </c>
    </row>
    <row r="3760" spans="1:9" x14ac:dyDescent="0.2">
      <c r="B3760" s="3"/>
      <c r="C3760" s="3" t="s">
        <v>36</v>
      </c>
      <c r="D3760" s="2">
        <v>16590</v>
      </c>
      <c r="E3760" s="2">
        <v>1177</v>
      </c>
      <c r="H3760" s="2">
        <f t="shared" si="172"/>
        <v>0</v>
      </c>
    </row>
    <row r="3761" spans="2:9" x14ac:dyDescent="0.2">
      <c r="B3761" s="3"/>
      <c r="C3761" s="3" t="s">
        <v>37</v>
      </c>
      <c r="D3761" s="2">
        <v>17532</v>
      </c>
      <c r="E3761" s="2">
        <v>1092</v>
      </c>
      <c r="H3761" s="2">
        <f t="shared" si="172"/>
        <v>0</v>
      </c>
    </row>
    <row r="3762" spans="2:9" x14ac:dyDescent="0.2">
      <c r="B3762" s="3" t="s">
        <v>13</v>
      </c>
      <c r="C3762" s="3" t="s">
        <v>14</v>
      </c>
      <c r="D3762" s="2">
        <v>21481</v>
      </c>
      <c r="E3762" s="2">
        <v>1062</v>
      </c>
      <c r="H3762" s="2">
        <f t="shared" si="172"/>
        <v>15316</v>
      </c>
      <c r="I3762" s="2">
        <v>1234106</v>
      </c>
    </row>
    <row r="3763" spans="2:9" x14ac:dyDescent="0.2">
      <c r="B3763" s="3"/>
      <c r="C3763" s="3" t="s">
        <v>15</v>
      </c>
      <c r="D3763" s="2">
        <v>26027</v>
      </c>
      <c r="E3763" s="2">
        <v>1989</v>
      </c>
      <c r="H3763" s="2">
        <f t="shared" si="172"/>
        <v>0</v>
      </c>
    </row>
    <row r="3764" spans="2:9" x14ac:dyDescent="0.2">
      <c r="B3764" s="3"/>
      <c r="C3764" s="3" t="s">
        <v>12</v>
      </c>
      <c r="D3764" s="2">
        <v>17494</v>
      </c>
      <c r="E3764" s="2">
        <v>1186</v>
      </c>
      <c r="H3764" s="2">
        <f t="shared" si="172"/>
        <v>0</v>
      </c>
    </row>
    <row r="3765" spans="2:9" x14ac:dyDescent="0.2">
      <c r="B3765" s="3"/>
      <c r="C3765" s="3" t="s">
        <v>33</v>
      </c>
      <c r="D3765" s="2">
        <v>10447</v>
      </c>
      <c r="E3765" s="2">
        <v>991</v>
      </c>
      <c r="H3765" s="2">
        <f t="shared" si="172"/>
        <v>0</v>
      </c>
    </row>
    <row r="3766" spans="2:9" x14ac:dyDescent="0.2">
      <c r="B3766" s="3"/>
      <c r="C3766" s="3" t="s">
        <v>34</v>
      </c>
      <c r="D3766" s="2">
        <v>13469</v>
      </c>
      <c r="E3766" s="2">
        <v>993</v>
      </c>
      <c r="H3766" s="2">
        <f t="shared" si="172"/>
        <v>0</v>
      </c>
    </row>
    <row r="3767" spans="2:9" x14ac:dyDescent="0.2">
      <c r="B3767" s="3" t="s">
        <v>23</v>
      </c>
      <c r="C3767" s="3" t="s">
        <v>24</v>
      </c>
      <c r="D3767" s="2">
        <v>25970</v>
      </c>
      <c r="E3767" s="2">
        <v>2683</v>
      </c>
      <c r="H3767" s="2">
        <f t="shared" si="172"/>
        <v>27592</v>
      </c>
      <c r="I3767" s="2">
        <v>1954415</v>
      </c>
    </row>
    <row r="3768" spans="2:9" x14ac:dyDescent="0.2">
      <c r="B3768" s="3"/>
      <c r="C3768" s="3" t="s">
        <v>25</v>
      </c>
      <c r="D3768" s="2">
        <v>11688</v>
      </c>
      <c r="E3768" s="2">
        <v>1084</v>
      </c>
      <c r="H3768" s="2">
        <f t="shared" si="172"/>
        <v>0</v>
      </c>
    </row>
    <row r="3769" spans="2:9" x14ac:dyDescent="0.2">
      <c r="B3769" s="3"/>
      <c r="C3769" s="3" t="s">
        <v>28</v>
      </c>
      <c r="D3769" s="2">
        <v>9475</v>
      </c>
      <c r="E3769" s="2">
        <v>900</v>
      </c>
      <c r="H3769" s="2">
        <f t="shared" si="172"/>
        <v>0</v>
      </c>
    </row>
    <row r="3770" spans="2:9" x14ac:dyDescent="0.2">
      <c r="B3770" s="3"/>
      <c r="C3770" s="3" t="s">
        <v>38</v>
      </c>
      <c r="D3770" s="2">
        <v>2856</v>
      </c>
      <c r="E3770" s="2">
        <v>270</v>
      </c>
      <c r="H3770" s="2">
        <f t="shared" si="172"/>
        <v>0</v>
      </c>
    </row>
    <row r="3771" spans="2:9" x14ac:dyDescent="0.2">
      <c r="B3771" s="3"/>
      <c r="C3771" s="3" t="s">
        <v>39</v>
      </c>
      <c r="D3771" s="2">
        <v>2129</v>
      </c>
      <c r="E3771" s="2">
        <v>112</v>
      </c>
      <c r="H3771" s="2">
        <f t="shared" si="172"/>
        <v>0</v>
      </c>
    </row>
    <row r="3772" spans="2:9" x14ac:dyDescent="0.2">
      <c r="B3772" s="3" t="s">
        <v>16</v>
      </c>
      <c r="C3772" s="3" t="s">
        <v>17</v>
      </c>
      <c r="D3772" s="2">
        <v>26108</v>
      </c>
      <c r="E3772" s="2">
        <v>1695</v>
      </c>
      <c r="H3772" s="2">
        <f t="shared" si="172"/>
        <v>14960</v>
      </c>
      <c r="I3772" s="2">
        <f>SUM(115009+1156520)</f>
        <v>1271529</v>
      </c>
    </row>
    <row r="3773" spans="2:9" x14ac:dyDescent="0.2">
      <c r="B3773" s="3"/>
      <c r="C3773" s="3" t="s">
        <v>18</v>
      </c>
      <c r="D3773" s="2">
        <v>9908</v>
      </c>
      <c r="E3773" s="2">
        <v>851</v>
      </c>
      <c r="H3773" s="2">
        <f t="shared" si="172"/>
        <v>0</v>
      </c>
    </row>
    <row r="3774" spans="2:9" x14ac:dyDescent="0.2">
      <c r="B3774" s="3"/>
      <c r="C3774" s="3" t="s">
        <v>19</v>
      </c>
      <c r="D3774" s="2">
        <v>8956</v>
      </c>
      <c r="E3774" s="2">
        <v>735</v>
      </c>
      <c r="H3774" s="2">
        <f t="shared" ref="H3774:H3837" si="173">SUM(I3774-I3744)</f>
        <v>0</v>
      </c>
    </row>
    <row r="3775" spans="2:9" x14ac:dyDescent="0.2">
      <c r="B3775" s="3"/>
      <c r="C3775" s="3" t="s">
        <v>40</v>
      </c>
      <c r="D3775" s="2">
        <v>4871</v>
      </c>
      <c r="E3775" s="2">
        <v>335</v>
      </c>
      <c r="H3775" s="2">
        <f t="shared" si="173"/>
        <v>0</v>
      </c>
    </row>
    <row r="3776" spans="2:9" x14ac:dyDescent="0.2">
      <c r="B3776" s="3"/>
      <c r="C3776" s="3" t="s">
        <v>41</v>
      </c>
      <c r="D3776" s="2">
        <v>5248</v>
      </c>
      <c r="E3776" s="2">
        <v>367</v>
      </c>
      <c r="H3776" s="2">
        <f t="shared" si="173"/>
        <v>0</v>
      </c>
    </row>
    <row r="3777" spans="1:9" x14ac:dyDescent="0.2">
      <c r="B3777" s="3" t="s">
        <v>20</v>
      </c>
      <c r="C3777" s="3" t="s">
        <v>22</v>
      </c>
      <c r="D3777" s="2">
        <v>196014</v>
      </c>
      <c r="E3777" s="2">
        <v>4758</v>
      </c>
      <c r="H3777" s="2">
        <f t="shared" si="173"/>
        <v>103687</v>
      </c>
      <c r="I3777" s="2">
        <v>8409400</v>
      </c>
    </row>
    <row r="3778" spans="1:9" x14ac:dyDescent="0.2">
      <c r="B3778" s="3"/>
      <c r="C3778" s="3" t="s">
        <v>26</v>
      </c>
      <c r="D3778" s="2">
        <v>30518</v>
      </c>
      <c r="E3778" s="2">
        <v>568</v>
      </c>
      <c r="H3778" s="2">
        <f t="shared" si="173"/>
        <v>0</v>
      </c>
    </row>
    <row r="3779" spans="1:9" x14ac:dyDescent="0.2">
      <c r="B3779" s="3"/>
      <c r="C3779" s="3" t="s">
        <v>27</v>
      </c>
      <c r="D3779" s="2">
        <v>38991</v>
      </c>
      <c r="E3779" s="2">
        <v>738</v>
      </c>
      <c r="H3779" s="2">
        <f t="shared" si="173"/>
        <v>0</v>
      </c>
    </row>
    <row r="3780" spans="1:9" x14ac:dyDescent="0.2">
      <c r="C3780" s="3" t="s">
        <v>42</v>
      </c>
      <c r="D3780" s="2">
        <v>10986</v>
      </c>
      <c r="E3780" s="2">
        <v>192</v>
      </c>
      <c r="H3780" s="2">
        <f t="shared" si="173"/>
        <v>0</v>
      </c>
    </row>
    <row r="3781" spans="1:9" x14ac:dyDescent="0.2">
      <c r="C3781" s="3" t="s">
        <v>43</v>
      </c>
      <c r="D3781" s="2">
        <v>37844</v>
      </c>
      <c r="E3781" s="2">
        <v>653</v>
      </c>
      <c r="H3781" s="2">
        <f t="shared" si="173"/>
        <v>0</v>
      </c>
    </row>
    <row r="3782" spans="1:9" x14ac:dyDescent="0.2">
      <c r="A3782" s="1">
        <v>44048</v>
      </c>
      <c r="B3782" s="3" t="s">
        <v>5</v>
      </c>
      <c r="C3782" s="3" t="s">
        <v>6</v>
      </c>
      <c r="D3782" s="2">
        <v>68297</v>
      </c>
      <c r="E3782" s="2">
        <v>4059</v>
      </c>
      <c r="H3782" s="2">
        <f t="shared" si="173"/>
        <v>72668</v>
      </c>
      <c r="I3782" s="2">
        <v>6226435</v>
      </c>
    </row>
    <row r="3783" spans="1:9" x14ac:dyDescent="0.2">
      <c r="B3783" s="3"/>
      <c r="C3783" s="3" t="s">
        <v>7</v>
      </c>
      <c r="D3783" s="2">
        <v>62790</v>
      </c>
      <c r="E3783" s="2">
        <v>4550</v>
      </c>
      <c r="H3783" s="2">
        <f t="shared" si="173"/>
        <v>0</v>
      </c>
    </row>
    <row r="3784" spans="1:9" x14ac:dyDescent="0.2">
      <c r="B3784" s="3"/>
      <c r="C3784" s="3" t="s">
        <v>8</v>
      </c>
      <c r="D3784" s="2">
        <v>43482</v>
      </c>
      <c r="E3784" s="2">
        <v>2706</v>
      </c>
      <c r="H3784" s="2">
        <f t="shared" si="173"/>
        <v>0</v>
      </c>
    </row>
    <row r="3785" spans="1:9" x14ac:dyDescent="0.2">
      <c r="B3785" s="3"/>
      <c r="C3785" s="3" t="s">
        <v>35</v>
      </c>
      <c r="D3785" s="2">
        <v>49906</v>
      </c>
      <c r="E3785" s="2">
        <v>3076</v>
      </c>
      <c r="H3785" s="2">
        <f t="shared" si="173"/>
        <v>0</v>
      </c>
    </row>
    <row r="3786" spans="1:9" x14ac:dyDescent="0.2">
      <c r="B3786" s="3"/>
      <c r="C3786" s="3" t="s">
        <v>14</v>
      </c>
      <c r="D3786" s="2">
        <v>43553</v>
      </c>
      <c r="E3786" s="2">
        <v>2044</v>
      </c>
      <c r="H3786" s="2">
        <f t="shared" si="173"/>
        <v>0</v>
      </c>
    </row>
    <row r="3787" spans="1:9" x14ac:dyDescent="0.2">
      <c r="B3787" s="3" t="s">
        <v>9</v>
      </c>
      <c r="C3787" s="3" t="s">
        <v>10</v>
      </c>
      <c r="D3787" s="2">
        <v>20639</v>
      </c>
      <c r="E3787" s="2">
        <v>1787</v>
      </c>
      <c r="H3787" s="2">
        <f t="shared" si="173"/>
        <v>22438</v>
      </c>
      <c r="I3787" s="2">
        <v>2187018</v>
      </c>
    </row>
    <row r="3788" spans="1:9" x14ac:dyDescent="0.2">
      <c r="B3788" s="3"/>
      <c r="C3788" s="3" t="s">
        <v>11</v>
      </c>
      <c r="D3788" s="2">
        <v>19564</v>
      </c>
      <c r="E3788" s="2">
        <v>1335</v>
      </c>
      <c r="H3788" s="2">
        <f t="shared" si="173"/>
        <v>0</v>
      </c>
    </row>
    <row r="3789" spans="1:9" x14ac:dyDescent="0.2">
      <c r="B3789" s="3"/>
      <c r="C3789" s="3" t="s">
        <v>12</v>
      </c>
      <c r="D3789" s="2">
        <v>19611</v>
      </c>
      <c r="E3789" s="2">
        <v>1866</v>
      </c>
      <c r="H3789" s="2">
        <f t="shared" si="173"/>
        <v>0</v>
      </c>
    </row>
    <row r="3790" spans="1:9" x14ac:dyDescent="0.2">
      <c r="B3790" s="3"/>
      <c r="C3790" s="3" t="s">
        <v>36</v>
      </c>
      <c r="D3790" s="2">
        <v>16605</v>
      </c>
      <c r="E3790" s="2">
        <v>1177</v>
      </c>
      <c r="H3790" s="2">
        <f t="shared" si="173"/>
        <v>0</v>
      </c>
    </row>
    <row r="3791" spans="1:9" x14ac:dyDescent="0.2">
      <c r="B3791" s="3"/>
      <c r="C3791" s="3" t="s">
        <v>37</v>
      </c>
      <c r="D3791" s="2">
        <v>17550</v>
      </c>
      <c r="E3791" s="2">
        <v>1091</v>
      </c>
      <c r="H3791" s="2">
        <f t="shared" si="173"/>
        <v>0</v>
      </c>
    </row>
    <row r="3792" spans="1:9" x14ac:dyDescent="0.2">
      <c r="B3792" s="3" t="s">
        <v>13</v>
      </c>
      <c r="C3792" s="3" t="s">
        <v>14</v>
      </c>
      <c r="D3792" s="2">
        <v>21579</v>
      </c>
      <c r="E3792" s="2">
        <v>1063</v>
      </c>
      <c r="H3792" s="2">
        <f t="shared" si="173"/>
        <v>17216</v>
      </c>
      <c r="I3792" s="2">
        <v>1251322</v>
      </c>
    </row>
    <row r="3793" spans="2:9" x14ac:dyDescent="0.2">
      <c r="B3793" s="3"/>
      <c r="C3793" s="3" t="s">
        <v>15</v>
      </c>
      <c r="D3793" s="2">
        <v>26109</v>
      </c>
      <c r="E3793" s="2">
        <v>1989</v>
      </c>
      <c r="H3793" s="2">
        <f t="shared" si="173"/>
        <v>0</v>
      </c>
    </row>
    <row r="3794" spans="2:9" x14ac:dyDescent="0.2">
      <c r="B3794" s="3"/>
      <c r="C3794" s="3" t="s">
        <v>12</v>
      </c>
      <c r="D3794" s="2">
        <v>17571</v>
      </c>
      <c r="E3794" s="2">
        <v>1186</v>
      </c>
      <c r="H3794" s="2">
        <f t="shared" si="173"/>
        <v>0</v>
      </c>
    </row>
    <row r="3795" spans="2:9" x14ac:dyDescent="0.2">
      <c r="B3795" s="3"/>
      <c r="C3795" s="3" t="s">
        <v>33</v>
      </c>
      <c r="D3795" s="2">
        <v>10488</v>
      </c>
      <c r="E3795" s="2">
        <v>991</v>
      </c>
      <c r="H3795" s="2">
        <f t="shared" si="173"/>
        <v>0</v>
      </c>
    </row>
    <row r="3796" spans="2:9" x14ac:dyDescent="0.2">
      <c r="B3796" s="3"/>
      <c r="C3796" s="3" t="s">
        <v>34</v>
      </c>
      <c r="D3796" s="2">
        <v>13497</v>
      </c>
      <c r="E3796" s="2">
        <v>993</v>
      </c>
      <c r="H3796" s="2">
        <f t="shared" si="173"/>
        <v>0</v>
      </c>
    </row>
    <row r="3797" spans="2:9" x14ac:dyDescent="0.2">
      <c r="B3797" s="3" t="s">
        <v>23</v>
      </c>
      <c r="C3797" s="3" t="s">
        <v>24</v>
      </c>
      <c r="D3797" s="2">
        <v>26076</v>
      </c>
      <c r="E3797" s="2">
        <v>2682</v>
      </c>
      <c r="H3797" s="2">
        <f t="shared" si="173"/>
        <v>26057</v>
      </c>
      <c r="I3797" s="2">
        <v>1980472</v>
      </c>
    </row>
    <row r="3798" spans="2:9" x14ac:dyDescent="0.2">
      <c r="B3798" s="3"/>
      <c r="C3798" s="3" t="s">
        <v>25</v>
      </c>
      <c r="D3798" s="2">
        <v>11769</v>
      </c>
      <c r="E3798" s="2">
        <v>1085</v>
      </c>
      <c r="H3798" s="2">
        <f t="shared" si="173"/>
        <v>0</v>
      </c>
    </row>
    <row r="3799" spans="2:9" x14ac:dyDescent="0.2">
      <c r="B3799" s="3"/>
      <c r="C3799" s="3" t="s">
        <v>28</v>
      </c>
      <c r="D3799" s="2">
        <v>9570</v>
      </c>
      <c r="E3799" s="2">
        <v>900</v>
      </c>
      <c r="H3799" s="2">
        <f t="shared" si="173"/>
        <v>0</v>
      </c>
    </row>
    <row r="3800" spans="2:9" x14ac:dyDescent="0.2">
      <c r="B3800" s="3"/>
      <c r="C3800" s="3" t="s">
        <v>38</v>
      </c>
      <c r="D3800" s="2">
        <v>2876</v>
      </c>
      <c r="E3800" s="2">
        <v>270</v>
      </c>
      <c r="H3800" s="2">
        <f t="shared" si="173"/>
        <v>0</v>
      </c>
    </row>
    <row r="3801" spans="2:9" x14ac:dyDescent="0.2">
      <c r="B3801" s="3"/>
      <c r="C3801" s="3" t="s">
        <v>39</v>
      </c>
      <c r="D3801" s="2">
        <v>2159</v>
      </c>
      <c r="E3801" s="2">
        <v>112</v>
      </c>
      <c r="H3801" s="2">
        <f t="shared" si="173"/>
        <v>0</v>
      </c>
    </row>
    <row r="3802" spans="2:9" x14ac:dyDescent="0.2">
      <c r="B3802" s="3" t="s">
        <v>16</v>
      </c>
      <c r="C3802" s="3" t="s">
        <v>17</v>
      </c>
      <c r="D3802" s="2">
        <v>26196</v>
      </c>
      <c r="E3802" s="2">
        <v>1695</v>
      </c>
      <c r="H3802" s="2">
        <f t="shared" si="173"/>
        <v>13196</v>
      </c>
      <c r="I3802" s="2">
        <f>SUM(115714+1169011)</f>
        <v>1284725</v>
      </c>
    </row>
    <row r="3803" spans="2:9" x14ac:dyDescent="0.2">
      <c r="B3803" s="3"/>
      <c r="C3803" s="3" t="s">
        <v>18</v>
      </c>
      <c r="D3803" s="2">
        <v>9952</v>
      </c>
      <c r="E3803" s="2">
        <v>853</v>
      </c>
      <c r="H3803" s="2">
        <f t="shared" si="173"/>
        <v>0</v>
      </c>
    </row>
    <row r="3804" spans="2:9" x14ac:dyDescent="0.2">
      <c r="B3804" s="3"/>
      <c r="C3804" s="3" t="s">
        <v>19</v>
      </c>
      <c r="D3804" s="2">
        <v>9032</v>
      </c>
      <c r="E3804" s="2">
        <v>740</v>
      </c>
      <c r="H3804" s="2">
        <f t="shared" si="173"/>
        <v>0</v>
      </c>
    </row>
    <row r="3805" spans="2:9" x14ac:dyDescent="0.2">
      <c r="B3805" s="3"/>
      <c r="C3805" s="3" t="s">
        <v>40</v>
      </c>
      <c r="D3805" s="2">
        <v>4887</v>
      </c>
      <c r="E3805" s="2">
        <v>335</v>
      </c>
      <c r="H3805" s="2">
        <f t="shared" si="173"/>
        <v>0</v>
      </c>
    </row>
    <row r="3806" spans="2:9" x14ac:dyDescent="0.2">
      <c r="B3806" s="3"/>
      <c r="C3806" s="3" t="s">
        <v>41</v>
      </c>
      <c r="D3806" s="2">
        <v>5267</v>
      </c>
      <c r="E3806" s="2">
        <v>367</v>
      </c>
      <c r="H3806" s="2">
        <f t="shared" si="173"/>
        <v>0</v>
      </c>
    </row>
    <row r="3807" spans="2:9" x14ac:dyDescent="0.2">
      <c r="B3807" s="3" t="s">
        <v>20</v>
      </c>
      <c r="C3807" s="3" t="s">
        <v>22</v>
      </c>
      <c r="D3807" s="2">
        <v>198355</v>
      </c>
      <c r="E3807" s="2">
        <v>4825</v>
      </c>
      <c r="H3807" s="2">
        <f t="shared" si="173"/>
        <v>91063</v>
      </c>
      <c r="I3807" s="2">
        <v>8500463</v>
      </c>
    </row>
    <row r="3808" spans="2:9" x14ac:dyDescent="0.2">
      <c r="B3808" s="3"/>
      <c r="C3808" s="3" t="s">
        <v>26</v>
      </c>
      <c r="D3808" s="2">
        <v>30866</v>
      </c>
      <c r="E3808" s="2">
        <v>578</v>
      </c>
      <c r="H3808" s="2">
        <f t="shared" si="173"/>
        <v>0</v>
      </c>
    </row>
    <row r="3809" spans="1:9" x14ac:dyDescent="0.2">
      <c r="B3809" s="3"/>
      <c r="C3809" s="3" t="s">
        <v>27</v>
      </c>
      <c r="D3809" s="2">
        <v>39454</v>
      </c>
      <c r="E3809" s="2">
        <v>752</v>
      </c>
      <c r="H3809" s="2">
        <f t="shared" si="173"/>
        <v>0</v>
      </c>
    </row>
    <row r="3810" spans="1:9" x14ac:dyDescent="0.2">
      <c r="C3810" s="3" t="s">
        <v>42</v>
      </c>
      <c r="D3810" s="2">
        <v>11074</v>
      </c>
      <c r="E3810" s="2">
        <v>196</v>
      </c>
      <c r="H3810" s="2">
        <f t="shared" si="173"/>
        <v>0</v>
      </c>
    </row>
    <row r="3811" spans="1:9" x14ac:dyDescent="0.2">
      <c r="C3811" s="3" t="s">
        <v>43</v>
      </c>
      <c r="D3811" s="2">
        <v>37907</v>
      </c>
      <c r="E3811" s="2">
        <v>665</v>
      </c>
      <c r="H3811" s="2">
        <f t="shared" si="173"/>
        <v>0</v>
      </c>
    </row>
    <row r="3812" spans="1:9" x14ac:dyDescent="0.2">
      <c r="A3812" s="1">
        <v>44049</v>
      </c>
      <c r="B3812" s="3" t="s">
        <v>5</v>
      </c>
      <c r="C3812" s="3" t="s">
        <v>6</v>
      </c>
      <c r="D3812" s="2">
        <v>68368</v>
      </c>
      <c r="E3812" s="2">
        <v>4059</v>
      </c>
      <c r="H3812" s="2">
        <f t="shared" si="173"/>
        <v>72370</v>
      </c>
      <c r="I3812" s="2">
        <v>6298805</v>
      </c>
    </row>
    <row r="3813" spans="1:9" x14ac:dyDescent="0.2">
      <c r="B3813" s="3"/>
      <c r="C3813" s="3" t="s">
        <v>7</v>
      </c>
      <c r="D3813" s="2">
        <v>62890</v>
      </c>
      <c r="E3813" s="2">
        <v>4550</v>
      </c>
      <c r="H3813" s="2">
        <f t="shared" si="173"/>
        <v>0</v>
      </c>
    </row>
    <row r="3814" spans="1:9" x14ac:dyDescent="0.2">
      <c r="B3814" s="3"/>
      <c r="C3814" s="3" t="s">
        <v>8</v>
      </c>
      <c r="D3814" s="2">
        <v>43534</v>
      </c>
      <c r="E3814" s="2">
        <v>2706</v>
      </c>
      <c r="H3814" s="2">
        <f t="shared" si="173"/>
        <v>0</v>
      </c>
    </row>
    <row r="3815" spans="1:9" x14ac:dyDescent="0.2">
      <c r="B3815" s="3"/>
      <c r="C3815" s="3" t="s">
        <v>35</v>
      </c>
      <c r="D3815" s="2">
        <v>49980</v>
      </c>
      <c r="E3815" s="2">
        <v>3076</v>
      </c>
      <c r="H3815" s="2">
        <f t="shared" si="173"/>
        <v>0</v>
      </c>
    </row>
    <row r="3816" spans="1:9" x14ac:dyDescent="0.2">
      <c r="B3816" s="3"/>
      <c r="C3816" s="3" t="s">
        <v>14</v>
      </c>
      <c r="D3816" s="2">
        <v>43630</v>
      </c>
      <c r="E3816" s="2">
        <v>2045</v>
      </c>
      <c r="H3816" s="2">
        <f t="shared" si="173"/>
        <v>0</v>
      </c>
    </row>
    <row r="3817" spans="1:9" x14ac:dyDescent="0.2">
      <c r="B3817" s="3" t="s">
        <v>9</v>
      </c>
      <c r="C3817" s="3" t="s">
        <v>10</v>
      </c>
      <c r="D3817" s="2">
        <v>20669</v>
      </c>
      <c r="E3817" s="2">
        <v>1786</v>
      </c>
      <c r="H3817" s="2">
        <f t="shared" si="173"/>
        <v>43227</v>
      </c>
      <c r="I3817" s="2">
        <v>2230245</v>
      </c>
    </row>
    <row r="3818" spans="1:9" x14ac:dyDescent="0.2">
      <c r="B3818" s="3"/>
      <c r="C3818" s="3" t="s">
        <v>11</v>
      </c>
      <c r="D3818" s="2">
        <v>19580</v>
      </c>
      <c r="E3818" s="2">
        <v>1335</v>
      </c>
      <c r="H3818" s="2">
        <f t="shared" si="173"/>
        <v>0</v>
      </c>
    </row>
    <row r="3819" spans="1:9" x14ac:dyDescent="0.2">
      <c r="B3819" s="3"/>
      <c r="C3819" s="3" t="s">
        <v>12</v>
      </c>
      <c r="D3819" s="2">
        <v>19644</v>
      </c>
      <c r="E3819" s="2">
        <v>1868</v>
      </c>
      <c r="H3819" s="2">
        <f t="shared" si="173"/>
        <v>0</v>
      </c>
    </row>
    <row r="3820" spans="1:9" x14ac:dyDescent="0.2">
      <c r="B3820" s="3"/>
      <c r="C3820" s="3" t="s">
        <v>36</v>
      </c>
      <c r="D3820" s="2">
        <v>16622</v>
      </c>
      <c r="E3820" s="2">
        <v>1178</v>
      </c>
      <c r="H3820" s="2">
        <f t="shared" si="173"/>
        <v>0</v>
      </c>
    </row>
    <row r="3821" spans="1:9" x14ac:dyDescent="0.2">
      <c r="B3821" s="3"/>
      <c r="C3821" s="3" t="s">
        <v>37</v>
      </c>
      <c r="D3821" s="2">
        <v>17585</v>
      </c>
      <c r="E3821" s="2">
        <v>1091</v>
      </c>
      <c r="H3821" s="2">
        <f t="shared" si="173"/>
        <v>0</v>
      </c>
    </row>
    <row r="3822" spans="1:9" x14ac:dyDescent="0.2">
      <c r="B3822" s="3" t="s">
        <v>13</v>
      </c>
      <c r="C3822" s="3" t="s">
        <v>14</v>
      </c>
      <c r="D3822" s="2">
        <v>21631</v>
      </c>
      <c r="E3822" s="2">
        <v>1066</v>
      </c>
      <c r="H3822" s="2">
        <f t="shared" si="173"/>
        <v>11555</v>
      </c>
      <c r="I3822" s="2">
        <v>1262877</v>
      </c>
    </row>
    <row r="3823" spans="1:9" x14ac:dyDescent="0.2">
      <c r="B3823" s="3"/>
      <c r="C3823" s="3" t="s">
        <v>15</v>
      </c>
      <c r="D3823" s="2">
        <v>26156</v>
      </c>
      <c r="E3823" s="2">
        <v>1998</v>
      </c>
      <c r="H3823" s="2">
        <f t="shared" si="173"/>
        <v>0</v>
      </c>
    </row>
    <row r="3824" spans="1:9" x14ac:dyDescent="0.2">
      <c r="B3824" s="3"/>
      <c r="C3824" s="3" t="s">
        <v>12</v>
      </c>
      <c r="D3824" s="2">
        <v>17617</v>
      </c>
      <c r="E3824" s="2">
        <v>1190</v>
      </c>
      <c r="H3824" s="2">
        <f t="shared" si="173"/>
        <v>0</v>
      </c>
    </row>
    <row r="3825" spans="2:9" x14ac:dyDescent="0.2">
      <c r="B3825" s="3"/>
      <c r="C3825" s="3" t="s">
        <v>33</v>
      </c>
      <c r="D3825" s="2">
        <v>10515</v>
      </c>
      <c r="E3825" s="2">
        <v>994</v>
      </c>
      <c r="H3825" s="2">
        <f t="shared" si="173"/>
        <v>0</v>
      </c>
    </row>
    <row r="3826" spans="2:9" x14ac:dyDescent="0.2">
      <c r="B3826" s="3"/>
      <c r="C3826" s="3" t="s">
        <v>34</v>
      </c>
      <c r="D3826" s="2">
        <v>13525</v>
      </c>
      <c r="E3826" s="2">
        <v>998</v>
      </c>
      <c r="H3826" s="2">
        <f t="shared" si="173"/>
        <v>0</v>
      </c>
    </row>
    <row r="3827" spans="2:9" x14ac:dyDescent="0.2">
      <c r="B3827" s="3" t="s">
        <v>23</v>
      </c>
      <c r="C3827" s="3" t="s">
        <v>24</v>
      </c>
      <c r="D3827" s="2">
        <v>26209</v>
      </c>
      <c r="E3827" s="2">
        <v>2691</v>
      </c>
      <c r="H3827" s="2">
        <f t="shared" si="173"/>
        <v>26106</v>
      </c>
      <c r="I3827" s="2">
        <v>2006578</v>
      </c>
    </row>
    <row r="3828" spans="2:9" x14ac:dyDescent="0.2">
      <c r="B3828" s="3"/>
      <c r="C3828" s="3" t="s">
        <v>25</v>
      </c>
      <c r="D3828" s="2">
        <v>11913</v>
      </c>
      <c r="E3828" s="2">
        <v>1087</v>
      </c>
      <c r="H3828" s="2">
        <f t="shared" si="173"/>
        <v>0</v>
      </c>
    </row>
    <row r="3829" spans="2:9" x14ac:dyDescent="0.2">
      <c r="B3829" s="3"/>
      <c r="C3829" s="3" t="s">
        <v>28</v>
      </c>
      <c r="D3829" s="2">
        <v>9679</v>
      </c>
      <c r="E3829" s="2">
        <v>905</v>
      </c>
      <c r="H3829" s="2">
        <f t="shared" si="173"/>
        <v>0</v>
      </c>
    </row>
    <row r="3830" spans="2:9" x14ac:dyDescent="0.2">
      <c r="B3830" s="3"/>
      <c r="C3830" s="3" t="s">
        <v>38</v>
      </c>
      <c r="D3830" s="2">
        <v>2901</v>
      </c>
      <c r="E3830" s="2">
        <v>270</v>
      </c>
      <c r="H3830" s="2">
        <f t="shared" si="173"/>
        <v>0</v>
      </c>
    </row>
    <row r="3831" spans="2:9" x14ac:dyDescent="0.2">
      <c r="B3831" s="3"/>
      <c r="C3831" s="3" t="s">
        <v>39</v>
      </c>
      <c r="D3831" s="2">
        <v>2171</v>
      </c>
      <c r="E3831" s="2">
        <v>112</v>
      </c>
      <c r="H3831" s="2">
        <f t="shared" si="173"/>
        <v>1300251</v>
      </c>
      <c r="I3831" s="2">
        <f>SUM(1183730+116521)</f>
        <v>1300251</v>
      </c>
    </row>
    <row r="3832" spans="2:9" x14ac:dyDescent="0.2">
      <c r="B3832" s="3" t="s">
        <v>16</v>
      </c>
      <c r="C3832" s="3" t="s">
        <v>17</v>
      </c>
      <c r="D3832" s="2">
        <v>26308</v>
      </c>
      <c r="E3832" s="2">
        <v>1698</v>
      </c>
      <c r="H3832" s="2">
        <f t="shared" si="173"/>
        <v>-1284725</v>
      </c>
    </row>
    <row r="3833" spans="2:9" x14ac:dyDescent="0.2">
      <c r="B3833" s="3"/>
      <c r="C3833" s="3" t="s">
        <v>18</v>
      </c>
      <c r="D3833" s="2">
        <v>9983</v>
      </c>
      <c r="E3833" s="2">
        <v>855</v>
      </c>
      <c r="H3833" s="2">
        <f t="shared" si="173"/>
        <v>0</v>
      </c>
    </row>
    <row r="3834" spans="2:9" x14ac:dyDescent="0.2">
      <c r="B3834" s="3"/>
      <c r="C3834" s="3" t="s">
        <v>19</v>
      </c>
      <c r="D3834" s="2">
        <v>9076</v>
      </c>
      <c r="E3834" s="2">
        <v>742</v>
      </c>
      <c r="H3834" s="2">
        <f t="shared" si="173"/>
        <v>0</v>
      </c>
    </row>
    <row r="3835" spans="2:9" x14ac:dyDescent="0.2">
      <c r="B3835" s="3"/>
      <c r="C3835" s="3" t="s">
        <v>40</v>
      </c>
      <c r="D3835" s="2">
        <v>4901</v>
      </c>
      <c r="E3835" s="2">
        <v>336</v>
      </c>
      <c r="H3835" s="2">
        <f t="shared" si="173"/>
        <v>0</v>
      </c>
    </row>
    <row r="3836" spans="2:9" x14ac:dyDescent="0.2">
      <c r="B3836" s="3"/>
      <c r="C3836" s="3" t="s">
        <v>41</v>
      </c>
      <c r="D3836" s="2">
        <v>5302</v>
      </c>
      <c r="E3836" s="2">
        <v>368</v>
      </c>
      <c r="H3836" s="2">
        <f t="shared" si="173"/>
        <v>0</v>
      </c>
    </row>
    <row r="3837" spans="2:9" x14ac:dyDescent="0.2">
      <c r="B3837" s="3" t="s">
        <v>20</v>
      </c>
      <c r="C3837" s="3" t="s">
        <v>22</v>
      </c>
      <c r="D3837" s="2">
        <v>201372</v>
      </c>
      <c r="E3837" s="2">
        <v>4869</v>
      </c>
      <c r="H3837" s="2">
        <f t="shared" si="173"/>
        <v>96419</v>
      </c>
      <c r="I3837" s="2">
        <v>8596882</v>
      </c>
    </row>
    <row r="3838" spans="2:9" x14ac:dyDescent="0.2">
      <c r="B3838" s="3"/>
      <c r="C3838" s="3" t="s">
        <v>26</v>
      </c>
      <c r="D3838" s="2">
        <v>31129</v>
      </c>
      <c r="E3838" s="2">
        <v>583</v>
      </c>
      <c r="H3838" s="2">
        <f t="shared" ref="H3838:H3901" si="174">SUM(I3838-I3808)</f>
        <v>0</v>
      </c>
    </row>
    <row r="3839" spans="2:9" x14ac:dyDescent="0.2">
      <c r="B3839" s="3"/>
      <c r="C3839" s="3" t="s">
        <v>27</v>
      </c>
      <c r="D3839" s="2">
        <v>40269</v>
      </c>
      <c r="E3839" s="2">
        <v>770</v>
      </c>
      <c r="H3839" s="2">
        <f t="shared" si="174"/>
        <v>0</v>
      </c>
    </row>
    <row r="3840" spans="2:9" x14ac:dyDescent="0.2">
      <c r="C3840" s="3" t="s">
        <v>42</v>
      </c>
      <c r="D3840" s="2">
        <v>11280</v>
      </c>
      <c r="E3840" s="2">
        <v>196</v>
      </c>
      <c r="H3840" s="2">
        <f t="shared" si="174"/>
        <v>0</v>
      </c>
    </row>
    <row r="3841" spans="1:9" x14ac:dyDescent="0.2">
      <c r="C3841" s="3" t="s">
        <v>43</v>
      </c>
      <c r="D3841" s="2">
        <v>38399</v>
      </c>
      <c r="E3841" s="2">
        <v>697</v>
      </c>
      <c r="H3841" s="2">
        <f t="shared" si="174"/>
        <v>0</v>
      </c>
    </row>
    <row r="3842" spans="1:9" x14ac:dyDescent="0.2">
      <c r="A3842" s="1">
        <v>44050</v>
      </c>
      <c r="B3842" s="3" t="s">
        <v>5</v>
      </c>
      <c r="C3842" s="3" t="s">
        <v>6</v>
      </c>
      <c r="D3842" s="2">
        <v>68452</v>
      </c>
      <c r="E3842" s="2">
        <v>4061</v>
      </c>
      <c r="H3842" s="2">
        <f t="shared" si="174"/>
        <v>70170</v>
      </c>
      <c r="I3842" s="2">
        <v>6368975</v>
      </c>
    </row>
    <row r="3843" spans="1:9" x14ac:dyDescent="0.2">
      <c r="B3843" s="3"/>
      <c r="C3843" s="3" t="s">
        <v>7</v>
      </c>
      <c r="D3843" s="2">
        <v>62999</v>
      </c>
      <c r="E3843" s="2">
        <v>4550</v>
      </c>
      <c r="H3843" s="2">
        <f t="shared" si="174"/>
        <v>0</v>
      </c>
    </row>
    <row r="3844" spans="1:9" x14ac:dyDescent="0.2">
      <c r="B3844" s="3"/>
      <c r="C3844" s="3" t="s">
        <v>8</v>
      </c>
      <c r="D3844" s="2">
        <v>43580</v>
      </c>
      <c r="E3844" s="2">
        <v>2706</v>
      </c>
      <c r="H3844" s="2">
        <f t="shared" si="174"/>
        <v>0</v>
      </c>
    </row>
    <row r="3845" spans="1:9" x14ac:dyDescent="0.2">
      <c r="B3845" s="3"/>
      <c r="C3845" s="3" t="s">
        <v>35</v>
      </c>
      <c r="D3845" s="2">
        <v>50057</v>
      </c>
      <c r="E3845" s="2">
        <v>3076</v>
      </c>
      <c r="H3845" s="2">
        <f t="shared" si="174"/>
        <v>0</v>
      </c>
    </row>
    <row r="3846" spans="1:9" x14ac:dyDescent="0.2">
      <c r="B3846" s="3"/>
      <c r="C3846" s="3" t="s">
        <v>14</v>
      </c>
      <c r="D3846" s="2">
        <v>43681</v>
      </c>
      <c r="E3846" s="2">
        <v>2045</v>
      </c>
      <c r="H3846" s="2">
        <f t="shared" si="174"/>
        <v>0</v>
      </c>
    </row>
    <row r="3847" spans="1:9" x14ac:dyDescent="0.2">
      <c r="B3847" s="3" t="s">
        <v>9</v>
      </c>
      <c r="C3847" s="3" t="s">
        <v>10</v>
      </c>
      <c r="D3847" s="2">
        <v>20694</v>
      </c>
      <c r="E3847" s="2">
        <v>1786</v>
      </c>
      <c r="H3847" s="2">
        <f t="shared" si="174"/>
        <v>22547</v>
      </c>
      <c r="I3847" s="2">
        <v>2252792</v>
      </c>
    </row>
    <row r="3848" spans="1:9" x14ac:dyDescent="0.2">
      <c r="B3848" s="3"/>
      <c r="C3848" s="3" t="s">
        <v>11</v>
      </c>
      <c r="D3848" s="2">
        <v>19607</v>
      </c>
      <c r="E3848" s="2">
        <v>1335</v>
      </c>
      <c r="H3848" s="2">
        <f t="shared" si="174"/>
        <v>0</v>
      </c>
    </row>
    <row r="3849" spans="1:9" x14ac:dyDescent="0.2">
      <c r="B3849" s="3"/>
      <c r="C3849" s="3" t="s">
        <v>12</v>
      </c>
      <c r="D3849" s="2">
        <v>19686</v>
      </c>
      <c r="E3849" s="2">
        <v>1868</v>
      </c>
      <c r="H3849" s="2">
        <f t="shared" si="174"/>
        <v>0</v>
      </c>
    </row>
    <row r="3850" spans="1:9" x14ac:dyDescent="0.2">
      <c r="B3850" s="3"/>
      <c r="C3850" s="3" t="s">
        <v>36</v>
      </c>
      <c r="D3850" s="2">
        <v>16636</v>
      </c>
      <c r="E3850" s="2">
        <v>1178</v>
      </c>
      <c r="H3850" s="2">
        <f t="shared" si="174"/>
        <v>0</v>
      </c>
    </row>
    <row r="3851" spans="1:9" x14ac:dyDescent="0.2">
      <c r="B3851" s="3"/>
      <c r="C3851" s="3" t="s">
        <v>37</v>
      </c>
      <c r="D3851" s="2">
        <v>17599</v>
      </c>
      <c r="E3851" s="2">
        <v>1091</v>
      </c>
      <c r="H3851" s="2">
        <f t="shared" si="174"/>
        <v>0</v>
      </c>
    </row>
    <row r="3852" spans="1:9" x14ac:dyDescent="0.2">
      <c r="B3852" s="3" t="s">
        <v>13</v>
      </c>
      <c r="C3852" s="3" t="s">
        <v>14</v>
      </c>
      <c r="D3852" s="2">
        <v>21717</v>
      </c>
      <c r="E3852" s="2">
        <v>1071</v>
      </c>
      <c r="H3852" s="2">
        <f t="shared" si="174"/>
        <v>14740</v>
      </c>
      <c r="I3852" s="2">
        <v>1277617</v>
      </c>
    </row>
    <row r="3853" spans="1:9" x14ac:dyDescent="0.2">
      <c r="B3853" s="3"/>
      <c r="C3853" s="3" t="s">
        <v>15</v>
      </c>
      <c r="D3853" s="2">
        <v>26254</v>
      </c>
      <c r="E3853" s="2">
        <v>1999</v>
      </c>
      <c r="H3853" s="2">
        <f t="shared" si="174"/>
        <v>0</v>
      </c>
    </row>
    <row r="3854" spans="1:9" x14ac:dyDescent="0.2">
      <c r="B3854" s="3"/>
      <c r="C3854" s="3" t="s">
        <v>12</v>
      </c>
      <c r="D3854" s="2">
        <v>17699</v>
      </c>
      <c r="E3854" s="2">
        <v>1191</v>
      </c>
      <c r="H3854" s="2">
        <f t="shared" si="174"/>
        <v>0</v>
      </c>
    </row>
    <row r="3855" spans="1:9" x14ac:dyDescent="0.2">
      <c r="B3855" s="3"/>
      <c r="C3855" s="3" t="s">
        <v>33</v>
      </c>
      <c r="D3855" s="2">
        <v>10554</v>
      </c>
      <c r="E3855" s="2">
        <v>996</v>
      </c>
      <c r="H3855" s="2">
        <f t="shared" si="174"/>
        <v>0</v>
      </c>
    </row>
    <row r="3856" spans="1:9" x14ac:dyDescent="0.2">
      <c r="B3856" s="3"/>
      <c r="C3856" s="3" t="s">
        <v>34</v>
      </c>
      <c r="D3856" s="2">
        <v>13555</v>
      </c>
      <c r="E3856" s="2">
        <v>999</v>
      </c>
      <c r="H3856" s="2">
        <f t="shared" si="174"/>
        <v>0</v>
      </c>
    </row>
    <row r="3857" spans="1:9" x14ac:dyDescent="0.2">
      <c r="B3857" s="3" t="s">
        <v>23</v>
      </c>
      <c r="C3857" s="3" t="s">
        <v>24</v>
      </c>
      <c r="D3857" s="2">
        <v>26323</v>
      </c>
      <c r="E3857" s="2">
        <v>2691</v>
      </c>
      <c r="H3857" s="2">
        <f t="shared" si="174"/>
        <v>30017</v>
      </c>
      <c r="I3857" s="2">
        <v>2036595</v>
      </c>
    </row>
    <row r="3858" spans="1:9" x14ac:dyDescent="0.2">
      <c r="B3858" s="3"/>
      <c r="C3858" s="3" t="s">
        <v>25</v>
      </c>
      <c r="D3858" s="2">
        <v>12027</v>
      </c>
      <c r="E3858" s="2">
        <v>1087</v>
      </c>
      <c r="H3858" s="2">
        <f t="shared" si="174"/>
        <v>0</v>
      </c>
    </row>
    <row r="3859" spans="1:9" x14ac:dyDescent="0.2">
      <c r="B3859" s="3"/>
      <c r="C3859" s="3" t="s">
        <v>28</v>
      </c>
      <c r="D3859" s="2">
        <v>9840</v>
      </c>
      <c r="E3859" s="2">
        <v>906</v>
      </c>
      <c r="H3859" s="2">
        <f t="shared" si="174"/>
        <v>0</v>
      </c>
    </row>
    <row r="3860" spans="1:9" x14ac:dyDescent="0.2">
      <c r="B3860" s="3"/>
      <c r="C3860" s="3" t="s">
        <v>38</v>
      </c>
      <c r="D3860" s="2">
        <v>2924</v>
      </c>
      <c r="E3860" s="2">
        <v>270</v>
      </c>
      <c r="H3860" s="2">
        <f t="shared" si="174"/>
        <v>0</v>
      </c>
    </row>
    <row r="3861" spans="1:9" x14ac:dyDescent="0.2">
      <c r="B3861" s="3"/>
      <c r="C3861" s="3" t="s">
        <v>39</v>
      </c>
      <c r="D3861" s="2">
        <v>2190</v>
      </c>
      <c r="E3861" s="2">
        <v>112</v>
      </c>
      <c r="H3861" s="2">
        <f t="shared" si="174"/>
        <v>-1300251</v>
      </c>
    </row>
    <row r="3862" spans="1:9" x14ac:dyDescent="0.2">
      <c r="B3862" s="3" t="s">
        <v>16</v>
      </c>
      <c r="C3862" s="3" t="s">
        <v>17</v>
      </c>
      <c r="D3862" s="2">
        <v>26419</v>
      </c>
      <c r="E3862" s="2">
        <v>1702</v>
      </c>
      <c r="H3862" s="2">
        <f t="shared" si="174"/>
        <v>1316899</v>
      </c>
      <c r="I3862" s="2">
        <f>SUM(117279+1199620)</f>
        <v>1316899</v>
      </c>
    </row>
    <row r="3863" spans="1:9" x14ac:dyDescent="0.2">
      <c r="B3863" s="3"/>
      <c r="C3863" s="3" t="s">
        <v>18</v>
      </c>
      <c r="D3863" s="2">
        <v>10015</v>
      </c>
      <c r="E3863" s="2">
        <v>855</v>
      </c>
      <c r="H3863" s="2">
        <f t="shared" si="174"/>
        <v>0</v>
      </c>
    </row>
    <row r="3864" spans="1:9" x14ac:dyDescent="0.2">
      <c r="B3864" s="3"/>
      <c r="C3864" s="3" t="s">
        <v>19</v>
      </c>
      <c r="D3864" s="2">
        <v>9121</v>
      </c>
      <c r="E3864" s="2">
        <v>744</v>
      </c>
      <c r="H3864" s="2">
        <f t="shared" si="174"/>
        <v>0</v>
      </c>
    </row>
    <row r="3865" spans="1:9" x14ac:dyDescent="0.2">
      <c r="B3865" s="3"/>
      <c r="C3865" s="3" t="s">
        <v>40</v>
      </c>
      <c r="D3865" s="2">
        <v>4918</v>
      </c>
      <c r="E3865" s="2">
        <v>336</v>
      </c>
      <c r="H3865" s="2">
        <f t="shared" si="174"/>
        <v>0</v>
      </c>
    </row>
    <row r="3866" spans="1:9" x14ac:dyDescent="0.2">
      <c r="B3866" s="3"/>
      <c r="C3866" s="3" t="s">
        <v>41</v>
      </c>
      <c r="D3866" s="2">
        <v>5321</v>
      </c>
      <c r="E3866" s="2">
        <v>368</v>
      </c>
      <c r="H3866" s="2">
        <f t="shared" si="174"/>
        <v>0</v>
      </c>
    </row>
    <row r="3867" spans="1:9" x14ac:dyDescent="0.2">
      <c r="B3867" s="3" t="s">
        <v>20</v>
      </c>
      <c r="C3867" s="3" t="s">
        <v>22</v>
      </c>
      <c r="D3867" s="2">
        <v>204406</v>
      </c>
      <c r="E3867" s="2">
        <v>4918</v>
      </c>
      <c r="H3867" s="2">
        <f t="shared" si="174"/>
        <v>110645</v>
      </c>
      <c r="I3867" s="2">
        <v>8707527</v>
      </c>
    </row>
    <row r="3868" spans="1:9" x14ac:dyDescent="0.2">
      <c r="B3868" s="3"/>
      <c r="C3868" s="3" t="s">
        <v>26</v>
      </c>
      <c r="D3868" s="2">
        <v>31781</v>
      </c>
      <c r="E3868" s="2">
        <v>586</v>
      </c>
      <c r="H3868" s="2">
        <f t="shared" si="174"/>
        <v>0</v>
      </c>
    </row>
    <row r="3869" spans="1:9" x14ac:dyDescent="0.2">
      <c r="B3869" s="3"/>
      <c r="C3869" s="3" t="s">
        <v>27</v>
      </c>
      <c r="D3869" s="2">
        <v>40902</v>
      </c>
      <c r="E3869" s="2">
        <v>799</v>
      </c>
      <c r="H3869" s="2">
        <f t="shared" si="174"/>
        <v>0</v>
      </c>
    </row>
    <row r="3870" spans="1:9" x14ac:dyDescent="0.2">
      <c r="C3870" s="3" t="s">
        <v>42</v>
      </c>
      <c r="D3870" s="2">
        <v>11409</v>
      </c>
      <c r="E3870" s="2">
        <v>203</v>
      </c>
      <c r="H3870" s="2">
        <f t="shared" si="174"/>
        <v>0</v>
      </c>
    </row>
    <row r="3871" spans="1:9" x14ac:dyDescent="0.2">
      <c r="C3871" s="3" t="s">
        <v>43</v>
      </c>
      <c r="D3871" s="2">
        <v>38459</v>
      </c>
      <c r="E3871" s="2">
        <v>704</v>
      </c>
      <c r="H3871" s="2">
        <f t="shared" si="174"/>
        <v>0</v>
      </c>
    </row>
    <row r="3872" spans="1:9" x14ac:dyDescent="0.2">
      <c r="A3872" s="1">
        <v>44051</v>
      </c>
      <c r="B3872" s="3" t="s">
        <v>5</v>
      </c>
      <c r="C3872" s="3" t="s">
        <v>6</v>
      </c>
      <c r="D3872" s="2">
        <v>68548</v>
      </c>
      <c r="E3872" s="2">
        <v>4062</v>
      </c>
      <c r="H3872" s="2">
        <f t="shared" si="174"/>
        <v>74857</v>
      </c>
      <c r="I3872" s="2">
        <v>6443832</v>
      </c>
    </row>
    <row r="3873" spans="2:9" x14ac:dyDescent="0.2">
      <c r="B3873" s="3"/>
      <c r="C3873" s="3" t="s">
        <v>7</v>
      </c>
      <c r="D3873" s="2">
        <v>63086</v>
      </c>
      <c r="E3873" s="2">
        <v>4550</v>
      </c>
      <c r="H3873" s="2">
        <f t="shared" si="174"/>
        <v>0</v>
      </c>
    </row>
    <row r="3874" spans="2:9" x14ac:dyDescent="0.2">
      <c r="B3874" s="3"/>
      <c r="C3874" s="3" t="s">
        <v>8</v>
      </c>
      <c r="D3874" s="2">
        <v>43628</v>
      </c>
      <c r="E3874" s="2">
        <v>2706</v>
      </c>
      <c r="H3874" s="2">
        <f t="shared" si="174"/>
        <v>0</v>
      </c>
    </row>
    <row r="3875" spans="2:9" x14ac:dyDescent="0.2">
      <c r="B3875" s="3"/>
      <c r="C3875" s="3" t="s">
        <v>35</v>
      </c>
      <c r="D3875" s="2">
        <v>50120</v>
      </c>
      <c r="E3875" s="2">
        <v>3076</v>
      </c>
      <c r="H3875" s="2">
        <f t="shared" si="174"/>
        <v>0</v>
      </c>
    </row>
    <row r="3876" spans="2:9" x14ac:dyDescent="0.2">
      <c r="B3876" s="3"/>
      <c r="C3876" s="3" t="s">
        <v>14</v>
      </c>
      <c r="D3876" s="2">
        <v>43749</v>
      </c>
      <c r="E3876" s="2">
        <v>2045</v>
      </c>
      <c r="H3876" s="2">
        <f t="shared" si="174"/>
        <v>0</v>
      </c>
    </row>
    <row r="3877" spans="2:9" x14ac:dyDescent="0.2">
      <c r="B3877" s="3" t="s">
        <v>9</v>
      </c>
      <c r="C3877" s="3" t="s">
        <v>10</v>
      </c>
      <c r="D3877" s="2">
        <v>20751</v>
      </c>
      <c r="E3877" s="2">
        <v>1787</v>
      </c>
      <c r="H3877" s="2">
        <f t="shared" si="174"/>
        <v>0</v>
      </c>
      <c r="I3877" s="2">
        <v>2252792</v>
      </c>
    </row>
    <row r="3878" spans="2:9" x14ac:dyDescent="0.2">
      <c r="B3878" s="3"/>
      <c r="C3878" s="3" t="s">
        <v>11</v>
      </c>
      <c r="D3878" s="2">
        <v>19641</v>
      </c>
      <c r="E3878" s="2">
        <v>1337</v>
      </c>
      <c r="H3878" s="2">
        <f t="shared" si="174"/>
        <v>0</v>
      </c>
    </row>
    <row r="3879" spans="2:9" x14ac:dyDescent="0.2">
      <c r="B3879" s="3"/>
      <c r="C3879" s="3" t="s">
        <v>12</v>
      </c>
      <c r="D3879" s="2">
        <v>19715</v>
      </c>
      <c r="E3879" s="2">
        <v>1872</v>
      </c>
      <c r="H3879" s="2">
        <f t="shared" si="174"/>
        <v>0</v>
      </c>
    </row>
    <row r="3880" spans="2:9" x14ac:dyDescent="0.2">
      <c r="B3880" s="3"/>
      <c r="C3880" s="3" t="s">
        <v>36</v>
      </c>
      <c r="D3880" s="2">
        <v>16663</v>
      </c>
      <c r="E3880" s="2">
        <v>1180</v>
      </c>
      <c r="H3880" s="2">
        <f t="shared" si="174"/>
        <v>0</v>
      </c>
    </row>
    <row r="3881" spans="2:9" x14ac:dyDescent="0.2">
      <c r="B3881" s="3"/>
      <c r="C3881" s="3" t="s">
        <v>37</v>
      </c>
      <c r="D3881" s="2">
        <v>17623</v>
      </c>
      <c r="E3881" s="2">
        <v>1091</v>
      </c>
      <c r="H3881" s="2">
        <f t="shared" si="174"/>
        <v>0</v>
      </c>
    </row>
    <row r="3882" spans="2:9" x14ac:dyDescent="0.2">
      <c r="B3882" s="3" t="s">
        <v>13</v>
      </c>
      <c r="C3882" s="3" t="s">
        <v>14</v>
      </c>
      <c r="D3882" s="2">
        <v>21778</v>
      </c>
      <c r="E3882" s="2">
        <v>1073</v>
      </c>
      <c r="H3882" s="2">
        <f t="shared" si="174"/>
        <v>16589</v>
      </c>
      <c r="I3882" s="2">
        <v>1294206</v>
      </c>
    </row>
    <row r="3883" spans="2:9" x14ac:dyDescent="0.2">
      <c r="B3883" s="3"/>
      <c r="C3883" s="3" t="s">
        <v>15</v>
      </c>
      <c r="D3883" s="2">
        <v>26345</v>
      </c>
      <c r="E3883" s="2">
        <v>2002</v>
      </c>
      <c r="H3883" s="2">
        <f t="shared" si="174"/>
        <v>0</v>
      </c>
    </row>
    <row r="3884" spans="2:9" x14ac:dyDescent="0.2">
      <c r="B3884" s="3"/>
      <c r="C3884" s="3" t="s">
        <v>12</v>
      </c>
      <c r="D3884" s="2">
        <v>17789</v>
      </c>
      <c r="E3884" s="2">
        <v>1192</v>
      </c>
      <c r="H3884" s="2">
        <f t="shared" si="174"/>
        <v>0</v>
      </c>
    </row>
    <row r="3885" spans="2:9" x14ac:dyDescent="0.2">
      <c r="B3885" s="3"/>
      <c r="C3885" s="3" t="s">
        <v>33</v>
      </c>
      <c r="D3885" s="2">
        <v>10601</v>
      </c>
      <c r="E3885" s="2">
        <v>997</v>
      </c>
      <c r="H3885" s="2">
        <f t="shared" si="174"/>
        <v>0</v>
      </c>
    </row>
    <row r="3886" spans="2:9" x14ac:dyDescent="0.2">
      <c r="B3886" s="3"/>
      <c r="C3886" s="3" t="s">
        <v>34</v>
      </c>
      <c r="D3886" s="2">
        <v>13602</v>
      </c>
      <c r="E3886" s="2">
        <v>1000</v>
      </c>
      <c r="H3886" s="2">
        <f t="shared" si="174"/>
        <v>0</v>
      </c>
    </row>
    <row r="3887" spans="2:9" x14ac:dyDescent="0.2">
      <c r="B3887" s="3" t="s">
        <v>23</v>
      </c>
      <c r="C3887" s="3" t="s">
        <v>24</v>
      </c>
      <c r="D3887" s="2">
        <v>26453</v>
      </c>
      <c r="E3887" s="2">
        <v>2692</v>
      </c>
      <c r="H3887" s="2">
        <f t="shared" si="174"/>
        <v>38526</v>
      </c>
      <c r="I3887" s="2">
        <v>2075121</v>
      </c>
    </row>
    <row r="3888" spans="2:9" x14ac:dyDescent="0.2">
      <c r="B3888" s="3"/>
      <c r="C3888" s="3" t="s">
        <v>25</v>
      </c>
      <c r="D3888" s="2">
        <v>12160</v>
      </c>
      <c r="E3888" s="2">
        <v>1086</v>
      </c>
      <c r="H3888" s="2">
        <f t="shared" si="174"/>
        <v>0</v>
      </c>
    </row>
    <row r="3889" spans="1:9" x14ac:dyDescent="0.2">
      <c r="B3889" s="3"/>
      <c r="C3889" s="3" t="s">
        <v>28</v>
      </c>
      <c r="D3889" s="2">
        <v>9976</v>
      </c>
      <c r="E3889" s="2">
        <v>908</v>
      </c>
      <c r="H3889" s="2">
        <f t="shared" si="174"/>
        <v>0</v>
      </c>
    </row>
    <row r="3890" spans="1:9" x14ac:dyDescent="0.2">
      <c r="B3890" s="3"/>
      <c r="C3890" s="3" t="s">
        <v>38</v>
      </c>
      <c r="D3890" s="2">
        <v>2933</v>
      </c>
      <c r="E3890" s="2">
        <v>270</v>
      </c>
      <c r="H3890" s="2">
        <f t="shared" si="174"/>
        <v>0</v>
      </c>
    </row>
    <row r="3891" spans="1:9" x14ac:dyDescent="0.2">
      <c r="B3891" s="3"/>
      <c r="C3891" s="3" t="s">
        <v>39</v>
      </c>
      <c r="D3891" s="2">
        <v>2200</v>
      </c>
      <c r="E3891" s="2">
        <v>112</v>
      </c>
      <c r="H3891" s="2">
        <f t="shared" si="174"/>
        <v>0</v>
      </c>
    </row>
    <row r="3892" spans="1:9" x14ac:dyDescent="0.2">
      <c r="B3892" s="3" t="s">
        <v>16</v>
      </c>
      <c r="C3892" s="3" t="s">
        <v>17</v>
      </c>
      <c r="D3892" s="2">
        <v>26565</v>
      </c>
      <c r="E3892" s="2">
        <v>1703</v>
      </c>
      <c r="H3892" s="2">
        <f t="shared" si="174"/>
        <v>16158</v>
      </c>
      <c r="I3892" s="2">
        <f>SUM(118092+1214965)</f>
        <v>1333057</v>
      </c>
    </row>
    <row r="3893" spans="1:9" x14ac:dyDescent="0.2">
      <c r="B3893" s="3"/>
      <c r="C3893" s="3" t="s">
        <v>18</v>
      </c>
      <c r="D3893" s="2">
        <v>10077</v>
      </c>
      <c r="E3893" s="2">
        <v>857</v>
      </c>
      <c r="H3893" s="2">
        <f t="shared" si="174"/>
        <v>0</v>
      </c>
    </row>
    <row r="3894" spans="1:9" x14ac:dyDescent="0.2">
      <c r="B3894" s="3"/>
      <c r="C3894" s="3" t="s">
        <v>19</v>
      </c>
      <c r="D3894" s="2">
        <v>9170</v>
      </c>
      <c r="E3894" s="2">
        <v>744</v>
      </c>
      <c r="H3894" s="2">
        <f t="shared" si="174"/>
        <v>0</v>
      </c>
    </row>
    <row r="3895" spans="1:9" x14ac:dyDescent="0.2">
      <c r="B3895" s="3"/>
      <c r="C3895" s="3" t="s">
        <v>40</v>
      </c>
      <c r="D3895" s="2">
        <v>4934</v>
      </c>
      <c r="E3895" s="2">
        <v>337</v>
      </c>
      <c r="H3895" s="2">
        <f t="shared" si="174"/>
        <v>0</v>
      </c>
    </row>
    <row r="3896" spans="1:9" x14ac:dyDescent="0.2">
      <c r="B3896" s="3"/>
      <c r="C3896" s="3" t="s">
        <v>41</v>
      </c>
      <c r="D3896" s="2">
        <v>5353</v>
      </c>
      <c r="E3896" s="2">
        <v>368</v>
      </c>
      <c r="H3896" s="2">
        <f t="shared" si="174"/>
        <v>0</v>
      </c>
    </row>
    <row r="3897" spans="1:9" x14ac:dyDescent="0.2">
      <c r="B3897" s="3" t="s">
        <v>20</v>
      </c>
      <c r="C3897" s="3" t="s">
        <v>22</v>
      </c>
      <c r="D3897" s="2">
        <v>206971</v>
      </c>
      <c r="E3897" s="2">
        <v>4967</v>
      </c>
      <c r="H3897" s="2">
        <f t="shared" si="174"/>
        <v>118592</v>
      </c>
      <c r="I3897" s="2">
        <v>8826119</v>
      </c>
    </row>
    <row r="3898" spans="1:9" x14ac:dyDescent="0.2">
      <c r="B3898" s="3"/>
      <c r="C3898" s="3" t="s">
        <v>26</v>
      </c>
      <c r="D3898" s="2">
        <v>32332</v>
      </c>
      <c r="E3898" s="2">
        <v>593</v>
      </c>
      <c r="H3898" s="2">
        <f t="shared" si="174"/>
        <v>0</v>
      </c>
    </row>
    <row r="3899" spans="1:9" x14ac:dyDescent="0.2">
      <c r="B3899" s="3"/>
      <c r="C3899" s="3" t="s">
        <v>27</v>
      </c>
      <c r="D3899" s="2">
        <v>41412</v>
      </c>
      <c r="E3899" s="2">
        <v>799</v>
      </c>
      <c r="H3899" s="2">
        <f t="shared" si="174"/>
        <v>0</v>
      </c>
    </row>
    <row r="3900" spans="1:9" x14ac:dyDescent="0.2">
      <c r="C3900" s="3" t="s">
        <v>42</v>
      </c>
      <c r="D3900" s="2">
        <v>11615</v>
      </c>
      <c r="E3900" s="2">
        <v>204</v>
      </c>
      <c r="H3900" s="2">
        <f t="shared" si="174"/>
        <v>0</v>
      </c>
    </row>
    <row r="3901" spans="1:9" x14ac:dyDescent="0.2">
      <c r="C3901" s="3" t="s">
        <v>43</v>
      </c>
      <c r="D3901" s="2">
        <v>38688</v>
      </c>
      <c r="E3901" s="2">
        <v>720</v>
      </c>
      <c r="H3901" s="2">
        <f t="shared" si="174"/>
        <v>0</v>
      </c>
    </row>
    <row r="3902" spans="1:9" x14ac:dyDescent="0.2">
      <c r="A3902" s="1">
        <v>44052</v>
      </c>
      <c r="B3902" s="3" t="s">
        <v>5</v>
      </c>
      <c r="C3902" s="3" t="s">
        <v>6</v>
      </c>
      <c r="D3902" s="2">
        <v>68604</v>
      </c>
      <c r="H3902" s="2">
        <f t="shared" ref="H3902:H3931" si="175">SUM(I3902-I3872)</f>
        <v>65812</v>
      </c>
      <c r="I3902" s="2">
        <v>6509644</v>
      </c>
    </row>
    <row r="3903" spans="1:9" x14ac:dyDescent="0.2">
      <c r="B3903" s="3"/>
      <c r="C3903" s="3" t="s">
        <v>7</v>
      </c>
      <c r="D3903" s="2">
        <v>63155</v>
      </c>
      <c r="E3903" s="2">
        <v>4551</v>
      </c>
      <c r="H3903" s="2">
        <f t="shared" si="175"/>
        <v>0</v>
      </c>
    </row>
    <row r="3904" spans="1:9" x14ac:dyDescent="0.2">
      <c r="B3904" s="3"/>
      <c r="C3904" s="3" t="s">
        <v>8</v>
      </c>
      <c r="D3904" s="2">
        <v>43655</v>
      </c>
      <c r="E3904" s="2">
        <v>2707</v>
      </c>
      <c r="H3904" s="2">
        <f t="shared" si="175"/>
        <v>0</v>
      </c>
    </row>
    <row r="3905" spans="2:9" x14ac:dyDescent="0.2">
      <c r="B3905" s="3"/>
      <c r="C3905" s="3" t="s">
        <v>35</v>
      </c>
      <c r="D3905" s="2">
        <v>50188</v>
      </c>
      <c r="E3905" s="2">
        <v>3076</v>
      </c>
      <c r="H3905" s="2">
        <f t="shared" si="175"/>
        <v>0</v>
      </c>
    </row>
    <row r="3906" spans="2:9" x14ac:dyDescent="0.2">
      <c r="B3906" s="3"/>
      <c r="C3906" s="3" t="s">
        <v>14</v>
      </c>
      <c r="D3906" s="2">
        <v>43786</v>
      </c>
      <c r="E3906" s="2">
        <v>2045</v>
      </c>
      <c r="H3906" s="2">
        <f t="shared" si="175"/>
        <v>0</v>
      </c>
    </row>
    <row r="3907" spans="2:9" x14ac:dyDescent="0.2">
      <c r="B3907" s="3" t="s">
        <v>9</v>
      </c>
      <c r="C3907" s="3" t="s">
        <v>10</v>
      </c>
      <c r="D3907" s="2">
        <v>20794</v>
      </c>
      <c r="E3907" s="2">
        <v>1787</v>
      </c>
      <c r="H3907" s="2">
        <f t="shared" si="175"/>
        <v>49060</v>
      </c>
      <c r="I3907" s="2">
        <v>2301852</v>
      </c>
    </row>
    <row r="3908" spans="2:9" x14ac:dyDescent="0.2">
      <c r="B3908" s="3"/>
      <c r="C3908" s="3" t="s">
        <v>11</v>
      </c>
      <c r="D3908" s="2">
        <v>19671</v>
      </c>
      <c r="E3908" s="2">
        <v>1337</v>
      </c>
      <c r="H3908" s="2">
        <f t="shared" si="175"/>
        <v>0</v>
      </c>
    </row>
    <row r="3909" spans="2:9" x14ac:dyDescent="0.2">
      <c r="B3909" s="3"/>
      <c r="C3909" s="3" t="s">
        <v>12</v>
      </c>
      <c r="D3909" s="2">
        <v>19728</v>
      </c>
      <c r="E3909" s="2">
        <v>1872</v>
      </c>
      <c r="H3909" s="2">
        <f t="shared" si="175"/>
        <v>0</v>
      </c>
    </row>
    <row r="3910" spans="2:9" x14ac:dyDescent="0.2">
      <c r="B3910" s="3"/>
      <c r="C3910" s="3" t="s">
        <v>36</v>
      </c>
      <c r="D3910" s="2">
        <v>16695</v>
      </c>
      <c r="E3910" s="2">
        <v>1180</v>
      </c>
      <c r="H3910" s="2">
        <f t="shared" si="175"/>
        <v>0</v>
      </c>
    </row>
    <row r="3911" spans="2:9" x14ac:dyDescent="0.2">
      <c r="B3911" s="3"/>
      <c r="C3911" s="3" t="s">
        <v>37</v>
      </c>
      <c r="D3911" s="2">
        <v>17642</v>
      </c>
      <c r="E3911" s="2">
        <v>1092</v>
      </c>
      <c r="H3911" s="2">
        <f t="shared" si="175"/>
        <v>0</v>
      </c>
    </row>
    <row r="3912" spans="2:9" x14ac:dyDescent="0.2">
      <c r="B3912" s="3" t="s">
        <v>13</v>
      </c>
      <c r="C3912" s="3" t="s">
        <v>14</v>
      </c>
      <c r="D3912" s="2">
        <v>21849</v>
      </c>
      <c r="E3912" s="2">
        <v>1074</v>
      </c>
      <c r="H3912" s="2">
        <f t="shared" si="175"/>
        <v>17152</v>
      </c>
      <c r="I3912" s="2">
        <v>1311358</v>
      </c>
    </row>
    <row r="3913" spans="2:9" x14ac:dyDescent="0.2">
      <c r="B3913" s="3"/>
      <c r="C3913" s="3" t="s">
        <v>15</v>
      </c>
      <c r="D3913" s="2">
        <v>26420</v>
      </c>
      <c r="E3913" s="2">
        <v>2003</v>
      </c>
      <c r="H3913" s="2">
        <f t="shared" si="175"/>
        <v>0</v>
      </c>
    </row>
    <row r="3914" spans="2:9" x14ac:dyDescent="0.2">
      <c r="B3914" s="3"/>
      <c r="C3914" s="3" t="s">
        <v>12</v>
      </c>
      <c r="D3914" s="2">
        <v>17846</v>
      </c>
      <c r="E3914" s="2">
        <v>1193</v>
      </c>
      <c r="H3914" s="2">
        <f t="shared" si="175"/>
        <v>0</v>
      </c>
    </row>
    <row r="3915" spans="2:9" x14ac:dyDescent="0.2">
      <c r="B3915" s="3"/>
      <c r="C3915" s="3" t="s">
        <v>33</v>
      </c>
      <c r="D3915" s="2">
        <v>11630</v>
      </c>
      <c r="E3915" s="2">
        <v>997</v>
      </c>
      <c r="H3915" s="2">
        <f t="shared" si="175"/>
        <v>0</v>
      </c>
    </row>
    <row r="3916" spans="2:9" x14ac:dyDescent="0.2">
      <c r="B3916" s="3"/>
      <c r="C3916" s="3" t="s">
        <v>34</v>
      </c>
      <c r="D3916" s="2">
        <v>13630</v>
      </c>
      <c r="E3916" s="2">
        <v>1005</v>
      </c>
      <c r="H3916" s="2">
        <f t="shared" si="175"/>
        <v>0</v>
      </c>
    </row>
    <row r="3917" spans="2:9" x14ac:dyDescent="0.2">
      <c r="B3917" s="3" t="s">
        <v>23</v>
      </c>
      <c r="C3917" s="3" t="s">
        <v>24</v>
      </c>
      <c r="D3917" s="2">
        <v>26518</v>
      </c>
      <c r="E3917" s="2">
        <v>2690</v>
      </c>
      <c r="H3917" s="2">
        <f t="shared" si="175"/>
        <v>26211</v>
      </c>
      <c r="I3917" s="2">
        <v>2101332</v>
      </c>
    </row>
    <row r="3918" spans="2:9" x14ac:dyDescent="0.2">
      <c r="B3918" s="3"/>
      <c r="C3918" s="3" t="s">
        <v>25</v>
      </c>
      <c r="D3918" s="2">
        <v>12236</v>
      </c>
      <c r="E3918" s="2">
        <v>1086</v>
      </c>
      <c r="H3918" s="2">
        <f t="shared" si="175"/>
        <v>0</v>
      </c>
    </row>
    <row r="3919" spans="2:9" x14ac:dyDescent="0.2">
      <c r="B3919" s="3"/>
      <c r="C3919" s="3" t="s">
        <v>28</v>
      </c>
      <c r="D3919" s="2">
        <v>10069</v>
      </c>
      <c r="E3919" s="2">
        <v>908</v>
      </c>
      <c r="H3919" s="2">
        <f t="shared" si="175"/>
        <v>0</v>
      </c>
    </row>
    <row r="3920" spans="2:9" x14ac:dyDescent="0.2">
      <c r="B3920" s="3"/>
      <c r="C3920" s="3" t="s">
        <v>38</v>
      </c>
      <c r="D3920" s="2">
        <v>2943</v>
      </c>
      <c r="E3920" s="2">
        <v>271</v>
      </c>
      <c r="H3920" s="2">
        <f t="shared" si="175"/>
        <v>0</v>
      </c>
    </row>
    <row r="3921" spans="1:9" x14ac:dyDescent="0.2">
      <c r="B3921" s="3"/>
      <c r="C3921" s="3" t="s">
        <v>39</v>
      </c>
      <c r="D3921" s="2">
        <v>2220</v>
      </c>
      <c r="E3921" s="2">
        <v>112</v>
      </c>
      <c r="H3921" s="2">
        <f t="shared" si="175"/>
        <v>0</v>
      </c>
    </row>
    <row r="3922" spans="1:9" x14ac:dyDescent="0.2">
      <c r="B3922" s="3" t="s">
        <v>16</v>
      </c>
      <c r="C3922" s="3" t="s">
        <v>17</v>
      </c>
      <c r="D3922" s="2">
        <v>26663</v>
      </c>
      <c r="E3922" s="2">
        <v>1703</v>
      </c>
      <c r="H3922" s="2">
        <f t="shared" si="175"/>
        <v>14153</v>
      </c>
      <c r="I3922" s="2">
        <f>SUM(118852+1228358)</f>
        <v>1347210</v>
      </c>
    </row>
    <row r="3923" spans="1:9" x14ac:dyDescent="0.2">
      <c r="B3923" s="3"/>
      <c r="C3923" s="3" t="s">
        <v>18</v>
      </c>
      <c r="D3923" s="2">
        <v>10121</v>
      </c>
      <c r="E3923" s="2">
        <v>857</v>
      </c>
      <c r="H3923" s="2">
        <f t="shared" si="175"/>
        <v>0</v>
      </c>
    </row>
    <row r="3924" spans="1:9" x14ac:dyDescent="0.2">
      <c r="B3924" s="3"/>
      <c r="C3924" s="3" t="s">
        <v>19</v>
      </c>
      <c r="D3924" s="2">
        <v>9226</v>
      </c>
      <c r="E3924" s="2">
        <v>744</v>
      </c>
      <c r="H3924" s="2">
        <f t="shared" si="175"/>
        <v>0</v>
      </c>
    </row>
    <row r="3925" spans="1:9" x14ac:dyDescent="0.2">
      <c r="B3925" s="3"/>
      <c r="C3925" s="3" t="s">
        <v>40</v>
      </c>
      <c r="D3925" s="2">
        <v>4968</v>
      </c>
      <c r="E3925" s="2">
        <v>337</v>
      </c>
      <c r="H3925" s="2">
        <f t="shared" si="175"/>
        <v>0</v>
      </c>
    </row>
    <row r="3926" spans="1:9" x14ac:dyDescent="0.2">
      <c r="B3926" s="3"/>
      <c r="C3926" s="3" t="s">
        <v>41</v>
      </c>
      <c r="D3926" s="2">
        <v>5382</v>
      </c>
      <c r="E3926" s="2">
        <v>368</v>
      </c>
      <c r="H3926" s="2">
        <f t="shared" si="175"/>
        <v>0</v>
      </c>
    </row>
    <row r="3927" spans="1:9" x14ac:dyDescent="0.2">
      <c r="B3927" s="3" t="s">
        <v>20</v>
      </c>
      <c r="C3927" s="3" t="s">
        <v>22</v>
      </c>
      <c r="H3927" s="2">
        <f t="shared" si="175"/>
        <v>-8826119</v>
      </c>
    </row>
    <row r="3928" spans="1:9" x14ac:dyDescent="0.2">
      <c r="B3928" s="3"/>
      <c r="C3928" s="3" t="s">
        <v>26</v>
      </c>
      <c r="H3928" s="2">
        <f t="shared" si="175"/>
        <v>0</v>
      </c>
    </row>
    <row r="3929" spans="1:9" x14ac:dyDescent="0.2">
      <c r="B3929" s="3"/>
      <c r="C3929" s="3" t="s">
        <v>27</v>
      </c>
      <c r="H3929" s="2">
        <f t="shared" si="175"/>
        <v>0</v>
      </c>
    </row>
    <row r="3930" spans="1:9" x14ac:dyDescent="0.2">
      <c r="C3930" s="3" t="s">
        <v>42</v>
      </c>
      <c r="H3930" s="2">
        <f t="shared" si="175"/>
        <v>0</v>
      </c>
    </row>
    <row r="3931" spans="1:9" x14ac:dyDescent="0.2">
      <c r="C3931" s="3" t="s">
        <v>43</v>
      </c>
      <c r="H3931" s="2">
        <f t="shared" si="175"/>
        <v>0</v>
      </c>
    </row>
    <row r="3932" spans="1:9" x14ac:dyDescent="0.2">
      <c r="A3932" s="1">
        <v>44053</v>
      </c>
      <c r="B3932" s="3" t="s">
        <v>5</v>
      </c>
      <c r="C3932" s="3" t="s">
        <v>6</v>
      </c>
    </row>
    <row r="3933" spans="1:9" x14ac:dyDescent="0.2">
      <c r="B3933" s="3"/>
      <c r="C3933" s="3" t="s">
        <v>7</v>
      </c>
    </row>
    <row r="3934" spans="1:9" x14ac:dyDescent="0.2">
      <c r="B3934" s="3"/>
      <c r="C3934" s="3" t="s">
        <v>8</v>
      </c>
    </row>
    <row r="3935" spans="1:9" x14ac:dyDescent="0.2">
      <c r="B3935" s="3"/>
      <c r="C3935" s="3" t="s">
        <v>35</v>
      </c>
    </row>
    <row r="3936" spans="1:9" x14ac:dyDescent="0.2">
      <c r="B3936" s="3"/>
      <c r="C3936" s="3" t="s">
        <v>14</v>
      </c>
    </row>
    <row r="3937" spans="2:3" x14ac:dyDescent="0.2">
      <c r="B3937" s="3" t="s">
        <v>9</v>
      </c>
      <c r="C3937" s="3" t="s">
        <v>10</v>
      </c>
    </row>
    <row r="3938" spans="2:3" x14ac:dyDescent="0.2">
      <c r="B3938" s="3"/>
      <c r="C3938" s="3" t="s">
        <v>11</v>
      </c>
    </row>
    <row r="3939" spans="2:3" x14ac:dyDescent="0.2">
      <c r="B3939" s="3"/>
      <c r="C3939" s="3" t="s">
        <v>12</v>
      </c>
    </row>
    <row r="3940" spans="2:3" x14ac:dyDescent="0.2">
      <c r="B3940" s="3"/>
      <c r="C3940" s="3" t="s">
        <v>36</v>
      </c>
    </row>
    <row r="3941" spans="2:3" x14ac:dyDescent="0.2">
      <c r="B3941" s="3"/>
      <c r="C3941" s="3" t="s">
        <v>37</v>
      </c>
    </row>
    <row r="3942" spans="2:3" x14ac:dyDescent="0.2">
      <c r="B3942" s="3" t="s">
        <v>13</v>
      </c>
      <c r="C3942" s="3" t="s">
        <v>14</v>
      </c>
    </row>
    <row r="3943" spans="2:3" x14ac:dyDescent="0.2">
      <c r="B3943" s="3"/>
      <c r="C3943" s="3" t="s">
        <v>15</v>
      </c>
    </row>
    <row r="3944" spans="2:3" x14ac:dyDescent="0.2">
      <c r="B3944" s="3"/>
      <c r="C3944" s="3" t="s">
        <v>12</v>
      </c>
    </row>
    <row r="3945" spans="2:3" x14ac:dyDescent="0.2">
      <c r="B3945" s="3"/>
      <c r="C3945" s="3" t="s">
        <v>33</v>
      </c>
    </row>
    <row r="3946" spans="2:3" x14ac:dyDescent="0.2">
      <c r="B3946" s="3"/>
      <c r="C3946" s="3" t="s">
        <v>34</v>
      </c>
    </row>
    <row r="3947" spans="2:3" x14ac:dyDescent="0.2">
      <c r="B3947" s="3" t="s">
        <v>23</v>
      </c>
      <c r="C3947" s="3" t="s">
        <v>24</v>
      </c>
    </row>
    <row r="3948" spans="2:3" x14ac:dyDescent="0.2">
      <c r="B3948" s="3"/>
      <c r="C3948" s="3" t="s">
        <v>25</v>
      </c>
    </row>
    <row r="3949" spans="2:3" x14ac:dyDescent="0.2">
      <c r="B3949" s="3"/>
      <c r="C3949" s="3" t="s">
        <v>28</v>
      </c>
    </row>
    <row r="3950" spans="2:3" x14ac:dyDescent="0.2">
      <c r="B3950" s="3"/>
      <c r="C3950" s="3" t="s">
        <v>38</v>
      </c>
    </row>
    <row r="3951" spans="2:3" x14ac:dyDescent="0.2">
      <c r="B3951" s="3"/>
      <c r="C3951" s="3" t="s">
        <v>39</v>
      </c>
    </row>
    <row r="3952" spans="2:3" x14ac:dyDescent="0.2">
      <c r="B3952" s="3" t="s">
        <v>16</v>
      </c>
      <c r="C3952" s="3" t="s">
        <v>17</v>
      </c>
    </row>
    <row r="3953" spans="1:9" x14ac:dyDescent="0.2">
      <c r="B3953" s="3"/>
      <c r="C3953" s="3" t="s">
        <v>18</v>
      </c>
    </row>
    <row r="3954" spans="1:9" x14ac:dyDescent="0.2">
      <c r="B3954" s="3"/>
      <c r="C3954" s="3" t="s">
        <v>19</v>
      </c>
    </row>
    <row r="3955" spans="1:9" x14ac:dyDescent="0.2">
      <c r="B3955" s="3"/>
      <c r="C3955" s="3" t="s">
        <v>40</v>
      </c>
    </row>
    <row r="3956" spans="1:9" x14ac:dyDescent="0.2">
      <c r="B3956" s="3"/>
      <c r="C3956" s="3" t="s">
        <v>41</v>
      </c>
    </row>
    <row r="3957" spans="1:9" x14ac:dyDescent="0.2">
      <c r="B3957" s="3" t="s">
        <v>20</v>
      </c>
      <c r="C3957" s="3" t="s">
        <v>22</v>
      </c>
      <c r="D3957" s="2">
        <v>211035</v>
      </c>
      <c r="E3957" s="2">
        <v>4996</v>
      </c>
      <c r="I3957" s="2">
        <v>9186279</v>
      </c>
    </row>
    <row r="3958" spans="1:9" x14ac:dyDescent="0.2">
      <c r="B3958" s="3"/>
      <c r="C3958" s="3" t="s">
        <v>26</v>
      </c>
      <c r="D3958" s="2">
        <v>32977</v>
      </c>
      <c r="E3958" s="2">
        <v>594</v>
      </c>
    </row>
    <row r="3959" spans="1:9" x14ac:dyDescent="0.2">
      <c r="B3959" s="3"/>
      <c r="C3959" s="3" t="s">
        <v>27</v>
      </c>
      <c r="D3959" s="2">
        <v>43296</v>
      </c>
      <c r="E3959" s="2">
        <v>820</v>
      </c>
    </row>
    <row r="3960" spans="1:9" x14ac:dyDescent="0.2">
      <c r="C3960" s="3" t="s">
        <v>42</v>
      </c>
      <c r="D3960" s="2">
        <v>12615</v>
      </c>
      <c r="E3960" s="2">
        <v>205</v>
      </c>
    </row>
    <row r="3961" spans="1:9" x14ac:dyDescent="0.2">
      <c r="C3961" s="3" t="s">
        <v>43</v>
      </c>
      <c r="D3961" s="2">
        <v>40445</v>
      </c>
      <c r="E3961" s="2">
        <v>724</v>
      </c>
    </row>
    <row r="3962" spans="1:9" x14ac:dyDescent="0.2">
      <c r="A3962" s="1">
        <v>44054</v>
      </c>
      <c r="B3962" s="3" t="s">
        <v>5</v>
      </c>
      <c r="C3962" s="3" t="s">
        <v>6</v>
      </c>
      <c r="D3962" s="2">
        <v>68733</v>
      </c>
      <c r="E3962" s="2">
        <v>4063</v>
      </c>
      <c r="I3962" s="2">
        <v>6640705</v>
      </c>
    </row>
    <row r="3963" spans="1:9" x14ac:dyDescent="0.2">
      <c r="B3963" s="3"/>
      <c r="C3963" s="3" t="s">
        <v>7</v>
      </c>
      <c r="D3963" s="2">
        <v>63308</v>
      </c>
      <c r="E3963" s="2">
        <v>4552</v>
      </c>
    </row>
    <row r="3964" spans="1:9" x14ac:dyDescent="0.2">
      <c r="B3964" s="3"/>
      <c r="C3964" s="3" t="s">
        <v>8</v>
      </c>
      <c r="D3964" s="2">
        <v>43724</v>
      </c>
      <c r="E3964" s="2">
        <v>2707</v>
      </c>
    </row>
    <row r="3965" spans="1:9" x14ac:dyDescent="0.2">
      <c r="B3965" s="3"/>
      <c r="C3965" s="3" t="s">
        <v>35</v>
      </c>
      <c r="D3965" s="2">
        <v>50278</v>
      </c>
      <c r="E3965" s="2">
        <v>3076</v>
      </c>
    </row>
    <row r="3966" spans="1:9" x14ac:dyDescent="0.2">
      <c r="B3966" s="3"/>
      <c r="C3966" s="3" t="s">
        <v>14</v>
      </c>
      <c r="D3966" s="2">
        <v>43893</v>
      </c>
      <c r="E3966" s="2">
        <v>2045</v>
      </c>
    </row>
    <row r="3967" spans="1:9" x14ac:dyDescent="0.2">
      <c r="B3967" s="3" t="s">
        <v>9</v>
      </c>
      <c r="C3967" s="3" t="s">
        <v>10</v>
      </c>
      <c r="D3967" s="2">
        <v>20864</v>
      </c>
      <c r="E3967" s="2">
        <v>1787</v>
      </c>
      <c r="I3967" s="2">
        <v>2350310</v>
      </c>
    </row>
    <row r="3968" spans="1:9" x14ac:dyDescent="0.2">
      <c r="B3968" s="3"/>
      <c r="C3968" s="3" t="s">
        <v>11</v>
      </c>
      <c r="D3968" s="2">
        <v>19717</v>
      </c>
      <c r="E3968" s="2">
        <v>1338</v>
      </c>
    </row>
    <row r="3969" spans="2:9" x14ac:dyDescent="0.2">
      <c r="B3969" s="3"/>
      <c r="C3969" s="3" t="s">
        <v>12</v>
      </c>
      <c r="D3969" s="2">
        <v>19776</v>
      </c>
      <c r="E3969" s="2">
        <v>1874</v>
      </c>
    </row>
    <row r="3970" spans="2:9" x14ac:dyDescent="0.2">
      <c r="B3970" s="3"/>
      <c r="C3970" s="3" t="s">
        <v>36</v>
      </c>
      <c r="D3970" s="2">
        <v>16749</v>
      </c>
      <c r="E3970" s="2">
        <v>1179</v>
      </c>
    </row>
    <row r="3971" spans="2:9" x14ac:dyDescent="0.2">
      <c r="B3971" s="3"/>
      <c r="C3971" s="3" t="s">
        <v>37</v>
      </c>
      <c r="D3971" s="2">
        <v>17705</v>
      </c>
      <c r="E3971" s="2">
        <v>1094</v>
      </c>
    </row>
    <row r="3972" spans="2:9" x14ac:dyDescent="0.2">
      <c r="B3972" s="3" t="s">
        <v>13</v>
      </c>
      <c r="C3972" s="3" t="s">
        <v>14</v>
      </c>
      <c r="D3972" s="2">
        <v>22017</v>
      </c>
      <c r="E3972" s="2">
        <v>1076</v>
      </c>
      <c r="I3972" s="2">
        <v>1337606</v>
      </c>
    </row>
    <row r="3973" spans="2:9" x14ac:dyDescent="0.2">
      <c r="B3973" s="3"/>
      <c r="C3973" s="3" t="s">
        <v>15</v>
      </c>
      <c r="D3973" s="2">
        <v>26565</v>
      </c>
      <c r="E3973" s="2">
        <v>2006</v>
      </c>
    </row>
    <row r="3974" spans="2:9" x14ac:dyDescent="0.2">
      <c r="B3974" s="3"/>
      <c r="C3974" s="3" t="s">
        <v>12</v>
      </c>
      <c r="D3974" s="2">
        <v>17930</v>
      </c>
      <c r="E3974" s="2">
        <v>1194</v>
      </c>
    </row>
    <row r="3975" spans="2:9" x14ac:dyDescent="0.2">
      <c r="B3975" s="3"/>
      <c r="C3975" s="3" t="s">
        <v>33</v>
      </c>
      <c r="D3975" s="2">
        <v>10682</v>
      </c>
      <c r="E3975" s="2">
        <v>997</v>
      </c>
    </row>
    <row r="3976" spans="2:9" x14ac:dyDescent="0.2">
      <c r="B3976" s="3"/>
      <c r="C3976" s="3" t="s">
        <v>34</v>
      </c>
      <c r="D3976" s="2">
        <v>13686</v>
      </c>
      <c r="E3976" s="2">
        <v>1007</v>
      </c>
    </row>
    <row r="3977" spans="2:9" x14ac:dyDescent="0.2">
      <c r="B3977" s="3" t="s">
        <v>23</v>
      </c>
      <c r="C3977" s="3" t="s">
        <v>24</v>
      </c>
      <c r="D3977" s="2">
        <v>26748</v>
      </c>
      <c r="E3977" s="2">
        <v>2694</v>
      </c>
      <c r="I3977" s="2">
        <v>2146554</v>
      </c>
    </row>
    <row r="3978" spans="2:9" x14ac:dyDescent="0.2">
      <c r="B3978" s="3"/>
      <c r="C3978" s="3" t="s">
        <v>25</v>
      </c>
      <c r="D3978" s="2">
        <v>12453</v>
      </c>
      <c r="E3978" s="2">
        <v>1088</v>
      </c>
    </row>
    <row r="3979" spans="2:9" x14ac:dyDescent="0.2">
      <c r="B3979" s="3"/>
      <c r="C3979" s="3" t="s">
        <v>28</v>
      </c>
      <c r="D3979" s="2">
        <v>10308</v>
      </c>
      <c r="E3979" s="2">
        <v>910</v>
      </c>
    </row>
    <row r="3980" spans="2:9" x14ac:dyDescent="0.2">
      <c r="B3980" s="3"/>
      <c r="C3980" s="3" t="s">
        <v>38</v>
      </c>
      <c r="D3980" s="2">
        <v>2965</v>
      </c>
      <c r="E3980" s="2">
        <v>272</v>
      </c>
    </row>
    <row r="3981" spans="2:9" x14ac:dyDescent="0.2">
      <c r="B3981" s="3"/>
      <c r="C3981" s="3" t="s">
        <v>39</v>
      </c>
      <c r="D3981" s="2">
        <v>2257</v>
      </c>
      <c r="E3981" s="2">
        <v>112</v>
      </c>
    </row>
    <row r="3982" spans="2:9" x14ac:dyDescent="0.2">
      <c r="B3982" s="3" t="s">
        <v>16</v>
      </c>
      <c r="C3982" s="3" t="s">
        <v>17</v>
      </c>
      <c r="D3982" s="2">
        <v>26895</v>
      </c>
      <c r="E3982" s="2">
        <v>1710</v>
      </c>
      <c r="I3982" s="2">
        <f>SUM(1255313+120281)</f>
        <v>1375594</v>
      </c>
    </row>
    <row r="3983" spans="2:9" x14ac:dyDescent="0.2">
      <c r="B3983" s="3"/>
      <c r="C3983" s="3" t="s">
        <v>18</v>
      </c>
      <c r="D3983" s="2">
        <v>10187</v>
      </c>
      <c r="E3983" s="2">
        <v>858</v>
      </c>
    </row>
    <row r="3984" spans="2:9" x14ac:dyDescent="0.2">
      <c r="B3984" s="3"/>
      <c r="C3984" s="3" t="s">
        <v>19</v>
      </c>
      <c r="D3984" s="2">
        <v>9347</v>
      </c>
      <c r="E3984" s="2">
        <v>746</v>
      </c>
    </row>
    <row r="3985" spans="1:9" x14ac:dyDescent="0.2">
      <c r="B3985" s="3"/>
      <c r="C3985" s="3" t="s">
        <v>40</v>
      </c>
      <c r="D3985" s="2">
        <v>4992</v>
      </c>
      <c r="E3985" s="2">
        <v>338</v>
      </c>
    </row>
    <row r="3986" spans="1:9" x14ac:dyDescent="0.2">
      <c r="B3986" s="3"/>
      <c r="C3986" s="3" t="s">
        <v>41</v>
      </c>
      <c r="D3986" s="2">
        <v>5431</v>
      </c>
      <c r="E3986" s="2">
        <v>369</v>
      </c>
    </row>
    <row r="3987" spans="1:9" x14ac:dyDescent="0.2">
      <c r="B3987" s="3" t="s">
        <v>20</v>
      </c>
      <c r="C3987" s="3" t="s">
        <v>22</v>
      </c>
      <c r="D3987" s="2">
        <v>212421</v>
      </c>
      <c r="E3987" s="2">
        <v>5057</v>
      </c>
      <c r="I3987" s="2">
        <v>9303467</v>
      </c>
    </row>
    <row r="3988" spans="1:9" x14ac:dyDescent="0.2">
      <c r="B3988" s="3"/>
      <c r="C3988" s="3" t="s">
        <v>26</v>
      </c>
      <c r="D3988" s="2">
        <v>33159</v>
      </c>
      <c r="E3988" s="2">
        <v>602</v>
      </c>
    </row>
    <row r="3989" spans="1:9" x14ac:dyDescent="0.2">
      <c r="B3989" s="3"/>
      <c r="C3989" s="3" t="s">
        <v>27</v>
      </c>
      <c r="D3989" s="2">
        <v>44237</v>
      </c>
      <c r="E3989" s="2">
        <v>824</v>
      </c>
    </row>
    <row r="3990" spans="1:9" x14ac:dyDescent="0.2">
      <c r="C3990" s="3" t="s">
        <v>42</v>
      </c>
      <c r="D3990" s="2">
        <v>12920</v>
      </c>
      <c r="E3990" s="2">
        <v>207</v>
      </c>
    </row>
    <row r="3991" spans="1:9" x14ac:dyDescent="0.2">
      <c r="C3991" s="3" t="s">
        <v>43</v>
      </c>
      <c r="D3991" s="2">
        <v>41205</v>
      </c>
      <c r="E3991" s="2">
        <v>734</v>
      </c>
    </row>
    <row r="3992" spans="1:9" x14ac:dyDescent="0.2">
      <c r="A3992" s="1">
        <v>44055</v>
      </c>
      <c r="B3992" s="3" t="s">
        <v>5</v>
      </c>
      <c r="C3992" s="3" t="s">
        <v>6</v>
      </c>
      <c r="D3992" s="2">
        <v>68829</v>
      </c>
      <c r="E3992" s="2">
        <v>4065</v>
      </c>
      <c r="I3992" s="2">
        <v>6728481</v>
      </c>
    </row>
    <row r="3993" spans="1:9" x14ac:dyDescent="0.2">
      <c r="B3993" s="3"/>
      <c r="C3993" s="3" t="s">
        <v>7</v>
      </c>
      <c r="D3993" s="2">
        <v>63410</v>
      </c>
      <c r="E3993" s="2">
        <v>4553</v>
      </c>
    </row>
    <row r="3994" spans="1:9" x14ac:dyDescent="0.2">
      <c r="B3994" s="3"/>
      <c r="C3994" s="3" t="s">
        <v>8</v>
      </c>
      <c r="D3994" s="2">
        <v>43761</v>
      </c>
      <c r="E3994" s="2">
        <v>2707</v>
      </c>
    </row>
    <row r="3995" spans="1:9" x14ac:dyDescent="0.2">
      <c r="B3995" s="3"/>
      <c r="C3995" s="3" t="s">
        <v>35</v>
      </c>
      <c r="D3995" s="2">
        <v>50369</v>
      </c>
      <c r="E3995" s="2">
        <v>3076</v>
      </c>
    </row>
    <row r="3996" spans="1:9" x14ac:dyDescent="0.2">
      <c r="B3996" s="3"/>
      <c r="C3996" s="3" t="s">
        <v>14</v>
      </c>
      <c r="D3996" s="2">
        <v>43948</v>
      </c>
      <c r="E3996" s="2">
        <v>2045</v>
      </c>
    </row>
    <row r="3997" spans="1:9" x14ac:dyDescent="0.2">
      <c r="B3997" s="3" t="s">
        <v>9</v>
      </c>
      <c r="C3997" s="3" t="s">
        <v>10</v>
      </c>
      <c r="D3997" s="2">
        <v>20899</v>
      </c>
      <c r="E3997" s="2">
        <v>1788</v>
      </c>
      <c r="I3997" s="2">
        <v>2376016</v>
      </c>
    </row>
    <row r="3998" spans="1:9" x14ac:dyDescent="0.2">
      <c r="B3998" s="3"/>
      <c r="C3998" s="3" t="s">
        <v>11</v>
      </c>
      <c r="D3998" s="2">
        <v>19749</v>
      </c>
      <c r="E3998" s="2">
        <v>1338</v>
      </c>
    </row>
    <row r="3999" spans="1:9" x14ac:dyDescent="0.2">
      <c r="B3999" s="3"/>
      <c r="C3999" s="3" t="s">
        <v>12</v>
      </c>
      <c r="D3999" s="2">
        <v>19813</v>
      </c>
      <c r="E3999" s="2">
        <v>1876</v>
      </c>
    </row>
    <row r="4000" spans="1:9" x14ac:dyDescent="0.2">
      <c r="B4000" s="3"/>
      <c r="C4000" s="3" t="s">
        <v>36</v>
      </c>
      <c r="D4000" s="2">
        <v>16780</v>
      </c>
      <c r="E4000" s="2">
        <v>1180</v>
      </c>
    </row>
    <row r="4001" spans="2:9" x14ac:dyDescent="0.2">
      <c r="B4001" s="3"/>
      <c r="C4001" s="3" t="s">
        <v>37</v>
      </c>
      <c r="D4001" s="2">
        <v>17748</v>
      </c>
      <c r="E4001" s="2">
        <v>1095</v>
      </c>
    </row>
    <row r="4002" spans="2:9" x14ac:dyDescent="0.2">
      <c r="B4002" s="3" t="s">
        <v>13</v>
      </c>
      <c r="C4002" s="3" t="s">
        <v>14</v>
      </c>
      <c r="I4002" s="2">
        <v>1353299</v>
      </c>
    </row>
    <row r="4003" spans="2:9" x14ac:dyDescent="0.2">
      <c r="B4003" s="3"/>
      <c r="C4003" s="3" t="s">
        <v>15</v>
      </c>
    </row>
    <row r="4004" spans="2:9" x14ac:dyDescent="0.2">
      <c r="B4004" s="3"/>
      <c r="C4004" s="3" t="s">
        <v>12</v>
      </c>
    </row>
    <row r="4005" spans="2:9" x14ac:dyDescent="0.2">
      <c r="B4005" s="3"/>
      <c r="C4005" s="3" t="s">
        <v>33</v>
      </c>
    </row>
    <row r="4006" spans="2:9" x14ac:dyDescent="0.2">
      <c r="B4006" s="3"/>
      <c r="C4006" s="3" t="s">
        <v>34</v>
      </c>
    </row>
    <row r="4007" spans="2:9" x14ac:dyDescent="0.2">
      <c r="B4007" s="3" t="s">
        <v>23</v>
      </c>
      <c r="C4007" s="3" t="s">
        <v>24</v>
      </c>
      <c r="D4007" s="2">
        <v>26856</v>
      </c>
      <c r="E4007" s="2">
        <v>2696</v>
      </c>
      <c r="I4007" s="2">
        <v>2181841</v>
      </c>
    </row>
    <row r="4008" spans="2:9" x14ac:dyDescent="0.2">
      <c r="B4008" s="3"/>
      <c r="C4008" s="3" t="s">
        <v>25</v>
      </c>
      <c r="D4008" s="2">
        <v>12512</v>
      </c>
      <c r="E4008" s="2">
        <v>1090</v>
      </c>
    </row>
    <row r="4009" spans="2:9" x14ac:dyDescent="0.2">
      <c r="B4009" s="3"/>
      <c r="C4009" s="3" t="s">
        <v>28</v>
      </c>
      <c r="D4009" s="2">
        <v>10420</v>
      </c>
      <c r="E4009" s="2">
        <v>911</v>
      </c>
    </row>
    <row r="4010" spans="2:9" x14ac:dyDescent="0.2">
      <c r="B4010" s="3"/>
      <c r="C4010" s="3" t="s">
        <v>38</v>
      </c>
      <c r="D4010" s="2">
        <v>2971</v>
      </c>
      <c r="E4010" s="2">
        <v>271</v>
      </c>
    </row>
    <row r="4011" spans="2:9" x14ac:dyDescent="0.2">
      <c r="B4011" s="3"/>
      <c r="C4011" s="3" t="s">
        <v>39</v>
      </c>
      <c r="D4011" s="2">
        <v>2268</v>
      </c>
      <c r="E4011" s="2">
        <v>112</v>
      </c>
    </row>
    <row r="4012" spans="2:9" x14ac:dyDescent="0.2">
      <c r="B4012" s="3" t="s">
        <v>16</v>
      </c>
      <c r="C4012" s="3" t="s">
        <v>17</v>
      </c>
      <c r="D4012" s="2">
        <v>26985</v>
      </c>
      <c r="E4012" s="2">
        <v>1716</v>
      </c>
      <c r="I4012" s="2">
        <f>SUM(1271976+121130)</f>
        <v>1393106</v>
      </c>
    </row>
    <row r="4013" spans="2:9" x14ac:dyDescent="0.2">
      <c r="B4013" s="3"/>
      <c r="C4013" s="3" t="s">
        <v>18</v>
      </c>
      <c r="D4013" s="2">
        <v>10219</v>
      </c>
      <c r="E4013" s="2">
        <v>859</v>
      </c>
    </row>
    <row r="4014" spans="2:9" x14ac:dyDescent="0.2">
      <c r="B4014" s="3"/>
      <c r="C4014" s="3" t="s">
        <v>19</v>
      </c>
      <c r="D4014" s="2">
        <v>9436</v>
      </c>
      <c r="E4014" s="2">
        <v>752</v>
      </c>
    </row>
    <row r="4015" spans="2:9" x14ac:dyDescent="0.2">
      <c r="B4015" s="3"/>
      <c r="C4015" s="3" t="s">
        <v>40</v>
      </c>
      <c r="D4015" s="2">
        <v>5022</v>
      </c>
      <c r="E4015" s="2">
        <v>338</v>
      </c>
    </row>
    <row r="4016" spans="2:9" x14ac:dyDescent="0.2">
      <c r="B4016" s="3"/>
      <c r="C4016" s="3" t="s">
        <v>41</v>
      </c>
      <c r="D4016" s="2">
        <v>5470</v>
      </c>
      <c r="E4016" s="2">
        <v>372</v>
      </c>
    </row>
    <row r="4017" spans="1:9" x14ac:dyDescent="0.2">
      <c r="B4017" s="3" t="s">
        <v>20</v>
      </c>
      <c r="C4017" s="3" t="s">
        <v>22</v>
      </c>
      <c r="D4017" s="2">
        <v>214542</v>
      </c>
      <c r="E4017" s="2">
        <v>5109</v>
      </c>
      <c r="I4017" s="2">
        <v>9445493</v>
      </c>
    </row>
    <row r="4018" spans="1:9" x14ac:dyDescent="0.2">
      <c r="B4018" s="3"/>
      <c r="C4018" s="3" t="s">
        <v>26</v>
      </c>
      <c r="D4018" s="2">
        <v>33395</v>
      </c>
      <c r="E4018" s="2">
        <v>608</v>
      </c>
    </row>
    <row r="4019" spans="1:9" x14ac:dyDescent="0.2">
      <c r="B4019" s="3"/>
      <c r="C4019" s="3" t="s">
        <v>27</v>
      </c>
      <c r="D4019" s="2">
        <v>44747</v>
      </c>
      <c r="E4019" s="2">
        <v>853</v>
      </c>
    </row>
    <row r="4020" spans="1:9" x14ac:dyDescent="0.2">
      <c r="C4020" s="3" t="s">
        <v>42</v>
      </c>
      <c r="D4020" s="2">
        <v>13002</v>
      </c>
      <c r="E4020" s="2">
        <v>207</v>
      </c>
    </row>
    <row r="4021" spans="1:9" x14ac:dyDescent="0.2">
      <c r="C4021" s="3" t="s">
        <v>43</v>
      </c>
      <c r="D4021" s="2">
        <v>41576</v>
      </c>
      <c r="E4021" s="2">
        <v>745</v>
      </c>
    </row>
    <row r="4022" spans="1:9" x14ac:dyDescent="0.2">
      <c r="A4022" s="1">
        <v>44056</v>
      </c>
      <c r="B4022" s="3" t="s">
        <v>5</v>
      </c>
      <c r="C4022" s="3" t="s">
        <v>6</v>
      </c>
      <c r="D4022" s="2">
        <v>68925</v>
      </c>
      <c r="E4022" s="2">
        <v>4066</v>
      </c>
      <c r="I4022" s="2">
        <v>6816381</v>
      </c>
    </row>
    <row r="4023" spans="1:9" x14ac:dyDescent="0.2">
      <c r="B4023" s="3"/>
      <c r="C4023" s="3" t="s">
        <v>7</v>
      </c>
      <c r="D4023" s="2">
        <v>63542</v>
      </c>
      <c r="E4023" s="2">
        <v>4553</v>
      </c>
    </row>
    <row r="4024" spans="1:9" x14ac:dyDescent="0.2">
      <c r="B4024" s="3"/>
      <c r="C4024" s="3" t="s">
        <v>8</v>
      </c>
      <c r="D4024" s="2">
        <v>43795</v>
      </c>
      <c r="E4024" s="2">
        <v>2707</v>
      </c>
    </row>
    <row r="4025" spans="1:9" x14ac:dyDescent="0.2">
      <c r="B4025" s="3"/>
      <c r="C4025" s="3" t="s">
        <v>35</v>
      </c>
      <c r="D4025" s="2">
        <v>50485</v>
      </c>
      <c r="E4025" s="2">
        <v>3076</v>
      </c>
    </row>
    <row r="4026" spans="1:9" x14ac:dyDescent="0.2">
      <c r="B4026" s="3"/>
      <c r="C4026" s="3" t="s">
        <v>14</v>
      </c>
      <c r="D4026" s="2">
        <v>43987</v>
      </c>
      <c r="E4026" s="2">
        <v>2045</v>
      </c>
    </row>
    <row r="4027" spans="1:9" x14ac:dyDescent="0.2">
      <c r="B4027" s="3" t="s">
        <v>9</v>
      </c>
      <c r="C4027" s="3" t="s">
        <v>10</v>
      </c>
      <c r="D4027" s="2">
        <v>20940</v>
      </c>
      <c r="E4027" s="2">
        <v>1787</v>
      </c>
      <c r="I4027" s="2">
        <v>2403690</v>
      </c>
    </row>
    <row r="4028" spans="1:9" x14ac:dyDescent="0.2">
      <c r="B4028" s="3"/>
      <c r="C4028" s="3" t="s">
        <v>11</v>
      </c>
      <c r="D4028" s="2">
        <v>19792</v>
      </c>
      <c r="E4028" s="2">
        <v>1341</v>
      </c>
    </row>
    <row r="4029" spans="1:9" x14ac:dyDescent="0.2">
      <c r="B4029" s="3"/>
      <c r="C4029" s="3" t="s">
        <v>12</v>
      </c>
      <c r="D4029" s="2">
        <v>19840</v>
      </c>
      <c r="E4029" s="2">
        <v>1876</v>
      </c>
    </row>
    <row r="4030" spans="1:9" x14ac:dyDescent="0.2">
      <c r="B4030" s="3"/>
      <c r="C4030" s="3" t="s">
        <v>36</v>
      </c>
      <c r="D4030" s="2">
        <v>16812</v>
      </c>
      <c r="E4030" s="2">
        <v>1181</v>
      </c>
    </row>
    <row r="4031" spans="1:9" x14ac:dyDescent="0.2">
      <c r="B4031" s="3"/>
      <c r="C4031" s="3" t="s">
        <v>37</v>
      </c>
      <c r="D4031" s="2">
        <v>17801</v>
      </c>
      <c r="E4031" s="2">
        <v>1095</v>
      </c>
    </row>
    <row r="4032" spans="1:9" x14ac:dyDescent="0.2">
      <c r="B4032" s="3" t="s">
        <v>13</v>
      </c>
      <c r="C4032" s="3" t="s">
        <v>14</v>
      </c>
      <c r="I4032" s="2">
        <v>1381178</v>
      </c>
    </row>
    <row r="4033" spans="2:9" x14ac:dyDescent="0.2">
      <c r="B4033" s="3"/>
      <c r="C4033" s="3" t="s">
        <v>15</v>
      </c>
    </row>
    <row r="4034" spans="2:9" x14ac:dyDescent="0.2">
      <c r="B4034" s="3"/>
      <c r="C4034" s="3" t="s">
        <v>12</v>
      </c>
    </row>
    <row r="4035" spans="2:9" x14ac:dyDescent="0.2">
      <c r="B4035" s="3"/>
      <c r="C4035" s="3" t="s">
        <v>33</v>
      </c>
    </row>
    <row r="4036" spans="2:9" x14ac:dyDescent="0.2">
      <c r="B4036" s="3"/>
      <c r="C4036" s="3" t="s">
        <v>34</v>
      </c>
    </row>
    <row r="4037" spans="2:9" x14ac:dyDescent="0.2">
      <c r="B4037" s="3" t="s">
        <v>23</v>
      </c>
      <c r="C4037" s="3" t="s">
        <v>24</v>
      </c>
      <c r="D4037" s="2">
        <v>27155</v>
      </c>
      <c r="E4037" s="2">
        <v>2701</v>
      </c>
      <c r="I4037" s="2">
        <v>2222386</v>
      </c>
    </row>
    <row r="4038" spans="2:9" x14ac:dyDescent="0.2">
      <c r="B4038" s="3"/>
      <c r="C4038" s="3" t="s">
        <v>25</v>
      </c>
      <c r="D4038" s="2">
        <v>12713</v>
      </c>
      <c r="E4038" s="2">
        <v>1093</v>
      </c>
    </row>
    <row r="4039" spans="2:9" x14ac:dyDescent="0.2">
      <c r="B4039" s="3"/>
      <c r="C4039" s="3" t="s">
        <v>28</v>
      </c>
      <c r="D4039" s="2">
        <v>10570</v>
      </c>
      <c r="E4039" s="2">
        <v>911</v>
      </c>
    </row>
    <row r="4040" spans="2:9" x14ac:dyDescent="0.2">
      <c r="B4040" s="3"/>
      <c r="C4040" s="3" t="s">
        <v>38</v>
      </c>
      <c r="D4040" s="2">
        <v>2985</v>
      </c>
      <c r="E4040" s="2">
        <v>274</v>
      </c>
    </row>
    <row r="4041" spans="2:9" x14ac:dyDescent="0.2">
      <c r="B4041" s="3"/>
      <c r="C4041" s="3" t="s">
        <v>39</v>
      </c>
      <c r="D4041" s="2">
        <v>2293</v>
      </c>
      <c r="E4041" s="2">
        <v>112</v>
      </c>
    </row>
    <row r="4042" spans="2:9" x14ac:dyDescent="0.2">
      <c r="B4042" s="3" t="s">
        <v>16</v>
      </c>
      <c r="C4042" s="3" t="s">
        <v>17</v>
      </c>
      <c r="D4042" s="2">
        <v>27177</v>
      </c>
      <c r="E4042" s="2">
        <v>1725</v>
      </c>
      <c r="I4042" s="2">
        <f>SUM(1288873+122121)</f>
        <v>1410994</v>
      </c>
    </row>
    <row r="4043" spans="2:9" x14ac:dyDescent="0.2">
      <c r="B4043" s="3"/>
      <c r="C4043" s="3" t="s">
        <v>18</v>
      </c>
      <c r="D4043" s="2">
        <v>10264</v>
      </c>
      <c r="E4043" s="2">
        <v>859</v>
      </c>
    </row>
    <row r="4044" spans="2:9" x14ac:dyDescent="0.2">
      <c r="B4044" s="3"/>
      <c r="C4044" s="3" t="s">
        <v>19</v>
      </c>
      <c r="D4044" s="2">
        <v>9496</v>
      </c>
      <c r="E4044" s="2">
        <v>752</v>
      </c>
    </row>
    <row r="4045" spans="2:9" x14ac:dyDescent="0.2">
      <c r="B4045" s="3"/>
      <c r="C4045" s="3" t="s">
        <v>40</v>
      </c>
      <c r="D4045" s="2">
        <v>5036</v>
      </c>
      <c r="E4045" s="2">
        <v>340</v>
      </c>
    </row>
    <row r="4046" spans="2:9" x14ac:dyDescent="0.2">
      <c r="B4046" s="3"/>
      <c r="C4046" s="3" t="s">
        <v>41</v>
      </c>
      <c r="D4046" s="2">
        <v>5491</v>
      </c>
      <c r="E4046" s="2">
        <v>372</v>
      </c>
    </row>
    <row r="4047" spans="2:9" x14ac:dyDescent="0.2">
      <c r="B4047" s="3" t="s">
        <v>20</v>
      </c>
      <c r="C4047" s="3" t="s">
        <v>22</v>
      </c>
      <c r="D4047" s="2">
        <v>216497</v>
      </c>
      <c r="E4047" s="2">
        <v>5171</v>
      </c>
      <c r="I4047" s="2">
        <v>9556598</v>
      </c>
    </row>
    <row r="4048" spans="2:9" x14ac:dyDescent="0.2">
      <c r="B4048" s="3"/>
      <c r="C4048" s="3" t="s">
        <v>26</v>
      </c>
      <c r="D4048" s="2">
        <v>33661</v>
      </c>
      <c r="E4048" s="2">
        <v>615</v>
      </c>
    </row>
    <row r="4049" spans="1:9" x14ac:dyDescent="0.2">
      <c r="B4049" s="3"/>
      <c r="C4049" s="3" t="s">
        <v>27</v>
      </c>
      <c r="D4049" s="2">
        <v>45327</v>
      </c>
      <c r="E4049" s="2">
        <v>879</v>
      </c>
    </row>
    <row r="4050" spans="1:9" x14ac:dyDescent="0.2">
      <c r="C4050" s="3" t="s">
        <v>42</v>
      </c>
      <c r="D4050" s="2">
        <v>13257</v>
      </c>
      <c r="E4050" s="2">
        <v>208</v>
      </c>
    </row>
    <row r="4051" spans="1:9" x14ac:dyDescent="0.2">
      <c r="C4051" s="3" t="s">
        <v>43</v>
      </c>
      <c r="D4051" s="2">
        <v>42019</v>
      </c>
      <c r="E4051" s="2">
        <v>769</v>
      </c>
    </row>
    <row r="4052" spans="1:9" x14ac:dyDescent="0.2">
      <c r="A4052" s="1">
        <v>44057</v>
      </c>
      <c r="B4052" s="3" t="s">
        <v>5</v>
      </c>
      <c r="C4052" s="3" t="s">
        <v>6</v>
      </c>
      <c r="D4052" s="2">
        <v>69023</v>
      </c>
      <c r="E4052" s="2">
        <v>4067</v>
      </c>
      <c r="I4052" s="2">
        <v>6901836</v>
      </c>
    </row>
    <row r="4053" spans="1:9" x14ac:dyDescent="0.2">
      <c r="B4053" s="3"/>
      <c r="C4053" s="3" t="s">
        <v>7</v>
      </c>
      <c r="D4053" s="2">
        <v>63636</v>
      </c>
      <c r="E4053" s="2">
        <v>4553</v>
      </c>
    </row>
    <row r="4054" spans="1:9" x14ac:dyDescent="0.2">
      <c r="B4054" s="3"/>
      <c r="C4054" s="3" t="s">
        <v>8</v>
      </c>
      <c r="D4054" s="2">
        <v>43840</v>
      </c>
      <c r="E4054" s="2">
        <v>2707</v>
      </c>
    </row>
    <row r="4055" spans="1:9" x14ac:dyDescent="0.2">
      <c r="B4055" s="3"/>
      <c r="C4055" s="3" t="s">
        <v>35</v>
      </c>
      <c r="D4055" s="2">
        <v>50579</v>
      </c>
      <c r="E4055" s="2">
        <v>3076</v>
      </c>
    </row>
    <row r="4056" spans="1:9" x14ac:dyDescent="0.2">
      <c r="B4056" s="3"/>
      <c r="C4056" s="3" t="s">
        <v>14</v>
      </c>
      <c r="D4056" s="2">
        <v>44045</v>
      </c>
      <c r="E4056" s="2">
        <v>2045</v>
      </c>
    </row>
    <row r="4057" spans="1:9" x14ac:dyDescent="0.2">
      <c r="B4057" s="3" t="s">
        <v>9</v>
      </c>
      <c r="C4057" s="3" t="s">
        <v>10</v>
      </c>
      <c r="D4057" s="2">
        <v>21058</v>
      </c>
      <c r="E4057" s="2">
        <v>1788</v>
      </c>
      <c r="I4057" s="2">
        <v>2429841</v>
      </c>
    </row>
    <row r="4058" spans="1:9" x14ac:dyDescent="0.2">
      <c r="B4058" s="3"/>
      <c r="C4058" s="3" t="s">
        <v>11</v>
      </c>
      <c r="D4058" s="2">
        <v>19830</v>
      </c>
      <c r="E4058" s="2">
        <v>1341</v>
      </c>
    </row>
    <row r="4059" spans="1:9" x14ac:dyDescent="0.2">
      <c r="B4059" s="3"/>
      <c r="C4059" s="3" t="s">
        <v>12</v>
      </c>
      <c r="D4059" s="2">
        <v>19870</v>
      </c>
      <c r="E4059" s="2">
        <v>1876</v>
      </c>
    </row>
    <row r="4060" spans="1:9" x14ac:dyDescent="0.2">
      <c r="B4060" s="3"/>
      <c r="C4060" s="3" t="s">
        <v>36</v>
      </c>
      <c r="D4060" s="2">
        <v>16827</v>
      </c>
      <c r="E4060" s="2">
        <v>1181</v>
      </c>
    </row>
    <row r="4061" spans="1:9" x14ac:dyDescent="0.2">
      <c r="B4061" s="3"/>
      <c r="C4061" s="3" t="s">
        <v>37</v>
      </c>
      <c r="D4061" s="2">
        <v>17858</v>
      </c>
      <c r="E4061" s="2">
        <v>1097</v>
      </c>
    </row>
    <row r="4062" spans="1:9" x14ac:dyDescent="0.2">
      <c r="B4062" s="3" t="s">
        <v>13</v>
      </c>
      <c r="C4062" s="3" t="s">
        <v>14</v>
      </c>
      <c r="I4062" s="2">
        <v>1402730</v>
      </c>
    </row>
    <row r="4063" spans="1:9" x14ac:dyDescent="0.2">
      <c r="B4063" s="3"/>
      <c r="C4063" s="3" t="s">
        <v>15</v>
      </c>
    </row>
    <row r="4064" spans="1:9" x14ac:dyDescent="0.2">
      <c r="B4064" s="3"/>
      <c r="C4064" s="3" t="s">
        <v>12</v>
      </c>
    </row>
    <row r="4065" spans="2:9" x14ac:dyDescent="0.2">
      <c r="B4065" s="3"/>
      <c r="C4065" s="3" t="s">
        <v>33</v>
      </c>
    </row>
    <row r="4066" spans="2:9" x14ac:dyDescent="0.2">
      <c r="B4066" s="3"/>
      <c r="C4066" s="3" t="s">
        <v>34</v>
      </c>
    </row>
    <row r="4067" spans="2:9" x14ac:dyDescent="0.2">
      <c r="B4067" s="3" t="s">
        <v>23</v>
      </c>
      <c r="C4067" s="3" t="s">
        <v>24</v>
      </c>
      <c r="D4067" s="2">
        <v>27301</v>
      </c>
      <c r="E4067" s="2">
        <v>2703</v>
      </c>
      <c r="I4067" s="2">
        <v>2261151</v>
      </c>
    </row>
    <row r="4068" spans="2:9" x14ac:dyDescent="0.2">
      <c r="B4068" s="3"/>
      <c r="C4068" s="3" t="s">
        <v>25</v>
      </c>
      <c r="D4068" s="2">
        <v>12853</v>
      </c>
      <c r="E4068" s="2">
        <v>1093</v>
      </c>
    </row>
    <row r="4069" spans="2:9" x14ac:dyDescent="0.2">
      <c r="B4069" s="3"/>
      <c r="C4069" s="3" t="s">
        <v>28</v>
      </c>
      <c r="D4069" s="2">
        <v>10686</v>
      </c>
      <c r="E4069" s="2">
        <v>912</v>
      </c>
    </row>
    <row r="4070" spans="2:9" x14ac:dyDescent="0.2">
      <c r="B4070" s="3"/>
      <c r="C4070" s="3" t="s">
        <v>38</v>
      </c>
      <c r="D4070" s="2">
        <v>3000</v>
      </c>
      <c r="E4070" s="2">
        <v>274</v>
      </c>
    </row>
    <row r="4071" spans="2:9" x14ac:dyDescent="0.2">
      <c r="B4071" s="3"/>
      <c r="C4071" s="3" t="s">
        <v>39</v>
      </c>
      <c r="D4071" s="2">
        <v>2310</v>
      </c>
      <c r="E4071" s="2">
        <v>113</v>
      </c>
    </row>
    <row r="4072" spans="2:9" x14ac:dyDescent="0.2">
      <c r="B4072" s="3" t="s">
        <v>16</v>
      </c>
      <c r="C4072" s="3" t="s">
        <v>17</v>
      </c>
      <c r="D4072" s="2">
        <v>27324</v>
      </c>
      <c r="E4072" s="2">
        <v>1728</v>
      </c>
      <c r="I4072" s="2">
        <f>SUM(1304739+122950)</f>
        <v>1427689</v>
      </c>
    </row>
    <row r="4073" spans="2:9" x14ac:dyDescent="0.2">
      <c r="B4073" s="3"/>
      <c r="C4073" s="3" t="s">
        <v>18</v>
      </c>
      <c r="D4073" s="2">
        <v>10307</v>
      </c>
      <c r="E4073" s="2">
        <v>859</v>
      </c>
    </row>
    <row r="4074" spans="2:9" x14ac:dyDescent="0.2">
      <c r="B4074" s="3"/>
      <c r="C4074" s="3" t="s">
        <v>19</v>
      </c>
      <c r="D4074" s="2">
        <v>9551</v>
      </c>
      <c r="E4074" s="2">
        <v>758</v>
      </c>
    </row>
    <row r="4075" spans="2:9" x14ac:dyDescent="0.2">
      <c r="B4075" s="3"/>
      <c r="C4075" s="3" t="s">
        <v>40</v>
      </c>
      <c r="D4075" s="2">
        <v>5047</v>
      </c>
      <c r="E4075" s="2">
        <v>340</v>
      </c>
    </row>
    <row r="4076" spans="2:9" x14ac:dyDescent="0.2">
      <c r="B4076" s="3"/>
      <c r="C4076" s="3" t="s">
        <v>41</v>
      </c>
      <c r="D4076" s="2">
        <v>5529</v>
      </c>
      <c r="E4076" s="2">
        <v>374</v>
      </c>
    </row>
    <row r="4077" spans="2:9" x14ac:dyDescent="0.2">
      <c r="B4077" s="3" t="s">
        <v>20</v>
      </c>
      <c r="C4077" s="3" t="s">
        <v>22</v>
      </c>
      <c r="D4077" s="2">
        <v>219083</v>
      </c>
      <c r="E4077" s="2">
        <v>5214</v>
      </c>
      <c r="I4077" s="2">
        <v>9681111</v>
      </c>
    </row>
    <row r="4078" spans="2:9" x14ac:dyDescent="0.2">
      <c r="B4078" s="3"/>
      <c r="C4078" s="3" t="s">
        <v>26</v>
      </c>
      <c r="D4078" s="2">
        <v>34067</v>
      </c>
      <c r="E4078" s="2">
        <v>622</v>
      </c>
    </row>
    <row r="4079" spans="2:9" x14ac:dyDescent="0.2">
      <c r="B4079" s="3"/>
      <c r="C4079" s="3" t="s">
        <v>27</v>
      </c>
      <c r="D4079" s="2">
        <v>46456</v>
      </c>
      <c r="E4079" s="2">
        <v>881</v>
      </c>
    </row>
    <row r="4080" spans="2:9" x14ac:dyDescent="0.2">
      <c r="C4080" s="3" t="s">
        <v>42</v>
      </c>
      <c r="D4080" s="2">
        <v>13785</v>
      </c>
      <c r="E4080" s="2">
        <v>208</v>
      </c>
    </row>
    <row r="4081" spans="1:9" x14ac:dyDescent="0.2">
      <c r="C4081" s="3" t="s">
        <v>43</v>
      </c>
      <c r="D4081" s="2">
        <v>42399</v>
      </c>
      <c r="E4081" s="2">
        <v>789</v>
      </c>
    </row>
    <row r="4082" spans="1:9" x14ac:dyDescent="0.2">
      <c r="A4082" s="1">
        <v>44058</v>
      </c>
      <c r="B4082" s="3" t="s">
        <v>5</v>
      </c>
      <c r="C4082" s="3" t="s">
        <v>6</v>
      </c>
      <c r="D4082" s="2">
        <v>69098</v>
      </c>
      <c r="E4082" s="2">
        <v>4067</v>
      </c>
      <c r="I4082" s="2">
        <v>6990504</v>
      </c>
    </row>
    <row r="4083" spans="1:9" x14ac:dyDescent="0.2">
      <c r="B4083" s="3"/>
      <c r="C4083" s="3" t="s">
        <v>7</v>
      </c>
      <c r="D4083" s="2">
        <v>63779</v>
      </c>
      <c r="E4083" s="2">
        <v>4555</v>
      </c>
    </row>
    <row r="4084" spans="1:9" x14ac:dyDescent="0.2">
      <c r="B4084" s="3"/>
      <c r="C4084" s="3" t="s">
        <v>8</v>
      </c>
      <c r="D4084" s="2">
        <v>43891</v>
      </c>
      <c r="E4084" s="2">
        <v>2707</v>
      </c>
    </row>
    <row r="4085" spans="1:9" x14ac:dyDescent="0.2">
      <c r="B4085" s="3"/>
      <c r="C4085" s="3" t="s">
        <v>35</v>
      </c>
      <c r="D4085" s="2">
        <v>50651</v>
      </c>
      <c r="E4085" s="2">
        <v>3077</v>
      </c>
    </row>
    <row r="4086" spans="1:9" x14ac:dyDescent="0.2">
      <c r="B4086" s="3"/>
      <c r="C4086" s="3" t="s">
        <v>14</v>
      </c>
      <c r="D4086" s="2">
        <v>44109</v>
      </c>
      <c r="E4086" s="2">
        <v>2045</v>
      </c>
    </row>
    <row r="4087" spans="1:9" x14ac:dyDescent="0.2">
      <c r="B4087" s="3" t="s">
        <v>9</v>
      </c>
      <c r="C4087" s="3" t="s">
        <v>10</v>
      </c>
      <c r="D4087" s="2">
        <v>21120</v>
      </c>
      <c r="E4087" s="2">
        <v>1788</v>
      </c>
      <c r="I4087" s="2">
        <v>2461383</v>
      </c>
    </row>
    <row r="4088" spans="1:9" x14ac:dyDescent="0.2">
      <c r="B4088" s="3"/>
      <c r="C4088" s="3" t="s">
        <v>11</v>
      </c>
      <c r="D4088" s="2">
        <v>19866</v>
      </c>
      <c r="E4088" s="2">
        <v>1341</v>
      </c>
    </row>
    <row r="4089" spans="1:9" x14ac:dyDescent="0.2">
      <c r="B4089" s="3"/>
      <c r="C4089" s="3" t="s">
        <v>12</v>
      </c>
      <c r="D4089" s="2">
        <v>19911</v>
      </c>
      <c r="E4089" s="2">
        <v>1876</v>
      </c>
    </row>
    <row r="4090" spans="1:9" x14ac:dyDescent="0.2">
      <c r="B4090" s="3"/>
      <c r="C4090" s="3" t="s">
        <v>36</v>
      </c>
      <c r="D4090" s="2">
        <v>16847</v>
      </c>
      <c r="E4090" s="2">
        <v>1181</v>
      </c>
    </row>
    <row r="4091" spans="1:9" x14ac:dyDescent="0.2">
      <c r="B4091" s="3"/>
      <c r="C4091" s="3" t="s">
        <v>37</v>
      </c>
      <c r="D4091" s="2">
        <v>17915</v>
      </c>
      <c r="E4091" s="2">
        <v>1097</v>
      </c>
    </row>
    <row r="4092" spans="1:9" x14ac:dyDescent="0.2">
      <c r="B4092" s="3" t="s">
        <v>13</v>
      </c>
      <c r="C4092" s="3" t="s">
        <v>14</v>
      </c>
      <c r="I4092" s="2">
        <v>1425699</v>
      </c>
    </row>
    <row r="4093" spans="1:9" x14ac:dyDescent="0.2">
      <c r="B4093" s="3"/>
      <c r="C4093" s="3" t="s">
        <v>15</v>
      </c>
    </row>
    <row r="4094" spans="1:9" x14ac:dyDescent="0.2">
      <c r="B4094" s="3"/>
      <c r="C4094" s="3" t="s">
        <v>12</v>
      </c>
    </row>
    <row r="4095" spans="1:9" x14ac:dyDescent="0.2">
      <c r="B4095" s="3"/>
      <c r="C4095" s="3" t="s">
        <v>33</v>
      </c>
    </row>
    <row r="4096" spans="1:9" x14ac:dyDescent="0.2">
      <c r="B4096" s="3"/>
      <c r="C4096" s="3" t="s">
        <v>34</v>
      </c>
    </row>
    <row r="4097" spans="2:9" x14ac:dyDescent="0.2">
      <c r="B4097" s="3" t="s">
        <v>23</v>
      </c>
      <c r="C4097" s="3" t="s">
        <v>24</v>
      </c>
      <c r="D4097" s="2">
        <v>27470</v>
      </c>
      <c r="E4097" s="2">
        <v>2704</v>
      </c>
      <c r="I4097" s="2">
        <v>2291779</v>
      </c>
    </row>
    <row r="4098" spans="2:9" x14ac:dyDescent="0.2">
      <c r="B4098" s="3"/>
      <c r="C4098" s="3" t="s">
        <v>25</v>
      </c>
      <c r="D4098" s="2">
        <v>12977</v>
      </c>
      <c r="E4098" s="2">
        <v>1097</v>
      </c>
    </row>
    <row r="4099" spans="2:9" x14ac:dyDescent="0.2">
      <c r="B4099" s="3"/>
      <c r="C4099" s="3" t="s">
        <v>28</v>
      </c>
      <c r="D4099" s="2">
        <v>10820</v>
      </c>
      <c r="E4099" s="2">
        <v>917</v>
      </c>
    </row>
    <row r="4100" spans="2:9" x14ac:dyDescent="0.2">
      <c r="B4100" s="3"/>
      <c r="C4100" s="3" t="s">
        <v>38</v>
      </c>
      <c r="D4100" s="2">
        <v>3016</v>
      </c>
      <c r="E4100" s="2">
        <v>273</v>
      </c>
    </row>
    <row r="4101" spans="2:9" x14ac:dyDescent="0.2">
      <c r="B4101" s="3"/>
      <c r="C4101" s="3" t="s">
        <v>39</v>
      </c>
      <c r="D4101" s="2">
        <v>2315</v>
      </c>
      <c r="E4101" s="2">
        <v>113</v>
      </c>
    </row>
    <row r="4102" spans="2:9" x14ac:dyDescent="0.2">
      <c r="B4102" s="3" t="s">
        <v>16</v>
      </c>
      <c r="C4102" s="3" t="s">
        <v>17</v>
      </c>
      <c r="D4102" s="2">
        <v>27475</v>
      </c>
      <c r="E4102" s="2">
        <v>7525</v>
      </c>
      <c r="I4102" s="2">
        <f>SUM(1319884+123800)</f>
        <v>1443684</v>
      </c>
    </row>
    <row r="4103" spans="2:9" x14ac:dyDescent="0.2">
      <c r="B4103" s="3"/>
      <c r="C4103" s="3" t="s">
        <v>18</v>
      </c>
      <c r="D4103" s="2">
        <v>10361</v>
      </c>
      <c r="E4103" s="2">
        <v>859</v>
      </c>
    </row>
    <row r="4104" spans="2:9" x14ac:dyDescent="0.2">
      <c r="B4104" s="3"/>
      <c r="C4104" s="3" t="s">
        <v>19</v>
      </c>
      <c r="D4104" s="2">
        <v>9635</v>
      </c>
      <c r="E4104" s="2">
        <v>758</v>
      </c>
    </row>
    <row r="4105" spans="2:9" x14ac:dyDescent="0.2">
      <c r="B4105" s="3"/>
      <c r="C4105" s="3" t="s">
        <v>40</v>
      </c>
      <c r="D4105" s="2">
        <v>5059</v>
      </c>
      <c r="E4105" s="2">
        <v>341</v>
      </c>
    </row>
    <row r="4106" spans="2:9" x14ac:dyDescent="0.2">
      <c r="B4106" s="3"/>
      <c r="C4106" s="3" t="s">
        <v>41</v>
      </c>
      <c r="D4106" s="2">
        <v>5563</v>
      </c>
      <c r="E4106" s="2">
        <v>374</v>
      </c>
    </row>
    <row r="4107" spans="2:9" x14ac:dyDescent="0.2">
      <c r="B4107" s="3" t="s">
        <v>20</v>
      </c>
      <c r="C4107" s="3" t="s">
        <v>22</v>
      </c>
    </row>
    <row r="4108" spans="2:9" x14ac:dyDescent="0.2">
      <c r="B4108" s="3"/>
      <c r="C4108" s="3" t="s">
        <v>26</v>
      </c>
    </row>
    <row r="4109" spans="2:9" x14ac:dyDescent="0.2">
      <c r="B4109" s="3"/>
      <c r="C4109" s="3" t="s">
        <v>27</v>
      </c>
    </row>
    <row r="4110" spans="2:9" x14ac:dyDescent="0.2">
      <c r="C4110" s="3" t="s">
        <v>42</v>
      </c>
    </row>
    <row r="4111" spans="2:9" x14ac:dyDescent="0.2">
      <c r="C4111" s="3" t="s">
        <v>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2020-08-16T09:03:42Z</dcterms:modified>
</cp:coreProperties>
</file>