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A80B7255-D3E8-1642-9BFB-B07D55078F5C}" xr6:coauthVersionLast="45" xr6:coauthVersionMax="45" xr10:uidLastSave="{00000000-0000-0000-0000-000000000000}"/>
  <bookViews>
    <workbookView xWindow="1040" yWindow="460" windowWidth="27200" windowHeight="16500" xr2:uid="{BD306709-B200-C145-A803-BCB91D4B43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  <c r="C60" i="1"/>
  <c r="C59" i="1"/>
  <c r="C58" i="1"/>
  <c r="C57" i="1"/>
  <c r="C56" i="1"/>
  <c r="C54" i="1"/>
  <c r="C53" i="1"/>
  <c r="C52" i="1"/>
  <c r="C51" i="1"/>
  <c r="C50" i="1"/>
  <c r="C49" i="1"/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G6" i="1" l="1"/>
  <c r="G5" i="1"/>
  <c r="G4" i="1"/>
  <c r="G3" i="1"/>
  <c r="G2" i="1"/>
</calcChain>
</file>

<file path=xl/sharedStrings.xml><?xml version="1.0" encoding="utf-8"?>
<sst xmlns="http://schemas.openxmlformats.org/spreadsheetml/2006/main" count="192" uniqueCount="45">
  <si>
    <t>population stats</t>
  </si>
  <si>
    <t>NEW YORK</t>
  </si>
  <si>
    <t>QUEENS</t>
  </si>
  <si>
    <t>KINGS</t>
  </si>
  <si>
    <t>NASSAU</t>
  </si>
  <si>
    <t>BRONX</t>
  </si>
  <si>
    <t>SUFFOLK</t>
  </si>
  <si>
    <t>NEW JERSEY</t>
  </si>
  <si>
    <t>BERGEN</t>
  </si>
  <si>
    <t>HUDSON</t>
  </si>
  <si>
    <t>ESSEX</t>
  </si>
  <si>
    <t>UNION</t>
  </si>
  <si>
    <t>PASSAIC</t>
  </si>
  <si>
    <t>MASSACHUSETTS</t>
  </si>
  <si>
    <t>MIDDLESEX</t>
  </si>
  <si>
    <t>NORFOLK</t>
  </si>
  <si>
    <t>WORCESTER</t>
  </si>
  <si>
    <t>MICHIGAN</t>
  </si>
  <si>
    <t>WAYNE</t>
  </si>
  <si>
    <t>OAKLAND</t>
  </si>
  <si>
    <t>MACOMB</t>
  </si>
  <si>
    <t>GENESEE</t>
  </si>
  <si>
    <t>WASHTENAW</t>
  </si>
  <si>
    <t>PENNSYLVANIA</t>
  </si>
  <si>
    <t>PHILADELPHIA</t>
  </si>
  <si>
    <t>MONTGOMERY</t>
  </si>
  <si>
    <t>LEHIGH</t>
  </si>
  <si>
    <t>BERKS</t>
  </si>
  <si>
    <t>CALIFORNIA</t>
  </si>
  <si>
    <t>LOS ANGELES</t>
  </si>
  <si>
    <t>SAN DIEGO</t>
  </si>
  <si>
    <t>RIVERSIDE</t>
  </si>
  <si>
    <t>SANTA CLARA</t>
  </si>
  <si>
    <t>ORANGE</t>
  </si>
  <si>
    <t>population</t>
  </si>
  <si>
    <t># of hospitals</t>
  </si>
  <si>
    <t># of icu beds</t>
  </si>
  <si>
    <t>percent of 65+</t>
  </si>
  <si>
    <t>pop per mile</t>
  </si>
  <si>
    <t>Population</t>
  </si>
  <si>
    <t>Persons age 65+</t>
  </si>
  <si>
    <t>Persons ages 65+</t>
  </si>
  <si>
    <t>Number of hospitals</t>
  </si>
  <si>
    <t>Population per square mile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</si>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</sst>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Persons age 65+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Sheet1!$B$11:$B$40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DELAWARE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Sheet1!$C$11:$C$40</c:f>
              <c:numCache>
                <c:formatCode>General</c:formatCode>
                <c:ptCount val="30"/>
                <c:pt idx="0">
                  <c:v>367378.85399999999</c:v>
                </c:pt>
                <c:pt idx="1">
                  <c:v>368626.03199999995</c:v>
                </c:pt>
                <c:pt idx="2">
                  <c:v>246960.16800000001</c:v>
                </c:pt>
                <c:pt idx="3">
                  <c:v>188621.53100000002</c:v>
                </c:pt>
                <c:pt idx="4">
                  <c:v>255451.97299999997</c:v>
                </c:pt>
                <c:pt idx="5">
                  <c:v>164999.75399999999</c:v>
                </c:pt>
                <c:pt idx="6">
                  <c:v>82031.702000000005</c:v>
                </c:pt>
                <c:pt idx="7">
                  <c:v>111057.52500000001</c:v>
                </c:pt>
                <c:pt idx="8">
                  <c:v>60084.828000000001</c:v>
                </c:pt>
                <c:pt idx="9">
                  <c:v>75273.899999999994</c:v>
                </c:pt>
                <c:pt idx="10">
                  <c:v>98880.561000000002</c:v>
                </c:pt>
                <c:pt idx="11">
                  <c:v>253036.74299999999</c:v>
                </c:pt>
                <c:pt idx="12">
                  <c:v>138869.984</c:v>
                </c:pt>
                <c:pt idx="13">
                  <c:v>121565.29999999999</c:v>
                </c:pt>
                <c:pt idx="14">
                  <c:v>109642.10400000001</c:v>
                </c:pt>
                <c:pt idx="15">
                  <c:v>248406.70599999998</c:v>
                </c:pt>
                <c:pt idx="16">
                  <c:v>217562.03199999998</c:v>
                </c:pt>
                <c:pt idx="17">
                  <c:v>152071.128</c:v>
                </c:pt>
                <c:pt idx="18">
                  <c:v>73046.34</c:v>
                </c:pt>
                <c:pt idx="19">
                  <c:v>53302.144999999997</c:v>
                </c:pt>
                <c:pt idx="20">
                  <c:v>221768.96000000002</c:v>
                </c:pt>
                <c:pt idx="21">
                  <c:v>151226.53</c:v>
                </c:pt>
                <c:pt idx="22">
                  <c:v>95213.495999999999</c:v>
                </c:pt>
                <c:pt idx="23">
                  <c:v>63153.378000000004</c:v>
                </c:pt>
                <c:pt idx="24">
                  <c:v>74124.864000000001</c:v>
                </c:pt>
                <c:pt idx="25">
                  <c:v>1415514.0869999998</c:v>
                </c:pt>
                <c:pt idx="26">
                  <c:v>484057.85</c:v>
                </c:pt>
                <c:pt idx="27">
                  <c:v>365640.80799999996</c:v>
                </c:pt>
                <c:pt idx="28">
                  <c:v>267971.42800000001</c:v>
                </c:pt>
                <c:pt idx="29">
                  <c:v>485880.87599999999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4-5B4E-B0B9-2F8A801A7A3D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Population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Sheet1!$B$11:$B$40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DELAWARE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Sheet1!$D$11:$D$40</c:f>
              <c:numCache>
                <c:formatCode>General</c:formatCode>
                <c:ptCount val="30"/>
                <c:pt idx="0">
                  <c:v>2253858</c:v>
                </c:pt>
                <c:pt idx="1">
                  <c:v>2559903</c:v>
                </c:pt>
                <c:pt idx="2">
                  <c:v>1356924</c:v>
                </c:pt>
                <c:pt idx="3">
                  <c:v>1418207</c:v>
                </c:pt>
                <c:pt idx="4">
                  <c:v>1476601</c:v>
                </c:pt>
                <c:pt idx="5">
                  <c:v>932202</c:v>
                </c:pt>
                <c:pt idx="6">
                  <c:v>672391</c:v>
                </c:pt>
                <c:pt idx="7">
                  <c:v>798975</c:v>
                </c:pt>
                <c:pt idx="8">
                  <c:v>556341</c:v>
                </c:pt>
                <c:pt idx="9">
                  <c:v>501826</c:v>
                </c:pt>
                <c:pt idx="10">
                  <c:v>803907</c:v>
                </c:pt>
                <c:pt idx="11">
                  <c:v>1611699</c:v>
                </c:pt>
                <c:pt idx="12">
                  <c:v>789034</c:v>
                </c:pt>
                <c:pt idx="13">
                  <c:v>706775</c:v>
                </c:pt>
                <c:pt idx="14">
                  <c:v>830622</c:v>
                </c:pt>
                <c:pt idx="15">
                  <c:v>1749343</c:v>
                </c:pt>
                <c:pt idx="16">
                  <c:v>1257584</c:v>
                </c:pt>
                <c:pt idx="17">
                  <c:v>873972</c:v>
                </c:pt>
                <c:pt idx="18">
                  <c:v>405813</c:v>
                </c:pt>
                <c:pt idx="19">
                  <c:v>367601</c:v>
                </c:pt>
                <c:pt idx="20">
                  <c:v>1584064</c:v>
                </c:pt>
                <c:pt idx="21">
                  <c:v>830915</c:v>
                </c:pt>
                <c:pt idx="22">
                  <c:v>566747</c:v>
                </c:pt>
                <c:pt idx="23">
                  <c:v>369318</c:v>
                </c:pt>
                <c:pt idx="24">
                  <c:v>421164</c:v>
                </c:pt>
                <c:pt idx="25">
                  <c:v>10039107</c:v>
                </c:pt>
                <c:pt idx="26">
                  <c:v>3338330</c:v>
                </c:pt>
                <c:pt idx="27">
                  <c:v>2470546</c:v>
                </c:pt>
                <c:pt idx="28">
                  <c:v>1927852</c:v>
                </c:pt>
                <c:pt idx="29">
                  <c:v>3175692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4-5B4E-B0B9-2F8A801A7A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009103"/>
        <c:axId val="485010735"/>
      </c:barChart>
      <c:catAx>
        <c:axId val="4850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0735"/>
        <c:crosses val="autoZero"/>
        <c:auto val="1"/>
        <c:lblAlgn val="ctr"/>
        <c:lblOffset val="100"/>
        <c:noMultiLvlLbl val="0"/>
      </c:catAx>
      <c:valAx>
        <c:axId val="485010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Persons ages 65+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Sheet1!$B$47:$B$76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DELAWARE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Sheet1!$C$47:$C$76</c:f>
              <c:numCache>
                <c:formatCode>General</c:formatCode>
                <c:ptCount val="30"/>
                <c:pt idx="0">
                  <c:v>16300</c:v>
                </c:pt>
                <c:pt idx="1">
                  <c:v>14400</c:v>
                </c:pt>
                <c:pt idx="2">
                  <c:v>18200</c:v>
                </c:pt>
                <c:pt idx="3">
                  <c:v>13300</c:v>
                </c:pt>
                <c:pt idx="4">
                  <c:v>17300</c:v>
                </c:pt>
                <c:pt idx="5">
                  <c:v>17700</c:v>
                </c:pt>
                <c:pt idx="6">
                  <c:v>12200</c:v>
                </c:pt>
                <c:pt idx="7">
                  <c:v>13900</c:v>
                </c:pt>
                <c:pt idx="8">
                  <c:v>10800</c:v>
                </c:pt>
                <c:pt idx="9">
                  <c:v>15000</c:v>
                </c:pt>
                <c:pt idx="10">
                  <c:v>12300</c:v>
                </c:pt>
                <c:pt idx="11">
                  <c:v>15700</c:v>
                </c:pt>
                <c:pt idx="12">
                  <c:v>17600</c:v>
                </c:pt>
                <c:pt idx="13">
                  <c:v>17200</c:v>
                </c:pt>
                <c:pt idx="14">
                  <c:v>13200</c:v>
                </c:pt>
                <c:pt idx="15">
                  <c:v>14200</c:v>
                </c:pt>
                <c:pt idx="16">
                  <c:v>17300</c:v>
                </c:pt>
                <c:pt idx="17">
                  <c:v>17400</c:v>
                </c:pt>
                <c:pt idx="18">
                  <c:v>18000</c:v>
                </c:pt>
                <c:pt idx="19">
                  <c:v>14500</c:v>
                </c:pt>
                <c:pt idx="20">
                  <c:v>14000</c:v>
                </c:pt>
                <c:pt idx="21">
                  <c:v>18200</c:v>
                </c:pt>
                <c:pt idx="22">
                  <c:v>16800</c:v>
                </c:pt>
                <c:pt idx="23">
                  <c:v>17100</c:v>
                </c:pt>
                <c:pt idx="24">
                  <c:v>17600</c:v>
                </c:pt>
                <c:pt idx="25">
                  <c:v>14100</c:v>
                </c:pt>
                <c:pt idx="26">
                  <c:v>14500</c:v>
                </c:pt>
                <c:pt idx="27">
                  <c:v>14800</c:v>
                </c:pt>
                <c:pt idx="28">
                  <c:v>13900</c:v>
                </c:pt>
                <c:pt idx="29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4-D64A-B77A-3CD993D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7444655"/>
        <c:axId val="503989631"/>
      </c:barChart>
      <c:catAx>
        <c:axId val="38744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9631"/>
        <c:crosses val="autoZero"/>
        <c:auto val="1"/>
        <c:lblAlgn val="ctr"/>
        <c:lblOffset val="100"/>
        <c:noMultiLvlLbl val="0"/>
      </c:catAx>
      <c:valAx>
        <c:axId val="503989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RESIDENTS AGES 65+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Number of hospitals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Sheet1!$T$11:$T$40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DELAWARE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Sheet1!$U$11:$U$40</c:f>
              <c:numCache>
                <c:formatCode>General</c:formatCode>
                <c:ptCount val="30"/>
                <c:pt idx="0">
                  <c:v>13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7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24</c:v>
                </c:pt>
                <c:pt idx="11">
                  <c:v>19</c:v>
                </c:pt>
                <c:pt idx="12">
                  <c:v>2</c:v>
                </c:pt>
                <c:pt idx="13">
                  <c:v>11</c:v>
                </c:pt>
                <c:pt idx="14">
                  <c:v>9</c:v>
                </c:pt>
                <c:pt idx="15">
                  <c:v>35</c:v>
                </c:pt>
                <c:pt idx="16">
                  <c:v>17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35</c:v>
                </c:pt>
                <c:pt idx="21">
                  <c:v>32</c:v>
                </c:pt>
                <c:pt idx="22">
                  <c:v>15</c:v>
                </c:pt>
                <c:pt idx="23">
                  <c:v>10</c:v>
                </c:pt>
                <c:pt idx="24">
                  <c:v>6</c:v>
                </c:pt>
                <c:pt idx="25">
                  <c:v>129</c:v>
                </c:pt>
                <c:pt idx="26">
                  <c:v>38</c:v>
                </c:pt>
                <c:pt idx="27">
                  <c:v>24</c:v>
                </c:pt>
                <c:pt idx="28">
                  <c:v>17</c:v>
                </c:pt>
                <c:pt idx="2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4-FA47-B9F9-80B12162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1781471"/>
        <c:axId val="452762335"/>
      </c:barChart>
      <c:catAx>
        <c:axId val="45178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2335"/>
        <c:crosses val="autoZero"/>
        <c:auto val="1"/>
        <c:lblAlgn val="ctr"/>
        <c:lblOffset val="100"/>
        <c:noMultiLvlLbl val="0"/>
      </c:catAx>
      <c:valAx>
        <c:axId val="45276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HOSPITALS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Sheet1!$U$46</c:f>
              <c:strCache>
                <c:ptCount val="1"/>
                <c:pt idx="0">
                  <c:v>Population per square mile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Sheet1!$T$47:$T$76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DELAWARE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Sheet1!$U$47:$U$76</c:f>
              <c:numCache>
                <c:formatCode>General</c:formatCode>
                <c:ptCount val="30"/>
                <c:pt idx="0">
                  <c:v>20553.599999999999</c:v>
                </c:pt>
                <c:pt idx="1">
                  <c:v>35369.1</c:v>
                </c:pt>
                <c:pt idx="2">
                  <c:v>4704.8</c:v>
                </c:pt>
                <c:pt idx="3">
                  <c:v>32903.599999999999</c:v>
                </c:pt>
                <c:pt idx="4">
                  <c:v>1637.4</c:v>
                </c:pt>
                <c:pt idx="5">
                  <c:v>3884.5</c:v>
                </c:pt>
                <c:pt idx="6">
                  <c:v>13731.4</c:v>
                </c:pt>
                <c:pt idx="7">
                  <c:v>6211.5</c:v>
                </c:pt>
                <c:pt idx="8">
                  <c:v>5216.1000000000004</c:v>
                </c:pt>
                <c:pt idx="9">
                  <c:v>2715.3</c:v>
                </c:pt>
                <c:pt idx="10">
                  <c:v>12415.7</c:v>
                </c:pt>
                <c:pt idx="11">
                  <c:v>1837.9</c:v>
                </c:pt>
                <c:pt idx="12">
                  <c:v>1508.8</c:v>
                </c:pt>
                <c:pt idx="13">
                  <c:v>1693.6</c:v>
                </c:pt>
                <c:pt idx="14">
                  <c:v>528.6</c:v>
                </c:pt>
                <c:pt idx="15">
                  <c:v>2974.4</c:v>
                </c:pt>
                <c:pt idx="16">
                  <c:v>1385.7</c:v>
                </c:pt>
                <c:pt idx="17">
                  <c:v>1754.9</c:v>
                </c:pt>
                <c:pt idx="18">
                  <c:v>668.5</c:v>
                </c:pt>
                <c:pt idx="19">
                  <c:v>488.4</c:v>
                </c:pt>
                <c:pt idx="20">
                  <c:v>11379.5</c:v>
                </c:pt>
                <c:pt idx="21">
                  <c:v>1655.9</c:v>
                </c:pt>
                <c:pt idx="22">
                  <c:v>3040.5</c:v>
                </c:pt>
                <c:pt idx="23">
                  <c:v>1012.5</c:v>
                </c:pt>
                <c:pt idx="24">
                  <c:v>480.4</c:v>
                </c:pt>
                <c:pt idx="25">
                  <c:v>2419.6</c:v>
                </c:pt>
                <c:pt idx="26">
                  <c:v>735.8</c:v>
                </c:pt>
                <c:pt idx="27">
                  <c:v>3745</c:v>
                </c:pt>
                <c:pt idx="28">
                  <c:v>1381</c:v>
                </c:pt>
                <c:pt idx="29">
                  <c:v>3807.7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D-2C45-8019-BA79F967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2165631"/>
        <c:axId val="452624543"/>
      </c:barChart>
      <c:catAx>
        <c:axId val="45216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4543"/>
        <c:crosses val="autoZero"/>
        <c:auto val="1"/>
        <c:lblAlgn val="ctr"/>
        <c:lblOffset val="100"/>
        <c:noMultiLvlLbl val="0"/>
      </c:catAx>
      <c:valAx>
        <c:axId val="452624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()POPULATION PER SQUARE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693088</xdr:colOff>
      <xdr:row>89</xdr:row>
      <xdr:rowOff>15789</xdr:rowOff>
    </xdr:from>
    <xdr:to>
      <xdr:col>19</xdr:col>
      <xdr:colOff>679301</xdr:colOff>
      <xdr:row>131</xdr:row>
      <xdr:rowOff>59069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A657F-2A74-D949-8ABD-3FC47963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698403</xdr:colOff>
      <xdr:row>135</xdr:row>
      <xdr:rowOff>131136</xdr:rowOff>
    </xdr:from>
    <xdr:to>
      <xdr:col>19</xdr:col>
      <xdr:colOff>590697</xdr:colOff>
      <xdr:row>177</xdr:row>
      <xdr:rowOff>147674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2625E2-1FC9-9E4A-9BD6-3C0C88075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676743</xdr:colOff>
      <xdr:row>90</xdr:row>
      <xdr:rowOff>0</xdr:rowOff>
    </xdr:from>
    <xdr:to>
      <xdr:col>37</xdr:col>
      <xdr:colOff>708839</xdr:colOff>
      <xdr:row>132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1A0DF-C386-BA45-8803-E1A0AF0F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246519</xdr:colOff>
      <xdr:row>137</xdr:row>
      <xdr:rowOff>29929</xdr:rowOff>
    </xdr:from>
    <xdr:to>
      <xdr:col>37</xdr:col>
      <xdr:colOff>265814</xdr:colOff>
      <xdr:row>179</xdr:row>
      <xdr:rowOff>63796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4374D5-9630-6442-B139-0179DE66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her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QUEENS</v>
          </cell>
          <cell r="E1" t="str">
            <v>KINGS</v>
          </cell>
          <cell r="F1" t="str">
            <v>NASSAU</v>
          </cell>
          <cell r="G1" t="str">
            <v>BRONX</v>
          </cell>
          <cell r="H1" t="str">
            <v>SUFFOLK</v>
          </cell>
        </row>
        <row r="2">
          <cell r="C2">
            <v>43922</v>
          </cell>
        </row>
        <row r="3">
          <cell r="C3">
            <v>43923</v>
          </cell>
          <cell r="D3">
            <v>1602</v>
          </cell>
          <cell r="E3">
            <v>1016</v>
          </cell>
          <cell r="F3">
            <v>1011</v>
          </cell>
          <cell r="G3">
            <v>736</v>
          </cell>
          <cell r="H3">
            <v>1141</v>
          </cell>
        </row>
        <row r="4">
          <cell r="C4">
            <v>43924</v>
          </cell>
          <cell r="D4">
            <v>2004</v>
          </cell>
          <cell r="E4">
            <v>2937</v>
          </cell>
          <cell r="F4">
            <v>1032</v>
          </cell>
          <cell r="G4">
            <v>1422</v>
          </cell>
          <cell r="H4">
            <v>1408</v>
          </cell>
        </row>
        <row r="5">
          <cell r="C5">
            <v>43925</v>
          </cell>
          <cell r="D5">
            <v>1548</v>
          </cell>
          <cell r="E5">
            <v>1161</v>
          </cell>
          <cell r="F5">
            <v>2759</v>
          </cell>
          <cell r="G5">
            <v>1055</v>
          </cell>
          <cell r="H5">
            <v>2174</v>
          </cell>
        </row>
        <row r="6">
          <cell r="C6">
            <v>43926</v>
          </cell>
          <cell r="D6">
            <v>1410</v>
          </cell>
          <cell r="E6">
            <v>1032</v>
          </cell>
          <cell r="F6">
            <v>1052</v>
          </cell>
          <cell r="G6">
            <v>918</v>
          </cell>
          <cell r="H6">
            <v>605</v>
          </cell>
        </row>
        <row r="7">
          <cell r="C7">
            <v>43927</v>
          </cell>
          <cell r="D7">
            <v>1302</v>
          </cell>
          <cell r="E7">
            <v>914</v>
          </cell>
          <cell r="G7">
            <v>942</v>
          </cell>
          <cell r="H7">
            <v>1540</v>
          </cell>
        </row>
        <row r="8">
          <cell r="C8">
            <v>43928</v>
          </cell>
          <cell r="D8">
            <v>1726</v>
          </cell>
          <cell r="E8">
            <v>1801</v>
          </cell>
          <cell r="F8">
            <v>2212</v>
          </cell>
          <cell r="G8">
            <v>1261</v>
          </cell>
          <cell r="H8">
            <v>1088</v>
          </cell>
        </row>
        <row r="9">
          <cell r="C9">
            <v>43929</v>
          </cell>
          <cell r="D9">
            <v>1395</v>
          </cell>
          <cell r="E9">
            <v>1345</v>
          </cell>
          <cell r="F9">
            <v>1938</v>
          </cell>
          <cell r="G9">
            <v>1478</v>
          </cell>
          <cell r="H9">
            <v>283</v>
          </cell>
        </row>
        <row r="10">
          <cell r="C10">
            <v>43930</v>
          </cell>
          <cell r="D10">
            <v>1555</v>
          </cell>
          <cell r="E10">
            <v>1828</v>
          </cell>
          <cell r="F10">
            <v>1592</v>
          </cell>
          <cell r="G10">
            <v>2317</v>
          </cell>
          <cell r="H10">
            <v>1569</v>
          </cell>
        </row>
        <row r="11">
          <cell r="C11">
            <v>43931</v>
          </cell>
          <cell r="D11">
            <v>1995</v>
          </cell>
          <cell r="E11">
            <v>1438</v>
          </cell>
          <cell r="F11">
            <v>1372</v>
          </cell>
          <cell r="G11">
            <v>1807</v>
          </cell>
          <cell r="H11">
            <v>1279</v>
          </cell>
        </row>
        <row r="12">
          <cell r="C12">
            <v>43932</v>
          </cell>
          <cell r="D12">
            <v>1290</v>
          </cell>
          <cell r="E12">
            <v>1196</v>
          </cell>
          <cell r="G12">
            <v>980</v>
          </cell>
          <cell r="H12">
            <v>1191</v>
          </cell>
        </row>
        <row r="13">
          <cell r="C13">
            <v>43933</v>
          </cell>
          <cell r="D13">
            <v>1705</v>
          </cell>
          <cell r="E13">
            <v>1420</v>
          </cell>
          <cell r="F13">
            <v>1072</v>
          </cell>
          <cell r="G13">
            <v>1186</v>
          </cell>
          <cell r="H13">
            <v>933</v>
          </cell>
        </row>
        <row r="14">
          <cell r="C14">
            <v>43934</v>
          </cell>
          <cell r="D14">
            <v>719</v>
          </cell>
          <cell r="E14">
            <v>573</v>
          </cell>
          <cell r="F14">
            <v>1774</v>
          </cell>
          <cell r="G14">
            <v>643</v>
          </cell>
          <cell r="H14">
            <v>827</v>
          </cell>
        </row>
        <row r="15">
          <cell r="C15">
            <v>43935</v>
          </cell>
          <cell r="D15">
            <v>148</v>
          </cell>
          <cell r="E15">
            <v>103</v>
          </cell>
          <cell r="F15">
            <v>892</v>
          </cell>
          <cell r="G15">
            <v>74</v>
          </cell>
          <cell r="H15">
            <v>819</v>
          </cell>
        </row>
        <row r="16">
          <cell r="C16">
            <v>43936</v>
          </cell>
          <cell r="F16">
            <v>1465</v>
          </cell>
          <cell r="G16">
            <v>1161</v>
          </cell>
          <cell r="H16">
            <v>816</v>
          </cell>
        </row>
        <row r="17">
          <cell r="C17">
            <v>43937</v>
          </cell>
          <cell r="D17">
            <v>1153</v>
          </cell>
          <cell r="E17">
            <v>1552</v>
          </cell>
          <cell r="F17">
            <v>1057</v>
          </cell>
          <cell r="G17">
            <v>1051</v>
          </cell>
          <cell r="H17">
            <v>904</v>
          </cell>
        </row>
        <row r="18">
          <cell r="C18">
            <v>43938</v>
          </cell>
          <cell r="D18">
            <v>1173</v>
          </cell>
          <cell r="E18">
            <v>1184</v>
          </cell>
          <cell r="F18">
            <v>767</v>
          </cell>
          <cell r="G18">
            <v>1376</v>
          </cell>
          <cell r="H18">
            <v>853</v>
          </cell>
        </row>
        <row r="19">
          <cell r="C19">
            <v>43939</v>
          </cell>
          <cell r="D19">
            <v>1125</v>
          </cell>
          <cell r="E19">
            <v>1058</v>
          </cell>
          <cell r="F19">
            <v>641</v>
          </cell>
          <cell r="G19">
            <v>1002</v>
          </cell>
          <cell r="H19">
            <v>1108</v>
          </cell>
        </row>
        <row r="20">
          <cell r="C20">
            <v>43940</v>
          </cell>
          <cell r="F20">
            <v>833</v>
          </cell>
          <cell r="G20">
            <v>859</v>
          </cell>
          <cell r="H20">
            <v>745</v>
          </cell>
        </row>
        <row r="21">
          <cell r="C21">
            <v>43941</v>
          </cell>
          <cell r="F21">
            <v>664</v>
          </cell>
          <cell r="G21">
            <v>497</v>
          </cell>
          <cell r="H21">
            <v>774</v>
          </cell>
        </row>
        <row r="22">
          <cell r="C22">
            <v>43942</v>
          </cell>
          <cell r="D22">
            <v>799</v>
          </cell>
          <cell r="E22">
            <v>664</v>
          </cell>
          <cell r="F22">
            <v>402</v>
          </cell>
          <cell r="G22">
            <v>617</v>
          </cell>
          <cell r="H22">
            <v>492</v>
          </cell>
        </row>
        <row r="23">
          <cell r="C23">
            <v>43943</v>
          </cell>
          <cell r="D23">
            <v>891</v>
          </cell>
          <cell r="E23">
            <v>787</v>
          </cell>
          <cell r="F23">
            <v>476</v>
          </cell>
          <cell r="G23">
            <v>879</v>
          </cell>
          <cell r="H23">
            <v>700</v>
          </cell>
        </row>
        <row r="24">
          <cell r="C24">
            <v>43944</v>
          </cell>
          <cell r="D24">
            <v>1191</v>
          </cell>
          <cell r="E24">
            <v>873</v>
          </cell>
          <cell r="F24">
            <v>569</v>
          </cell>
          <cell r="G24">
            <v>791</v>
          </cell>
          <cell r="H24">
            <v>713</v>
          </cell>
        </row>
        <row r="25">
          <cell r="C25">
            <v>43945</v>
          </cell>
          <cell r="D25">
            <v>1483</v>
          </cell>
          <cell r="E25">
            <v>1294</v>
          </cell>
          <cell r="F25">
            <v>641</v>
          </cell>
          <cell r="G25">
            <v>1042</v>
          </cell>
          <cell r="H25">
            <v>1039</v>
          </cell>
        </row>
        <row r="26">
          <cell r="C26">
            <v>43946</v>
          </cell>
          <cell r="D26">
            <v>1474</v>
          </cell>
          <cell r="E26">
            <v>1012</v>
          </cell>
          <cell r="F26">
            <v>1033</v>
          </cell>
          <cell r="G26">
            <v>1482</v>
          </cell>
          <cell r="H26">
            <v>762</v>
          </cell>
        </row>
        <row r="27">
          <cell r="C27">
            <v>43947</v>
          </cell>
          <cell r="D27">
            <v>884</v>
          </cell>
          <cell r="E27">
            <v>827</v>
          </cell>
          <cell r="F27">
            <v>724</v>
          </cell>
          <cell r="G27">
            <v>787</v>
          </cell>
          <cell r="H27">
            <v>691</v>
          </cell>
        </row>
        <row r="28">
          <cell r="C28">
            <v>43948</v>
          </cell>
          <cell r="D28">
            <v>654</v>
          </cell>
          <cell r="E28">
            <v>527</v>
          </cell>
          <cell r="F28">
            <v>343</v>
          </cell>
          <cell r="G28">
            <v>586</v>
          </cell>
          <cell r="H28">
            <v>411</v>
          </cell>
        </row>
        <row r="29">
          <cell r="C29">
            <v>43949</v>
          </cell>
          <cell r="D29">
            <v>530</v>
          </cell>
          <cell r="E29">
            <v>573</v>
          </cell>
          <cell r="F29">
            <v>220</v>
          </cell>
          <cell r="G29">
            <v>438</v>
          </cell>
          <cell r="H29">
            <v>254</v>
          </cell>
        </row>
        <row r="30">
          <cell r="C30">
            <v>43950</v>
          </cell>
          <cell r="D30">
            <v>812</v>
          </cell>
          <cell r="E30">
            <v>649</v>
          </cell>
          <cell r="F30">
            <v>420</v>
          </cell>
          <cell r="G30">
            <v>606</v>
          </cell>
          <cell r="H30">
            <v>541</v>
          </cell>
        </row>
        <row r="31">
          <cell r="C31">
            <v>43951</v>
          </cell>
          <cell r="D31">
            <v>890</v>
          </cell>
          <cell r="E31">
            <v>636</v>
          </cell>
          <cell r="F31">
            <v>349</v>
          </cell>
          <cell r="G31">
            <v>644</v>
          </cell>
          <cell r="H31">
            <v>399</v>
          </cell>
        </row>
        <row r="32">
          <cell r="C32">
            <v>43952</v>
          </cell>
          <cell r="D32">
            <v>643</v>
          </cell>
          <cell r="E32">
            <v>647</v>
          </cell>
          <cell r="F32">
            <v>307</v>
          </cell>
          <cell r="G32">
            <v>541</v>
          </cell>
          <cell r="H32">
            <v>373</v>
          </cell>
        </row>
        <row r="33">
          <cell r="C33">
            <v>43953</v>
          </cell>
          <cell r="D33">
            <v>765</v>
          </cell>
          <cell r="E33">
            <v>756</v>
          </cell>
          <cell r="F33">
            <v>358</v>
          </cell>
          <cell r="G33">
            <v>665</v>
          </cell>
          <cell r="H33">
            <v>441</v>
          </cell>
        </row>
        <row r="34">
          <cell r="C34">
            <v>43954</v>
          </cell>
          <cell r="D34">
            <v>601</v>
          </cell>
          <cell r="E34">
            <v>564</v>
          </cell>
          <cell r="F34">
            <v>261</v>
          </cell>
          <cell r="G34">
            <v>466</v>
          </cell>
          <cell r="H34">
            <v>377</v>
          </cell>
        </row>
        <row r="35">
          <cell r="C35">
            <v>43955</v>
          </cell>
          <cell r="D35">
            <v>450</v>
          </cell>
          <cell r="E35">
            <v>344</v>
          </cell>
          <cell r="F35">
            <v>185</v>
          </cell>
          <cell r="G35">
            <v>307</v>
          </cell>
          <cell r="H35">
            <v>222</v>
          </cell>
        </row>
        <row r="36">
          <cell r="C36">
            <v>43956</v>
          </cell>
          <cell r="D36">
            <v>358</v>
          </cell>
          <cell r="E36">
            <v>396</v>
          </cell>
          <cell r="F36">
            <v>187</v>
          </cell>
          <cell r="G36">
            <v>253</v>
          </cell>
          <cell r="H36">
            <v>198</v>
          </cell>
        </row>
        <row r="37">
          <cell r="C37">
            <v>43957</v>
          </cell>
          <cell r="F37">
            <v>198</v>
          </cell>
          <cell r="G37">
            <v>402</v>
          </cell>
          <cell r="H37">
            <v>268</v>
          </cell>
        </row>
        <row r="38">
          <cell r="C38">
            <v>43958</v>
          </cell>
          <cell r="F38">
            <v>243</v>
          </cell>
          <cell r="G38">
            <v>303</v>
          </cell>
          <cell r="H38">
            <v>349</v>
          </cell>
        </row>
        <row r="39">
          <cell r="C39">
            <v>43959</v>
          </cell>
          <cell r="D39">
            <v>494</v>
          </cell>
          <cell r="E39">
            <v>448</v>
          </cell>
          <cell r="F39">
            <v>219</v>
          </cell>
          <cell r="G39">
            <v>352</v>
          </cell>
          <cell r="H39">
            <v>331</v>
          </cell>
        </row>
        <row r="40">
          <cell r="C40">
            <v>43960</v>
          </cell>
          <cell r="D40">
            <v>549</v>
          </cell>
          <cell r="E40">
            <v>463</v>
          </cell>
          <cell r="F40">
            <v>216</v>
          </cell>
          <cell r="G40">
            <v>271</v>
          </cell>
          <cell r="H40">
            <v>238</v>
          </cell>
        </row>
        <row r="41">
          <cell r="C41">
            <v>43961</v>
          </cell>
          <cell r="D41">
            <v>369</v>
          </cell>
          <cell r="E41">
            <v>356</v>
          </cell>
          <cell r="F41">
            <v>189</v>
          </cell>
          <cell r="G41">
            <v>255</v>
          </cell>
          <cell r="H41">
            <v>241</v>
          </cell>
        </row>
        <row r="42">
          <cell r="C42">
            <v>43962</v>
          </cell>
          <cell r="D42">
            <v>318</v>
          </cell>
          <cell r="E42">
            <v>255</v>
          </cell>
          <cell r="F42">
            <v>120</v>
          </cell>
          <cell r="H42">
            <v>209</v>
          </cell>
        </row>
        <row r="43">
          <cell r="C43">
            <v>43963</v>
          </cell>
          <cell r="D43">
            <v>211</v>
          </cell>
          <cell r="E43">
            <v>259</v>
          </cell>
          <cell r="F43">
            <v>97</v>
          </cell>
          <cell r="H43">
            <v>151</v>
          </cell>
        </row>
        <row r="44">
          <cell r="C44">
            <v>43964</v>
          </cell>
          <cell r="D44">
            <v>357</v>
          </cell>
          <cell r="E44">
            <v>336</v>
          </cell>
          <cell r="F44">
            <v>153</v>
          </cell>
          <cell r="G44">
            <v>236</v>
          </cell>
          <cell r="H44">
            <v>243</v>
          </cell>
        </row>
        <row r="45">
          <cell r="C45">
            <v>43965</v>
          </cell>
          <cell r="D45">
            <v>336</v>
          </cell>
          <cell r="E45">
            <v>428</v>
          </cell>
          <cell r="F45">
            <v>156</v>
          </cell>
          <cell r="G45">
            <v>303</v>
          </cell>
          <cell r="H45">
            <v>239</v>
          </cell>
        </row>
        <row r="46">
          <cell r="C46">
            <v>43966</v>
          </cell>
          <cell r="D46">
            <v>432</v>
          </cell>
          <cell r="E46">
            <v>486</v>
          </cell>
          <cell r="F46">
            <v>121</v>
          </cell>
          <cell r="G46">
            <v>539</v>
          </cell>
          <cell r="H46">
            <v>175</v>
          </cell>
        </row>
        <row r="47">
          <cell r="C47">
            <v>43967</v>
          </cell>
          <cell r="D47">
            <v>325</v>
          </cell>
          <cell r="E47">
            <v>410</v>
          </cell>
          <cell r="F47">
            <v>169</v>
          </cell>
          <cell r="G47">
            <v>293</v>
          </cell>
          <cell r="H47">
            <v>223</v>
          </cell>
        </row>
        <row r="48">
          <cell r="C48">
            <v>43968</v>
          </cell>
          <cell r="D48">
            <v>291</v>
          </cell>
          <cell r="E48">
            <v>307</v>
          </cell>
          <cell r="F48">
            <v>103</v>
          </cell>
          <cell r="G48">
            <v>210</v>
          </cell>
          <cell r="H48">
            <v>175</v>
          </cell>
        </row>
        <row r="49">
          <cell r="C49">
            <v>43969</v>
          </cell>
          <cell r="D49">
            <v>192</v>
          </cell>
          <cell r="E49">
            <v>187</v>
          </cell>
          <cell r="F49">
            <v>89</v>
          </cell>
          <cell r="G49">
            <v>136</v>
          </cell>
          <cell r="H49">
            <v>107</v>
          </cell>
        </row>
        <row r="50">
          <cell r="C50">
            <v>43970</v>
          </cell>
          <cell r="D50">
            <v>184</v>
          </cell>
          <cell r="E50">
            <v>196</v>
          </cell>
          <cell r="F50">
            <v>70</v>
          </cell>
          <cell r="G50">
            <v>112</v>
          </cell>
          <cell r="H50">
            <v>103</v>
          </cell>
        </row>
        <row r="51">
          <cell r="C51">
            <v>43971</v>
          </cell>
          <cell r="D51">
            <v>244</v>
          </cell>
          <cell r="E51">
            <v>208</v>
          </cell>
          <cell r="F51">
            <v>73</v>
          </cell>
          <cell r="G51">
            <v>148</v>
          </cell>
          <cell r="H51">
            <v>84</v>
          </cell>
        </row>
        <row r="52">
          <cell r="C52">
            <v>43972</v>
          </cell>
          <cell r="D52">
            <v>273</v>
          </cell>
          <cell r="E52">
            <v>496</v>
          </cell>
          <cell r="F52">
            <v>119</v>
          </cell>
          <cell r="G52">
            <v>185</v>
          </cell>
          <cell r="H52">
            <v>142</v>
          </cell>
        </row>
        <row r="53">
          <cell r="C53">
            <v>43973</v>
          </cell>
          <cell r="D53">
            <v>211</v>
          </cell>
          <cell r="E53">
            <v>254</v>
          </cell>
          <cell r="F53">
            <v>121</v>
          </cell>
          <cell r="G53">
            <v>163</v>
          </cell>
          <cell r="H53">
            <v>119</v>
          </cell>
        </row>
        <row r="54">
          <cell r="C54">
            <v>43974</v>
          </cell>
          <cell r="D54">
            <v>186</v>
          </cell>
          <cell r="E54">
            <v>263</v>
          </cell>
          <cell r="F54">
            <v>118</v>
          </cell>
          <cell r="G54">
            <v>155</v>
          </cell>
          <cell r="H54">
            <v>130</v>
          </cell>
        </row>
        <row r="55">
          <cell r="C55">
            <v>43975</v>
          </cell>
          <cell r="D55">
            <v>214</v>
          </cell>
          <cell r="E55">
            <v>273</v>
          </cell>
          <cell r="F55">
            <v>111</v>
          </cell>
          <cell r="G55">
            <v>216</v>
          </cell>
          <cell r="H55">
            <v>162</v>
          </cell>
        </row>
        <row r="56">
          <cell r="C56">
            <v>43976</v>
          </cell>
          <cell r="D56">
            <v>192</v>
          </cell>
          <cell r="E56">
            <v>185</v>
          </cell>
          <cell r="F56">
            <v>70</v>
          </cell>
          <cell r="G56">
            <v>110</v>
          </cell>
          <cell r="H56">
            <v>126</v>
          </cell>
        </row>
        <row r="57">
          <cell r="C57">
            <v>43977</v>
          </cell>
          <cell r="D57">
            <v>132</v>
          </cell>
          <cell r="E57">
            <v>200</v>
          </cell>
          <cell r="F57">
            <v>67</v>
          </cell>
          <cell r="G57">
            <v>117</v>
          </cell>
          <cell r="H57">
            <v>109</v>
          </cell>
        </row>
        <row r="58">
          <cell r="C58">
            <v>43978</v>
          </cell>
          <cell r="D58">
            <v>165</v>
          </cell>
          <cell r="E58">
            <v>219</v>
          </cell>
          <cell r="F58">
            <v>60</v>
          </cell>
          <cell r="G58">
            <v>139</v>
          </cell>
          <cell r="H58">
            <v>59</v>
          </cell>
        </row>
        <row r="59">
          <cell r="C59">
            <v>43979</v>
          </cell>
          <cell r="D59">
            <v>275</v>
          </cell>
          <cell r="E59">
            <v>368</v>
          </cell>
          <cell r="F59">
            <v>106</v>
          </cell>
          <cell r="G59">
            <v>250</v>
          </cell>
          <cell r="H59">
            <v>101</v>
          </cell>
        </row>
        <row r="60">
          <cell r="C60">
            <v>43980</v>
          </cell>
          <cell r="D60">
            <v>244</v>
          </cell>
          <cell r="E60">
            <v>299</v>
          </cell>
          <cell r="F60">
            <v>86</v>
          </cell>
          <cell r="G60">
            <v>221</v>
          </cell>
          <cell r="H60">
            <v>86</v>
          </cell>
        </row>
        <row r="61">
          <cell r="C61">
            <v>43981</v>
          </cell>
          <cell r="D61">
            <v>183</v>
          </cell>
          <cell r="E61">
            <v>281</v>
          </cell>
          <cell r="F61">
            <v>81</v>
          </cell>
          <cell r="G61">
            <v>142</v>
          </cell>
          <cell r="H61">
            <v>87</v>
          </cell>
        </row>
        <row r="62">
          <cell r="C62">
            <v>43982</v>
          </cell>
          <cell r="D62">
            <v>148</v>
          </cell>
          <cell r="E62">
            <v>173</v>
          </cell>
          <cell r="F62">
            <v>89</v>
          </cell>
          <cell r="G62">
            <v>173</v>
          </cell>
          <cell r="H62">
            <v>111</v>
          </cell>
        </row>
        <row r="63">
          <cell r="C63">
            <v>43983</v>
          </cell>
          <cell r="D63">
            <v>119</v>
          </cell>
          <cell r="E63">
            <v>153</v>
          </cell>
          <cell r="F63">
            <v>83</v>
          </cell>
          <cell r="G63">
            <v>106</v>
          </cell>
          <cell r="H63">
            <v>62</v>
          </cell>
        </row>
        <row r="64">
          <cell r="C64">
            <v>43984</v>
          </cell>
          <cell r="D64">
            <v>199</v>
          </cell>
          <cell r="E64">
            <v>189</v>
          </cell>
          <cell r="F64">
            <v>93</v>
          </cell>
          <cell r="G64">
            <v>107</v>
          </cell>
          <cell r="H64">
            <v>275</v>
          </cell>
        </row>
        <row r="65">
          <cell r="C65">
            <v>43985</v>
          </cell>
          <cell r="D65">
            <v>132</v>
          </cell>
          <cell r="E65">
            <v>163</v>
          </cell>
          <cell r="F65">
            <v>72</v>
          </cell>
          <cell r="G65">
            <v>105</v>
          </cell>
          <cell r="H65">
            <v>82</v>
          </cell>
        </row>
        <row r="66">
          <cell r="C66">
            <v>43986</v>
          </cell>
          <cell r="D66">
            <v>117</v>
          </cell>
          <cell r="E66">
            <v>182</v>
          </cell>
          <cell r="F66">
            <v>69</v>
          </cell>
          <cell r="G66">
            <v>117</v>
          </cell>
          <cell r="H66">
            <v>91</v>
          </cell>
        </row>
        <row r="67">
          <cell r="C67">
            <v>43987</v>
          </cell>
          <cell r="D67">
            <v>150</v>
          </cell>
          <cell r="E67">
            <v>183</v>
          </cell>
          <cell r="F67">
            <v>84</v>
          </cell>
          <cell r="G67">
            <v>90</v>
          </cell>
          <cell r="H67">
            <v>86</v>
          </cell>
        </row>
        <row r="68">
          <cell r="C68">
            <v>43988</v>
          </cell>
          <cell r="D68">
            <v>158</v>
          </cell>
          <cell r="E68">
            <v>196</v>
          </cell>
          <cell r="F68">
            <v>56</v>
          </cell>
          <cell r="G68">
            <v>104</v>
          </cell>
          <cell r="H68">
            <v>39</v>
          </cell>
        </row>
        <row r="69">
          <cell r="C69">
            <v>43989</v>
          </cell>
          <cell r="D69">
            <v>113</v>
          </cell>
          <cell r="E69">
            <v>165</v>
          </cell>
          <cell r="F69">
            <v>51</v>
          </cell>
          <cell r="G69">
            <v>98</v>
          </cell>
          <cell r="H69">
            <v>51</v>
          </cell>
        </row>
        <row r="70">
          <cell r="C70">
            <v>43990</v>
          </cell>
          <cell r="D70">
            <v>134</v>
          </cell>
          <cell r="E70">
            <v>129</v>
          </cell>
          <cell r="F70">
            <v>43</v>
          </cell>
          <cell r="G70">
            <v>72</v>
          </cell>
          <cell r="H70">
            <v>48</v>
          </cell>
        </row>
        <row r="71">
          <cell r="C71">
            <v>43991</v>
          </cell>
          <cell r="D71">
            <v>97</v>
          </cell>
          <cell r="E71">
            <v>107</v>
          </cell>
          <cell r="F71">
            <v>33</v>
          </cell>
          <cell r="G71">
            <v>75</v>
          </cell>
          <cell r="H71">
            <v>49</v>
          </cell>
        </row>
        <row r="72">
          <cell r="C72">
            <v>43992</v>
          </cell>
          <cell r="D72">
            <v>132</v>
          </cell>
          <cell r="E72">
            <v>117</v>
          </cell>
          <cell r="F72">
            <v>35</v>
          </cell>
          <cell r="G72">
            <v>96</v>
          </cell>
          <cell r="H72">
            <v>38</v>
          </cell>
        </row>
        <row r="73">
          <cell r="C73">
            <v>43993</v>
          </cell>
          <cell r="D73">
            <v>106</v>
          </cell>
          <cell r="E73">
            <v>121</v>
          </cell>
          <cell r="F73">
            <v>45</v>
          </cell>
          <cell r="G73">
            <v>93</v>
          </cell>
          <cell r="H73">
            <v>48</v>
          </cell>
        </row>
        <row r="74">
          <cell r="C74">
            <v>43994</v>
          </cell>
          <cell r="D74">
            <v>141</v>
          </cell>
          <cell r="E74">
            <v>128</v>
          </cell>
          <cell r="F74">
            <v>54</v>
          </cell>
          <cell r="G74">
            <v>80</v>
          </cell>
          <cell r="H74">
            <v>47</v>
          </cell>
        </row>
        <row r="75">
          <cell r="C75">
            <v>43995</v>
          </cell>
          <cell r="D75">
            <v>154</v>
          </cell>
          <cell r="E75">
            <v>186</v>
          </cell>
          <cell r="F75">
            <v>58</v>
          </cell>
          <cell r="G75">
            <v>105</v>
          </cell>
          <cell r="H75">
            <v>56</v>
          </cell>
        </row>
        <row r="76">
          <cell r="C76">
            <v>43996</v>
          </cell>
          <cell r="D76">
            <v>95</v>
          </cell>
          <cell r="E76">
            <v>140</v>
          </cell>
          <cell r="F76">
            <v>32</v>
          </cell>
          <cell r="G76">
            <v>66</v>
          </cell>
          <cell r="H76">
            <v>44</v>
          </cell>
        </row>
        <row r="77">
          <cell r="C77">
            <v>43997</v>
          </cell>
          <cell r="D77">
            <v>110</v>
          </cell>
          <cell r="E77">
            <v>118</v>
          </cell>
          <cell r="F77">
            <v>36</v>
          </cell>
          <cell r="G77">
            <v>78</v>
          </cell>
          <cell r="H77">
            <v>33</v>
          </cell>
        </row>
        <row r="78">
          <cell r="C78">
            <v>43998</v>
          </cell>
          <cell r="D78">
            <v>110</v>
          </cell>
          <cell r="E78">
            <v>97</v>
          </cell>
          <cell r="F78">
            <v>50</v>
          </cell>
          <cell r="G78">
            <v>65</v>
          </cell>
          <cell r="H78">
            <v>46</v>
          </cell>
        </row>
        <row r="79">
          <cell r="C79">
            <v>43999</v>
          </cell>
          <cell r="D79">
            <v>134</v>
          </cell>
          <cell r="E79">
            <v>112</v>
          </cell>
          <cell r="F79">
            <v>30</v>
          </cell>
          <cell r="G79">
            <v>68</v>
          </cell>
          <cell r="H79">
            <v>32</v>
          </cell>
        </row>
        <row r="80">
          <cell r="C80">
            <v>44000</v>
          </cell>
          <cell r="D80">
            <v>92</v>
          </cell>
          <cell r="E80">
            <v>116</v>
          </cell>
          <cell r="F80">
            <v>29</v>
          </cell>
          <cell r="G80">
            <v>52</v>
          </cell>
          <cell r="H80">
            <v>40</v>
          </cell>
        </row>
        <row r="81">
          <cell r="C81">
            <v>44001</v>
          </cell>
          <cell r="D81">
            <v>112</v>
          </cell>
          <cell r="E81">
            <v>132</v>
          </cell>
          <cell r="F81">
            <v>38</v>
          </cell>
          <cell r="G81">
            <v>85</v>
          </cell>
          <cell r="H81">
            <v>54</v>
          </cell>
        </row>
        <row r="82">
          <cell r="C82">
            <v>44002</v>
          </cell>
          <cell r="D82">
            <v>106</v>
          </cell>
          <cell r="E82">
            <v>127</v>
          </cell>
          <cell r="F82">
            <v>56</v>
          </cell>
          <cell r="G82">
            <v>64</v>
          </cell>
          <cell r="H82">
            <v>44</v>
          </cell>
        </row>
        <row r="83">
          <cell r="C83">
            <v>44003</v>
          </cell>
          <cell r="D83">
            <v>135</v>
          </cell>
          <cell r="E83">
            <v>113</v>
          </cell>
          <cell r="F83">
            <v>36</v>
          </cell>
          <cell r="G83">
            <v>48</v>
          </cell>
          <cell r="H83">
            <v>64</v>
          </cell>
        </row>
        <row r="84">
          <cell r="C84">
            <v>44004</v>
          </cell>
          <cell r="D84">
            <v>91</v>
          </cell>
          <cell r="E84">
            <v>75</v>
          </cell>
          <cell r="F84">
            <v>34</v>
          </cell>
          <cell r="G84">
            <v>65</v>
          </cell>
          <cell r="H84">
            <v>38</v>
          </cell>
        </row>
        <row r="85">
          <cell r="C85">
            <v>44005</v>
          </cell>
          <cell r="D85">
            <v>85</v>
          </cell>
          <cell r="E85">
            <v>98</v>
          </cell>
          <cell r="F85">
            <v>31</v>
          </cell>
          <cell r="G85">
            <v>62</v>
          </cell>
          <cell r="H85">
            <v>46</v>
          </cell>
        </row>
        <row r="86">
          <cell r="C86">
            <v>44006</v>
          </cell>
          <cell r="D86">
            <v>84</v>
          </cell>
          <cell r="E86">
            <v>64</v>
          </cell>
          <cell r="F86">
            <v>41</v>
          </cell>
          <cell r="G86">
            <v>76</v>
          </cell>
          <cell r="H86">
            <v>45</v>
          </cell>
        </row>
        <row r="87">
          <cell r="C87">
            <v>44007</v>
          </cell>
          <cell r="D87">
            <v>106</v>
          </cell>
          <cell r="E87">
            <v>95</v>
          </cell>
          <cell r="F87">
            <v>61</v>
          </cell>
          <cell r="G87">
            <v>64</v>
          </cell>
          <cell r="H87">
            <v>50</v>
          </cell>
        </row>
        <row r="88">
          <cell r="C88">
            <v>44008</v>
          </cell>
          <cell r="D88">
            <v>102</v>
          </cell>
          <cell r="E88">
            <v>105</v>
          </cell>
          <cell r="F88">
            <v>38</v>
          </cell>
          <cell r="G88">
            <v>89</v>
          </cell>
          <cell r="H88">
            <v>57</v>
          </cell>
        </row>
        <row r="89">
          <cell r="C89">
            <v>44009</v>
          </cell>
          <cell r="D89">
            <v>86</v>
          </cell>
          <cell r="E89">
            <v>109</v>
          </cell>
          <cell r="F89">
            <v>41</v>
          </cell>
          <cell r="G89">
            <v>73</v>
          </cell>
          <cell r="H89">
            <v>45</v>
          </cell>
        </row>
        <row r="90">
          <cell r="C90">
            <v>44010</v>
          </cell>
          <cell r="D90">
            <v>101</v>
          </cell>
          <cell r="E90">
            <v>87</v>
          </cell>
          <cell r="F90">
            <v>29</v>
          </cell>
          <cell r="G90">
            <v>58</v>
          </cell>
          <cell r="H90">
            <v>53</v>
          </cell>
        </row>
        <row r="91">
          <cell r="C91">
            <v>44011</v>
          </cell>
          <cell r="D91">
            <v>49</v>
          </cell>
          <cell r="E91">
            <v>69</v>
          </cell>
          <cell r="F91">
            <v>26</v>
          </cell>
          <cell r="G91">
            <v>41</v>
          </cell>
          <cell r="H91">
            <v>33</v>
          </cell>
        </row>
        <row r="92">
          <cell r="C92">
            <v>44012</v>
          </cell>
          <cell r="D92">
            <v>66</v>
          </cell>
          <cell r="E92">
            <v>74</v>
          </cell>
          <cell r="F92">
            <v>27</v>
          </cell>
          <cell r="G92">
            <v>43</v>
          </cell>
          <cell r="H92">
            <v>46</v>
          </cell>
        </row>
        <row r="93">
          <cell r="C93">
            <v>44013</v>
          </cell>
          <cell r="D93">
            <v>64</v>
          </cell>
          <cell r="E93">
            <v>92</v>
          </cell>
          <cell r="F93">
            <v>46</v>
          </cell>
          <cell r="G93">
            <v>53</v>
          </cell>
          <cell r="H93">
            <v>42</v>
          </cell>
        </row>
        <row r="94">
          <cell r="C94">
            <v>44014</v>
          </cell>
          <cell r="D94">
            <v>113</v>
          </cell>
          <cell r="E94">
            <v>113</v>
          </cell>
          <cell r="F94">
            <v>57</v>
          </cell>
          <cell r="G94">
            <v>107</v>
          </cell>
          <cell r="H94">
            <v>64</v>
          </cell>
        </row>
        <row r="95">
          <cell r="C95">
            <v>44015</v>
          </cell>
          <cell r="D95">
            <v>137</v>
          </cell>
          <cell r="E95">
            <v>102</v>
          </cell>
          <cell r="F95">
            <v>37</v>
          </cell>
          <cell r="G95">
            <v>80</v>
          </cell>
          <cell r="H95">
            <v>47</v>
          </cell>
        </row>
        <row r="96">
          <cell r="C96">
            <v>44016</v>
          </cell>
          <cell r="D96">
            <v>95</v>
          </cell>
          <cell r="E96">
            <v>121</v>
          </cell>
          <cell r="F96">
            <v>41</v>
          </cell>
          <cell r="G96">
            <v>64</v>
          </cell>
          <cell r="H96">
            <v>47</v>
          </cell>
        </row>
        <row r="97">
          <cell r="C97">
            <v>44017</v>
          </cell>
          <cell r="D97">
            <v>76</v>
          </cell>
          <cell r="E97">
            <v>71</v>
          </cell>
          <cell r="F97">
            <v>43</v>
          </cell>
          <cell r="G97">
            <v>36</v>
          </cell>
          <cell r="H97">
            <v>57</v>
          </cell>
        </row>
        <row r="98">
          <cell r="C98">
            <v>44018</v>
          </cell>
          <cell r="D98">
            <v>52</v>
          </cell>
          <cell r="E98">
            <v>62</v>
          </cell>
          <cell r="F98">
            <v>22</v>
          </cell>
          <cell r="G98">
            <v>56</v>
          </cell>
          <cell r="H98">
            <v>43</v>
          </cell>
        </row>
        <row r="99">
          <cell r="C99">
            <v>44019</v>
          </cell>
          <cell r="D99">
            <v>96</v>
          </cell>
          <cell r="E99">
            <v>70</v>
          </cell>
          <cell r="F99">
            <v>35</v>
          </cell>
          <cell r="G99">
            <v>44</v>
          </cell>
          <cell r="H99">
            <v>45</v>
          </cell>
        </row>
        <row r="100">
          <cell r="C100">
            <v>44020</v>
          </cell>
          <cell r="D100">
            <v>75</v>
          </cell>
          <cell r="E100">
            <v>105</v>
          </cell>
          <cell r="F100">
            <v>34</v>
          </cell>
          <cell r="G100">
            <v>38</v>
          </cell>
          <cell r="H100">
            <v>69</v>
          </cell>
        </row>
        <row r="101">
          <cell r="C101">
            <v>44021</v>
          </cell>
          <cell r="D101">
            <v>75</v>
          </cell>
          <cell r="E101">
            <v>75</v>
          </cell>
          <cell r="F101">
            <v>42</v>
          </cell>
          <cell r="G101">
            <v>50</v>
          </cell>
          <cell r="H101">
            <v>50</v>
          </cell>
        </row>
        <row r="102">
          <cell r="C102">
            <v>44022</v>
          </cell>
          <cell r="D102">
            <v>67</v>
          </cell>
          <cell r="E102">
            <v>99</v>
          </cell>
          <cell r="F102">
            <v>68</v>
          </cell>
          <cell r="G102">
            <v>82</v>
          </cell>
          <cell r="H102">
            <v>62</v>
          </cell>
        </row>
        <row r="103">
          <cell r="C103">
            <v>44023</v>
          </cell>
          <cell r="D103">
            <v>82</v>
          </cell>
          <cell r="E103">
            <v>87</v>
          </cell>
          <cell r="F103">
            <v>35</v>
          </cell>
          <cell r="G103">
            <v>59</v>
          </cell>
          <cell r="H103">
            <v>76</v>
          </cell>
        </row>
        <row r="104">
          <cell r="C104">
            <v>44024</v>
          </cell>
          <cell r="D104">
            <v>87</v>
          </cell>
          <cell r="E104">
            <v>101</v>
          </cell>
          <cell r="F104">
            <v>40</v>
          </cell>
          <cell r="G104">
            <v>60</v>
          </cell>
          <cell r="H104">
            <v>41</v>
          </cell>
        </row>
        <row r="105">
          <cell r="C105">
            <v>44025</v>
          </cell>
          <cell r="D105">
            <v>56</v>
          </cell>
          <cell r="E105">
            <v>67</v>
          </cell>
          <cell r="F105">
            <v>47</v>
          </cell>
          <cell r="G105">
            <v>50</v>
          </cell>
          <cell r="H105">
            <v>84</v>
          </cell>
        </row>
        <row r="106">
          <cell r="C106">
            <v>44026</v>
          </cell>
        </row>
        <row r="107">
          <cell r="C107">
            <v>44027</v>
          </cell>
        </row>
        <row r="108">
          <cell r="C108">
            <v>44028</v>
          </cell>
          <cell r="D108">
            <v>92</v>
          </cell>
          <cell r="E108">
            <v>112</v>
          </cell>
          <cell r="F108">
            <v>44</v>
          </cell>
          <cell r="G108">
            <v>79</v>
          </cell>
          <cell r="H108">
            <v>66</v>
          </cell>
        </row>
        <row r="109">
          <cell r="C109">
            <v>44029</v>
          </cell>
          <cell r="D109">
            <v>94</v>
          </cell>
          <cell r="E109">
            <v>109</v>
          </cell>
          <cell r="F109">
            <v>49</v>
          </cell>
          <cell r="G109">
            <v>68</v>
          </cell>
          <cell r="H109">
            <v>49</v>
          </cell>
        </row>
        <row r="110">
          <cell r="C110">
            <v>44030</v>
          </cell>
          <cell r="D110">
            <v>92</v>
          </cell>
          <cell r="E110">
            <v>118</v>
          </cell>
          <cell r="F110">
            <v>39</v>
          </cell>
          <cell r="G110">
            <v>72</v>
          </cell>
          <cell r="H110">
            <v>58</v>
          </cell>
        </row>
        <row r="111">
          <cell r="C111">
            <v>44031</v>
          </cell>
          <cell r="D111">
            <v>86</v>
          </cell>
          <cell r="E111">
            <v>81</v>
          </cell>
          <cell r="F111">
            <v>28</v>
          </cell>
          <cell r="G111">
            <v>54</v>
          </cell>
          <cell r="H111">
            <v>26</v>
          </cell>
        </row>
        <row r="112">
          <cell r="C112">
            <v>44032</v>
          </cell>
          <cell r="D112">
            <v>72</v>
          </cell>
          <cell r="E112">
            <v>56</v>
          </cell>
          <cell r="F112">
            <v>56</v>
          </cell>
          <cell r="G112">
            <v>68</v>
          </cell>
          <cell r="H112">
            <v>30</v>
          </cell>
        </row>
        <row r="113">
          <cell r="C113">
            <v>44033</v>
          </cell>
          <cell r="D113">
            <v>115</v>
          </cell>
          <cell r="E113">
            <v>80</v>
          </cell>
          <cell r="F113">
            <v>51</v>
          </cell>
          <cell r="G113">
            <v>89</v>
          </cell>
          <cell r="H113">
            <v>79</v>
          </cell>
        </row>
        <row r="114">
          <cell r="C114">
            <v>44034</v>
          </cell>
          <cell r="D114">
            <v>71</v>
          </cell>
          <cell r="E114">
            <v>94</v>
          </cell>
          <cell r="F114">
            <v>36</v>
          </cell>
          <cell r="G114">
            <v>91</v>
          </cell>
          <cell r="H114">
            <v>46</v>
          </cell>
        </row>
        <row r="115">
          <cell r="C115">
            <v>44035</v>
          </cell>
          <cell r="D115">
            <v>109</v>
          </cell>
          <cell r="E115">
            <v>90</v>
          </cell>
          <cell r="F115">
            <v>51</v>
          </cell>
          <cell r="G115">
            <v>69</v>
          </cell>
          <cell r="H115">
            <v>94</v>
          </cell>
        </row>
        <row r="116">
          <cell r="C116">
            <v>44036</v>
          </cell>
          <cell r="D116">
            <v>84</v>
          </cell>
          <cell r="E116">
            <v>72</v>
          </cell>
          <cell r="F116">
            <v>44</v>
          </cell>
          <cell r="G116">
            <v>114</v>
          </cell>
          <cell r="H116">
            <v>58</v>
          </cell>
        </row>
        <row r="117">
          <cell r="C117">
            <v>44037</v>
          </cell>
          <cell r="D117">
            <v>74</v>
          </cell>
          <cell r="E117">
            <v>102</v>
          </cell>
          <cell r="F117">
            <v>55</v>
          </cell>
          <cell r="G117">
            <v>80</v>
          </cell>
          <cell r="H117">
            <v>49</v>
          </cell>
        </row>
        <row r="118">
          <cell r="C118">
            <v>44038</v>
          </cell>
          <cell r="D118">
            <v>63</v>
          </cell>
          <cell r="E118">
            <v>62</v>
          </cell>
          <cell r="F118">
            <v>45</v>
          </cell>
          <cell r="G118">
            <v>56</v>
          </cell>
          <cell r="H118">
            <v>61</v>
          </cell>
        </row>
        <row r="119">
          <cell r="C119">
            <v>44039</v>
          </cell>
          <cell r="D119">
            <v>84</v>
          </cell>
          <cell r="E119">
            <v>65</v>
          </cell>
          <cell r="F119">
            <v>57</v>
          </cell>
          <cell r="G119">
            <v>52</v>
          </cell>
          <cell r="H119">
            <v>84</v>
          </cell>
        </row>
        <row r="120">
          <cell r="C120">
            <v>44040</v>
          </cell>
          <cell r="D120">
            <v>60</v>
          </cell>
          <cell r="E120">
            <v>57</v>
          </cell>
          <cell r="F120">
            <v>52</v>
          </cell>
          <cell r="G120">
            <v>34</v>
          </cell>
          <cell r="H120">
            <v>57</v>
          </cell>
        </row>
        <row r="121">
          <cell r="C121">
            <v>44041</v>
          </cell>
          <cell r="D121">
            <v>81</v>
          </cell>
          <cell r="E121">
            <v>84</v>
          </cell>
          <cell r="F121">
            <v>41</v>
          </cell>
          <cell r="G121">
            <v>59</v>
          </cell>
          <cell r="H121">
            <v>60</v>
          </cell>
        </row>
        <row r="122">
          <cell r="C122">
            <v>44042</v>
          </cell>
          <cell r="D122">
            <v>74</v>
          </cell>
          <cell r="E122">
            <v>101</v>
          </cell>
          <cell r="F122">
            <v>58</v>
          </cell>
          <cell r="G122">
            <v>46</v>
          </cell>
          <cell r="H122">
            <v>86</v>
          </cell>
        </row>
        <row r="123">
          <cell r="C123">
            <v>44043</v>
          </cell>
          <cell r="D123">
            <v>74</v>
          </cell>
          <cell r="E123">
            <v>90</v>
          </cell>
          <cell r="F123">
            <v>45</v>
          </cell>
          <cell r="G123">
            <v>46</v>
          </cell>
          <cell r="H123">
            <v>54</v>
          </cell>
        </row>
        <row r="124">
          <cell r="C124">
            <v>44044</v>
          </cell>
          <cell r="D124">
            <v>73</v>
          </cell>
          <cell r="E124">
            <v>109</v>
          </cell>
          <cell r="F124">
            <v>68</v>
          </cell>
          <cell r="G124">
            <v>53</v>
          </cell>
          <cell r="H124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3AD-E03E-0A42-8348-AA9BF5C66970}">
  <dimension ref="A1:AP79"/>
  <sheetViews>
    <sheetView tabSelected="1" topLeftCell="A113" zoomScale="43" zoomScaleNormal="50" workbookViewId="0">
      <selection activeCell="V72" sqref="V72"/>
    </sheetView>
  </sheetViews>
  <sheetFormatPr baseColWidth="10" defaultRowHeight="15" x14ac:dyDescent="0.2"/>
  <cols>
    <col min="1" max="2" width="10.83203125" style="2"/>
    <col min="3" max="3" width="12.1640625" style="2" bestFit="1" customWidth="1"/>
    <col min="4" max="16384" width="10.83203125" style="2"/>
  </cols>
  <sheetData>
    <row r="1" spans="1:42" x14ac:dyDescent="0.2">
      <c r="A1" s="2" t="s">
        <v>0</v>
      </c>
      <c r="B1" s="2" t="s">
        <v>1</v>
      </c>
      <c r="C1" s="2" t="s">
        <v>34</v>
      </c>
      <c r="D1" s="2" t="s">
        <v>35</v>
      </c>
      <c r="E1" s="2" t="s">
        <v>37</v>
      </c>
      <c r="F1" s="2" t="s">
        <v>38</v>
      </c>
      <c r="G1" s="2" t="s">
        <v>36</v>
      </c>
      <c r="I1" s="2" t="s">
        <v>7</v>
      </c>
      <c r="J1" s="2" t="s">
        <v>34</v>
      </c>
      <c r="K1" s="2" t="s">
        <v>35</v>
      </c>
      <c r="L1" s="2" t="s">
        <v>37</v>
      </c>
      <c r="M1" s="2" t="s">
        <v>38</v>
      </c>
      <c r="N1" s="2" t="s">
        <v>36</v>
      </c>
      <c r="P1" s="2" t="s">
        <v>13</v>
      </c>
      <c r="Q1" s="2" t="s">
        <v>34</v>
      </c>
      <c r="R1" s="2" t="s">
        <v>35</v>
      </c>
      <c r="S1" s="2" t="s">
        <v>37</v>
      </c>
      <c r="T1" s="2" t="s">
        <v>38</v>
      </c>
      <c r="U1" s="2" t="s">
        <v>36</v>
      </c>
      <c r="W1" s="2" t="s">
        <v>17</v>
      </c>
      <c r="X1" s="2" t="s">
        <v>34</v>
      </c>
      <c r="Y1" s="2" t="s">
        <v>35</v>
      </c>
      <c r="Z1" s="2" t="s">
        <v>37</v>
      </c>
      <c r="AA1" s="2" t="s">
        <v>38</v>
      </c>
      <c r="AB1" s="2" t="s">
        <v>36</v>
      </c>
      <c r="AD1" s="2" t="s">
        <v>23</v>
      </c>
      <c r="AE1" s="2" t="s">
        <v>34</v>
      </c>
      <c r="AF1" s="2" t="s">
        <v>35</v>
      </c>
      <c r="AG1" s="2" t="s">
        <v>37</v>
      </c>
      <c r="AH1" s="2" t="s">
        <v>38</v>
      </c>
      <c r="AI1" s="2" t="s">
        <v>36</v>
      </c>
      <c r="AK1" s="2" t="s">
        <v>28</v>
      </c>
      <c r="AL1" s="2" t="s">
        <v>34</v>
      </c>
      <c r="AM1" s="2" t="s">
        <v>35</v>
      </c>
      <c r="AN1" s="2" t="s">
        <v>37</v>
      </c>
      <c r="AO1" s="2" t="s">
        <v>38</v>
      </c>
      <c r="AP1" s="2" t="s">
        <v>36</v>
      </c>
    </row>
    <row r="2" spans="1:42" x14ac:dyDescent="0.2">
      <c r="B2" s="2" t="s">
        <v>2</v>
      </c>
      <c r="C2" s="2">
        <v>2253858</v>
      </c>
      <c r="D2" s="2">
        <v>13</v>
      </c>
      <c r="E2" s="3">
        <v>16.3</v>
      </c>
      <c r="F2" s="3">
        <v>20553.599999999999</v>
      </c>
      <c r="G2" s="2">
        <f>SUM(20+12+8+28+62+8+29+16+8)</f>
        <v>191</v>
      </c>
      <c r="I2" s="2" t="s">
        <v>8</v>
      </c>
      <c r="J2" s="2">
        <v>932202</v>
      </c>
      <c r="K2" s="2">
        <v>10</v>
      </c>
      <c r="L2" s="3">
        <v>17.7</v>
      </c>
      <c r="M2" s="3">
        <v>3884.5</v>
      </c>
      <c r="P2" s="2" t="s">
        <v>6</v>
      </c>
      <c r="Q2" s="2">
        <v>803907</v>
      </c>
      <c r="R2" s="2">
        <v>24</v>
      </c>
      <c r="S2" s="1">
        <v>12.3</v>
      </c>
      <c r="T2" s="1">
        <v>12415.7</v>
      </c>
      <c r="W2" s="2" t="s">
        <v>18</v>
      </c>
      <c r="X2" s="2">
        <v>1749343</v>
      </c>
      <c r="Y2" s="2">
        <v>35</v>
      </c>
      <c r="Z2" s="1">
        <v>14.2</v>
      </c>
      <c r="AA2" s="1">
        <v>2974.4</v>
      </c>
      <c r="AD2" s="2" t="s">
        <v>24</v>
      </c>
      <c r="AE2" s="2">
        <v>1584064</v>
      </c>
      <c r="AF2" s="2">
        <v>35</v>
      </c>
      <c r="AG2" s="1">
        <v>14</v>
      </c>
      <c r="AH2" s="1">
        <v>11379.5</v>
      </c>
      <c r="AK2" s="2" t="s">
        <v>29</v>
      </c>
      <c r="AL2" s="2">
        <v>10039107</v>
      </c>
      <c r="AM2" s="2">
        <v>129</v>
      </c>
      <c r="AN2" s="1">
        <v>14.1</v>
      </c>
      <c r="AO2" s="1">
        <v>2419.6</v>
      </c>
      <c r="AP2" s="2">
        <v>830</v>
      </c>
    </row>
    <row r="3" spans="1:42" x14ac:dyDescent="0.2">
      <c r="B3" s="2" t="s">
        <v>3</v>
      </c>
      <c r="C3" s="2">
        <v>2559903</v>
      </c>
      <c r="D3" s="2">
        <v>17</v>
      </c>
      <c r="E3" s="3">
        <v>14.4</v>
      </c>
      <c r="F3" s="3">
        <v>35369.1</v>
      </c>
      <c r="G3" s="2">
        <f>SUM(26+24+22+13+32+10+40+12+7+28+28+19+24+16)</f>
        <v>301</v>
      </c>
      <c r="I3" s="2" t="s">
        <v>9</v>
      </c>
      <c r="J3" s="2">
        <v>672391</v>
      </c>
      <c r="K3" s="2">
        <v>3</v>
      </c>
      <c r="L3" s="3">
        <v>12.2</v>
      </c>
      <c r="M3" s="3">
        <v>13731.4</v>
      </c>
      <c r="P3" s="2" t="s">
        <v>14</v>
      </c>
      <c r="Q3" s="2">
        <v>1611699</v>
      </c>
      <c r="R3" s="2">
        <v>19</v>
      </c>
      <c r="S3" s="1">
        <v>15.7</v>
      </c>
      <c r="T3" s="1">
        <v>1837.9</v>
      </c>
      <c r="W3" s="2" t="s">
        <v>19</v>
      </c>
      <c r="X3" s="2">
        <v>1257584</v>
      </c>
      <c r="Y3" s="2">
        <v>17</v>
      </c>
      <c r="Z3" s="1">
        <v>17.3</v>
      </c>
      <c r="AA3" s="1">
        <v>1385.7</v>
      </c>
      <c r="AD3" s="2" t="s">
        <v>25</v>
      </c>
      <c r="AE3" s="2">
        <v>830915</v>
      </c>
      <c r="AF3" s="2">
        <v>32</v>
      </c>
      <c r="AG3" s="1">
        <v>18.2</v>
      </c>
      <c r="AH3" s="1">
        <v>1655.9</v>
      </c>
      <c r="AK3" s="2" t="s">
        <v>30</v>
      </c>
      <c r="AL3" s="2">
        <v>3338330</v>
      </c>
      <c r="AM3" s="2">
        <v>38</v>
      </c>
      <c r="AN3" s="1">
        <v>14.5</v>
      </c>
      <c r="AO3" s="1">
        <v>735.8</v>
      </c>
      <c r="AP3" s="2">
        <v>224</v>
      </c>
    </row>
    <row r="4" spans="1:42" x14ac:dyDescent="0.2">
      <c r="B4" s="2" t="s">
        <v>4</v>
      </c>
      <c r="C4" s="2">
        <v>1356924</v>
      </c>
      <c r="D4" s="2">
        <v>13</v>
      </c>
      <c r="E4" s="3">
        <v>18.2</v>
      </c>
      <c r="F4" s="3">
        <v>4704.8</v>
      </c>
      <c r="G4" s="2">
        <f>SUM(11+8+13+14+22+97+36+8+36+8+12)</f>
        <v>265</v>
      </c>
      <c r="I4" s="2" t="s">
        <v>10</v>
      </c>
      <c r="J4" s="2">
        <v>798975</v>
      </c>
      <c r="K4" s="2">
        <v>4</v>
      </c>
      <c r="L4" s="3">
        <v>13.9</v>
      </c>
      <c r="M4" s="3">
        <v>6211.5</v>
      </c>
      <c r="P4" s="2" t="s">
        <v>10</v>
      </c>
      <c r="Q4" s="2">
        <v>789034</v>
      </c>
      <c r="R4" s="2">
        <v>2</v>
      </c>
      <c r="S4" s="1">
        <v>17.600000000000001</v>
      </c>
      <c r="T4" s="1">
        <v>1508.8</v>
      </c>
      <c r="W4" s="2" t="s">
        <v>20</v>
      </c>
      <c r="X4" s="2">
        <v>873972</v>
      </c>
      <c r="Y4" s="2">
        <v>6</v>
      </c>
      <c r="Z4" s="1">
        <v>17.399999999999999</v>
      </c>
      <c r="AA4" s="1">
        <v>1754.9</v>
      </c>
      <c r="AD4" s="2" t="s">
        <v>44</v>
      </c>
      <c r="AE4" s="2">
        <v>566747</v>
      </c>
      <c r="AF4" s="2">
        <v>15</v>
      </c>
      <c r="AG4" s="1">
        <v>16.8</v>
      </c>
      <c r="AH4" s="1">
        <v>3040.5</v>
      </c>
      <c r="AK4" s="2" t="s">
        <v>31</v>
      </c>
      <c r="AL4" s="2">
        <v>2470546</v>
      </c>
      <c r="AM4" s="2">
        <v>24</v>
      </c>
      <c r="AN4" s="1">
        <v>14.8</v>
      </c>
      <c r="AO4" s="1">
        <v>3745</v>
      </c>
      <c r="AP4" s="2">
        <v>123</v>
      </c>
    </row>
    <row r="5" spans="1:42" x14ac:dyDescent="0.2">
      <c r="B5" s="2" t="s">
        <v>5</v>
      </c>
      <c r="C5" s="2">
        <v>1418207</v>
      </c>
      <c r="D5" s="2">
        <v>14</v>
      </c>
      <c r="E5" s="3">
        <v>13.3</v>
      </c>
      <c r="F5" s="3">
        <v>32903.599999999999</v>
      </c>
      <c r="G5" s="2">
        <f>SUM(26+24+23+22+48+16+20+26)</f>
        <v>205</v>
      </c>
      <c r="I5" s="2" t="s">
        <v>11</v>
      </c>
      <c r="J5" s="2">
        <v>556341</v>
      </c>
      <c r="K5" s="2">
        <v>3</v>
      </c>
      <c r="L5" s="3">
        <v>10.8</v>
      </c>
      <c r="M5" s="3">
        <v>5216.1000000000004</v>
      </c>
      <c r="P5" s="2" t="s">
        <v>15</v>
      </c>
      <c r="Q5" s="2">
        <v>706775</v>
      </c>
      <c r="R5" s="2">
        <v>11</v>
      </c>
      <c r="S5" s="1">
        <v>17.2</v>
      </c>
      <c r="T5" s="1">
        <v>1693.6</v>
      </c>
      <c r="W5" s="2" t="s">
        <v>21</v>
      </c>
      <c r="X5" s="2">
        <v>405813</v>
      </c>
      <c r="Y5" s="2">
        <v>7</v>
      </c>
      <c r="Z5" s="1">
        <v>18</v>
      </c>
      <c r="AA5" s="1">
        <v>668.5</v>
      </c>
      <c r="AD5" s="2" t="s">
        <v>26</v>
      </c>
      <c r="AE5" s="2">
        <v>369318</v>
      </c>
      <c r="AF5" s="2">
        <v>10</v>
      </c>
      <c r="AG5" s="1">
        <v>17.100000000000001</v>
      </c>
      <c r="AH5" s="1">
        <v>1012.5</v>
      </c>
      <c r="AK5" s="2" t="s">
        <v>32</v>
      </c>
      <c r="AL5" s="2">
        <v>1927852</v>
      </c>
      <c r="AM5" s="2">
        <v>17</v>
      </c>
      <c r="AN5" s="1">
        <v>13.9</v>
      </c>
      <c r="AO5" s="1">
        <v>1381</v>
      </c>
      <c r="AP5" s="2">
        <v>105</v>
      </c>
    </row>
    <row r="6" spans="1:42" x14ac:dyDescent="0.2">
      <c r="B6" s="2" t="s">
        <v>6</v>
      </c>
      <c r="C6" s="2">
        <v>1476601</v>
      </c>
      <c r="D6" s="2">
        <v>7</v>
      </c>
      <c r="E6" s="3">
        <v>17.3</v>
      </c>
      <c r="F6" s="3">
        <v>1637.4</v>
      </c>
      <c r="G6" s="2">
        <f>SUM(42+12+12+17+12+26+12+8+65+2+8)</f>
        <v>216</v>
      </c>
      <c r="I6" s="2" t="s">
        <v>12</v>
      </c>
      <c r="J6" s="2">
        <v>501826</v>
      </c>
      <c r="K6" s="2">
        <v>6</v>
      </c>
      <c r="L6" s="3">
        <v>15</v>
      </c>
      <c r="M6" s="3">
        <v>2715.3</v>
      </c>
      <c r="P6" s="2" t="s">
        <v>16</v>
      </c>
      <c r="Q6" s="2">
        <v>830622</v>
      </c>
      <c r="R6" s="2">
        <v>9</v>
      </c>
      <c r="S6" s="1">
        <v>13.2</v>
      </c>
      <c r="T6" s="1">
        <v>528.6</v>
      </c>
      <c r="W6" s="2" t="s">
        <v>22</v>
      </c>
      <c r="X6" s="2">
        <v>367601</v>
      </c>
      <c r="Y6" s="2">
        <v>7</v>
      </c>
      <c r="Z6" s="1">
        <v>14.5</v>
      </c>
      <c r="AA6" s="1">
        <v>488.4</v>
      </c>
      <c r="AD6" s="2" t="s">
        <v>27</v>
      </c>
      <c r="AE6" s="2">
        <v>421164</v>
      </c>
      <c r="AF6" s="2">
        <v>6</v>
      </c>
      <c r="AG6" s="1">
        <v>17.600000000000001</v>
      </c>
      <c r="AH6" s="1">
        <v>480.4</v>
      </c>
      <c r="AK6" s="2" t="s">
        <v>33</v>
      </c>
      <c r="AL6" s="2">
        <v>3175692</v>
      </c>
      <c r="AM6" s="2">
        <v>40</v>
      </c>
      <c r="AN6" s="1">
        <v>15.3</v>
      </c>
      <c r="AO6" s="1">
        <v>3807.7</v>
      </c>
      <c r="AP6" s="2">
        <v>446</v>
      </c>
    </row>
    <row r="10" spans="1:42" x14ac:dyDescent="0.2">
      <c r="C10" s="2" t="s">
        <v>40</v>
      </c>
      <c r="D10" s="2" t="s">
        <v>39</v>
      </c>
      <c r="U10" s="2" t="s">
        <v>42</v>
      </c>
    </row>
    <row r="11" spans="1:42" x14ac:dyDescent="0.2">
      <c r="B11" s="2" t="s">
        <v>2</v>
      </c>
      <c r="C11" s="2">
        <f>0.163*D11</f>
        <v>367378.85399999999</v>
      </c>
      <c r="D11" s="2">
        <v>2253858</v>
      </c>
      <c r="T11" s="2" t="s">
        <v>2</v>
      </c>
      <c r="U11" s="2">
        <v>13</v>
      </c>
    </row>
    <row r="12" spans="1:42" x14ac:dyDescent="0.2">
      <c r="B12" s="2" t="s">
        <v>3</v>
      </c>
      <c r="C12" s="2">
        <f>0.144*D12</f>
        <v>368626.03199999995</v>
      </c>
      <c r="D12" s="2">
        <v>2559903</v>
      </c>
      <c r="T12" s="2" t="s">
        <v>3</v>
      </c>
      <c r="U12" s="2">
        <v>17</v>
      </c>
    </row>
    <row r="13" spans="1:42" x14ac:dyDescent="0.2">
      <c r="B13" s="2" t="s">
        <v>4</v>
      </c>
      <c r="C13" s="2">
        <f>0.182*D13</f>
        <v>246960.16800000001</v>
      </c>
      <c r="D13" s="2">
        <v>1356924</v>
      </c>
      <c r="T13" s="2" t="s">
        <v>4</v>
      </c>
      <c r="U13" s="2">
        <v>13</v>
      </c>
    </row>
    <row r="14" spans="1:42" x14ac:dyDescent="0.2">
      <c r="B14" s="2" t="s">
        <v>5</v>
      </c>
      <c r="C14" s="2">
        <f>0.133*D14</f>
        <v>188621.53100000002</v>
      </c>
      <c r="D14" s="2">
        <v>1418207</v>
      </c>
      <c r="T14" s="2" t="s">
        <v>5</v>
      </c>
      <c r="U14" s="2">
        <v>14</v>
      </c>
    </row>
    <row r="15" spans="1:42" x14ac:dyDescent="0.2">
      <c r="B15" s="2" t="s">
        <v>6</v>
      </c>
      <c r="C15" s="2">
        <f>0.173*D15</f>
        <v>255451.97299999997</v>
      </c>
      <c r="D15" s="2">
        <v>1476601</v>
      </c>
      <c r="T15" s="2" t="s">
        <v>6</v>
      </c>
      <c r="U15" s="2">
        <v>7</v>
      </c>
    </row>
    <row r="16" spans="1:42" x14ac:dyDescent="0.2">
      <c r="B16" s="2" t="s">
        <v>8</v>
      </c>
      <c r="C16" s="2">
        <f>0.177*D16</f>
        <v>164999.75399999999</v>
      </c>
      <c r="D16" s="2">
        <v>932202</v>
      </c>
      <c r="T16" s="2" t="s">
        <v>8</v>
      </c>
      <c r="U16" s="2">
        <v>10</v>
      </c>
    </row>
    <row r="17" spans="2:21" x14ac:dyDescent="0.2">
      <c r="B17" s="2" t="s">
        <v>9</v>
      </c>
      <c r="C17" s="2">
        <f>0.122*D17</f>
        <v>82031.702000000005</v>
      </c>
      <c r="D17" s="2">
        <v>672391</v>
      </c>
      <c r="T17" s="2" t="s">
        <v>9</v>
      </c>
      <c r="U17" s="2">
        <v>3</v>
      </c>
    </row>
    <row r="18" spans="2:21" x14ac:dyDescent="0.2">
      <c r="B18" s="2" t="s">
        <v>10</v>
      </c>
      <c r="C18" s="2">
        <f>0.139*D18</f>
        <v>111057.52500000001</v>
      </c>
      <c r="D18" s="2">
        <v>798975</v>
      </c>
      <c r="T18" s="2" t="s">
        <v>10</v>
      </c>
      <c r="U18" s="2">
        <v>4</v>
      </c>
    </row>
    <row r="19" spans="2:21" x14ac:dyDescent="0.2">
      <c r="B19" s="2" t="s">
        <v>11</v>
      </c>
      <c r="C19" s="2">
        <f>0.108*D19</f>
        <v>60084.828000000001</v>
      </c>
      <c r="D19" s="2">
        <v>556341</v>
      </c>
      <c r="T19" s="2" t="s">
        <v>11</v>
      </c>
      <c r="U19" s="2">
        <v>3</v>
      </c>
    </row>
    <row r="20" spans="2:21" x14ac:dyDescent="0.2">
      <c r="B20" s="2" t="s">
        <v>12</v>
      </c>
      <c r="C20" s="2">
        <f>0.15*D20</f>
        <v>75273.899999999994</v>
      </c>
      <c r="D20" s="2">
        <v>501826</v>
      </c>
      <c r="T20" s="2" t="s">
        <v>12</v>
      </c>
      <c r="U20" s="2">
        <v>6</v>
      </c>
    </row>
    <row r="21" spans="2:21" x14ac:dyDescent="0.2">
      <c r="B21" s="2" t="s">
        <v>6</v>
      </c>
      <c r="C21" s="2">
        <f>0.123*D21</f>
        <v>98880.561000000002</v>
      </c>
      <c r="D21" s="2">
        <v>803907</v>
      </c>
      <c r="T21" s="2" t="s">
        <v>6</v>
      </c>
      <c r="U21" s="2">
        <v>24</v>
      </c>
    </row>
    <row r="22" spans="2:21" x14ac:dyDescent="0.2">
      <c r="B22" s="2" t="s">
        <v>14</v>
      </c>
      <c r="C22" s="2">
        <f>0.157*D22</f>
        <v>253036.74299999999</v>
      </c>
      <c r="D22" s="2">
        <v>1611699</v>
      </c>
      <c r="T22" s="2" t="s">
        <v>14</v>
      </c>
      <c r="U22" s="2">
        <v>19</v>
      </c>
    </row>
    <row r="23" spans="2:21" x14ac:dyDescent="0.2">
      <c r="B23" s="2" t="s">
        <v>10</v>
      </c>
      <c r="C23" s="2">
        <f>0.176*D23</f>
        <v>138869.984</v>
      </c>
      <c r="D23" s="2">
        <v>789034</v>
      </c>
      <c r="T23" s="2" t="s">
        <v>10</v>
      </c>
      <c r="U23" s="2">
        <v>2</v>
      </c>
    </row>
    <row r="24" spans="2:21" x14ac:dyDescent="0.2">
      <c r="B24" s="2" t="s">
        <v>15</v>
      </c>
      <c r="C24" s="2">
        <f>0.172*D24</f>
        <v>121565.29999999999</v>
      </c>
      <c r="D24" s="2">
        <v>706775</v>
      </c>
      <c r="T24" s="2" t="s">
        <v>15</v>
      </c>
      <c r="U24" s="2">
        <v>11</v>
      </c>
    </row>
    <row r="25" spans="2:21" x14ac:dyDescent="0.2">
      <c r="B25" s="2" t="s">
        <v>16</v>
      </c>
      <c r="C25" s="2">
        <f>0.132*D25</f>
        <v>109642.10400000001</v>
      </c>
      <c r="D25" s="2">
        <v>830622</v>
      </c>
      <c r="T25" s="2" t="s">
        <v>16</v>
      </c>
      <c r="U25" s="2">
        <v>9</v>
      </c>
    </row>
    <row r="26" spans="2:21" x14ac:dyDescent="0.2">
      <c r="B26" s="2" t="s">
        <v>18</v>
      </c>
      <c r="C26" s="2">
        <f>0.142*D26</f>
        <v>248406.70599999998</v>
      </c>
      <c r="D26" s="2">
        <v>1749343</v>
      </c>
      <c r="T26" s="2" t="s">
        <v>18</v>
      </c>
      <c r="U26" s="2">
        <v>35</v>
      </c>
    </row>
    <row r="27" spans="2:21" x14ac:dyDescent="0.2">
      <c r="B27" s="2" t="s">
        <v>19</v>
      </c>
      <c r="C27" s="2">
        <f>0.173*D27</f>
        <v>217562.03199999998</v>
      </c>
      <c r="D27" s="2">
        <v>1257584</v>
      </c>
      <c r="T27" s="2" t="s">
        <v>19</v>
      </c>
      <c r="U27" s="2">
        <v>17</v>
      </c>
    </row>
    <row r="28" spans="2:21" x14ac:dyDescent="0.2">
      <c r="B28" s="2" t="s">
        <v>20</v>
      </c>
      <c r="C28" s="2">
        <f>0.174*D28</f>
        <v>152071.128</v>
      </c>
      <c r="D28" s="2">
        <v>873972</v>
      </c>
      <c r="T28" s="2" t="s">
        <v>20</v>
      </c>
      <c r="U28" s="2">
        <v>6</v>
      </c>
    </row>
    <row r="29" spans="2:21" x14ac:dyDescent="0.2">
      <c r="B29" s="2" t="s">
        <v>21</v>
      </c>
      <c r="C29" s="2">
        <f>0.18*D29</f>
        <v>73046.34</v>
      </c>
      <c r="D29" s="2">
        <v>405813</v>
      </c>
      <c r="T29" s="2" t="s">
        <v>21</v>
      </c>
      <c r="U29" s="2">
        <v>7</v>
      </c>
    </row>
    <row r="30" spans="2:21" x14ac:dyDescent="0.2">
      <c r="B30" s="2" t="s">
        <v>22</v>
      </c>
      <c r="C30" s="2">
        <f>0.145*D30</f>
        <v>53302.144999999997</v>
      </c>
      <c r="D30" s="2">
        <v>367601</v>
      </c>
      <c r="T30" s="2" t="s">
        <v>22</v>
      </c>
      <c r="U30" s="2">
        <v>7</v>
      </c>
    </row>
    <row r="31" spans="2:21" x14ac:dyDescent="0.2">
      <c r="B31" s="2" t="s">
        <v>24</v>
      </c>
      <c r="C31" s="2">
        <f>0.14*D31</f>
        <v>221768.96000000002</v>
      </c>
      <c r="D31" s="2">
        <v>1584064</v>
      </c>
      <c r="T31" s="2" t="s">
        <v>24</v>
      </c>
      <c r="U31" s="2">
        <v>35</v>
      </c>
    </row>
    <row r="32" spans="2:21" x14ac:dyDescent="0.2">
      <c r="B32" s="2" t="s">
        <v>25</v>
      </c>
      <c r="C32" s="2">
        <f>0.182*D32</f>
        <v>151226.53</v>
      </c>
      <c r="D32" s="2">
        <v>830915</v>
      </c>
      <c r="T32" s="2" t="s">
        <v>25</v>
      </c>
      <c r="U32" s="2">
        <v>32</v>
      </c>
    </row>
    <row r="33" spans="2:21" x14ac:dyDescent="0.2">
      <c r="B33" s="2" t="s">
        <v>44</v>
      </c>
      <c r="C33" s="2">
        <f>0.168*D33</f>
        <v>95213.495999999999</v>
      </c>
      <c r="D33" s="2">
        <v>566747</v>
      </c>
      <c r="T33" s="2" t="s">
        <v>44</v>
      </c>
      <c r="U33" s="2">
        <v>15</v>
      </c>
    </row>
    <row r="34" spans="2:21" x14ac:dyDescent="0.2">
      <c r="B34" s="2" t="s">
        <v>26</v>
      </c>
      <c r="C34" s="2">
        <f>0.171*AE5</f>
        <v>63153.378000000004</v>
      </c>
      <c r="D34" s="2">
        <v>369318</v>
      </c>
      <c r="T34" s="2" t="s">
        <v>26</v>
      </c>
      <c r="U34" s="2">
        <v>10</v>
      </c>
    </row>
    <row r="35" spans="2:21" x14ac:dyDescent="0.2">
      <c r="B35" s="2" t="s">
        <v>27</v>
      </c>
      <c r="C35" s="2">
        <f>0.176*D35</f>
        <v>74124.864000000001</v>
      </c>
      <c r="D35" s="2">
        <v>421164</v>
      </c>
      <c r="T35" s="2" t="s">
        <v>27</v>
      </c>
      <c r="U35" s="2">
        <v>6</v>
      </c>
    </row>
    <row r="36" spans="2:21" x14ac:dyDescent="0.2">
      <c r="B36" s="2" t="s">
        <v>29</v>
      </c>
      <c r="C36" s="2">
        <f>0.141*AL2</f>
        <v>1415514.0869999998</v>
      </c>
      <c r="D36" s="2">
        <v>10039107</v>
      </c>
      <c r="T36" s="2" t="s">
        <v>29</v>
      </c>
      <c r="U36" s="2">
        <v>129</v>
      </c>
    </row>
    <row r="37" spans="2:21" x14ac:dyDescent="0.2">
      <c r="B37" s="2" t="s">
        <v>30</v>
      </c>
      <c r="C37" s="2">
        <f>0.145*AL3</f>
        <v>484057.85</v>
      </c>
      <c r="D37" s="2">
        <v>3338330</v>
      </c>
      <c r="T37" s="2" t="s">
        <v>30</v>
      </c>
      <c r="U37" s="2">
        <v>38</v>
      </c>
    </row>
    <row r="38" spans="2:21" x14ac:dyDescent="0.2">
      <c r="B38" s="2" t="s">
        <v>31</v>
      </c>
      <c r="C38" s="2">
        <f>0.148*AL4</f>
        <v>365640.80799999996</v>
      </c>
      <c r="D38" s="2">
        <v>2470546</v>
      </c>
      <c r="T38" s="2" t="s">
        <v>31</v>
      </c>
      <c r="U38" s="2">
        <v>24</v>
      </c>
    </row>
    <row r="39" spans="2:21" x14ac:dyDescent="0.2">
      <c r="B39" s="2" t="s">
        <v>32</v>
      </c>
      <c r="C39" s="2">
        <f>0.139*AL5</f>
        <v>267971.42800000001</v>
      </c>
      <c r="D39" s="2">
        <v>1927852</v>
      </c>
      <c r="T39" s="2" t="s">
        <v>32</v>
      </c>
      <c r="U39" s="2">
        <v>17</v>
      </c>
    </row>
    <row r="40" spans="2:21" x14ac:dyDescent="0.2">
      <c r="B40" s="2" t="s">
        <v>33</v>
      </c>
      <c r="C40" s="2">
        <f>0.153*AL6</f>
        <v>485880.87599999999</v>
      </c>
      <c r="D40" s="2">
        <v>3175692</v>
      </c>
      <c r="T40" s="2" t="s">
        <v>33</v>
      </c>
      <c r="U40" s="2">
        <v>40</v>
      </c>
    </row>
    <row r="46" spans="2:21" x14ac:dyDescent="0.2">
      <c r="C46" s="2" t="s">
        <v>41</v>
      </c>
      <c r="U46" s="2" t="s">
        <v>43</v>
      </c>
    </row>
    <row r="47" spans="2:21" x14ac:dyDescent="0.2">
      <c r="B47" s="2" t="s">
        <v>2</v>
      </c>
      <c r="C47" s="2">
        <v>16300</v>
      </c>
      <c r="D47" s="2">
        <v>1</v>
      </c>
      <c r="T47" s="2" t="s">
        <v>2</v>
      </c>
      <c r="U47" s="3">
        <v>20553.599999999999</v>
      </c>
    </row>
    <row r="48" spans="2:21" x14ac:dyDescent="0.2">
      <c r="B48" s="2" t="s">
        <v>3</v>
      </c>
      <c r="C48" s="2">
        <v>14400</v>
      </c>
      <c r="D48" s="2">
        <v>1</v>
      </c>
      <c r="T48" s="2" t="s">
        <v>3</v>
      </c>
      <c r="U48" s="3">
        <v>35369.1</v>
      </c>
    </row>
    <row r="49" spans="2:21" x14ac:dyDescent="0.2">
      <c r="B49" s="2" t="s">
        <v>4</v>
      </c>
      <c r="C49" s="2">
        <f>1000*E4</f>
        <v>18200</v>
      </c>
      <c r="D49" s="2">
        <v>1</v>
      </c>
      <c r="T49" s="2" t="s">
        <v>4</v>
      </c>
      <c r="U49" s="3">
        <v>4704.8</v>
      </c>
    </row>
    <row r="50" spans="2:21" x14ac:dyDescent="0.2">
      <c r="B50" s="2" t="s">
        <v>5</v>
      </c>
      <c r="C50" s="2">
        <f>1000*E5</f>
        <v>13300</v>
      </c>
      <c r="D50" s="2">
        <v>1</v>
      </c>
      <c r="T50" s="2" t="s">
        <v>5</v>
      </c>
      <c r="U50" s="3">
        <v>32903.599999999999</v>
      </c>
    </row>
    <row r="51" spans="2:21" x14ac:dyDescent="0.2">
      <c r="B51" s="2" t="s">
        <v>6</v>
      </c>
      <c r="C51" s="2">
        <f>1000*17.3</f>
        <v>17300</v>
      </c>
      <c r="D51" s="2">
        <v>1</v>
      </c>
      <c r="T51" s="2" t="s">
        <v>6</v>
      </c>
      <c r="U51" s="3">
        <v>1637.4</v>
      </c>
    </row>
    <row r="52" spans="2:21" x14ac:dyDescent="0.2">
      <c r="B52" s="2" t="s">
        <v>8</v>
      </c>
      <c r="C52" s="2">
        <f>1000*L2</f>
        <v>17700</v>
      </c>
      <c r="D52" s="2">
        <v>1</v>
      </c>
      <c r="T52" s="2" t="s">
        <v>8</v>
      </c>
      <c r="U52" s="3">
        <v>3884.5</v>
      </c>
    </row>
    <row r="53" spans="2:21" x14ac:dyDescent="0.2">
      <c r="B53" s="2" t="s">
        <v>9</v>
      </c>
      <c r="C53" s="2">
        <f>1000*L3</f>
        <v>12200</v>
      </c>
      <c r="D53" s="2">
        <v>1</v>
      </c>
      <c r="T53" s="2" t="s">
        <v>9</v>
      </c>
      <c r="U53" s="3">
        <v>13731.4</v>
      </c>
    </row>
    <row r="54" spans="2:21" x14ac:dyDescent="0.2">
      <c r="B54" s="2" t="s">
        <v>10</v>
      </c>
      <c r="C54" s="2">
        <f>1000*L4</f>
        <v>13900</v>
      </c>
      <c r="D54" s="2">
        <v>1</v>
      </c>
      <c r="T54" s="2" t="s">
        <v>10</v>
      </c>
      <c r="U54" s="3">
        <v>6211.5</v>
      </c>
    </row>
    <row r="55" spans="2:21" x14ac:dyDescent="0.2">
      <c r="B55" s="2" t="s">
        <v>11</v>
      </c>
      <c r="C55" s="2">
        <v>10800</v>
      </c>
      <c r="T55" s="2" t="s">
        <v>11</v>
      </c>
      <c r="U55" s="3">
        <v>5216.1000000000004</v>
      </c>
    </row>
    <row r="56" spans="2:21" x14ac:dyDescent="0.2">
      <c r="B56" s="2" t="s">
        <v>12</v>
      </c>
      <c r="C56" s="2">
        <f>15000</f>
        <v>15000</v>
      </c>
      <c r="T56" s="2" t="s">
        <v>12</v>
      </c>
      <c r="U56" s="3">
        <v>2715.3</v>
      </c>
    </row>
    <row r="57" spans="2:21" x14ac:dyDescent="0.2">
      <c r="B57" s="2" t="s">
        <v>6</v>
      </c>
      <c r="C57" s="2">
        <f>12300</f>
        <v>12300</v>
      </c>
      <c r="D57" s="2">
        <v>1</v>
      </c>
      <c r="T57" s="2" t="s">
        <v>6</v>
      </c>
      <c r="U57" s="1">
        <v>12415.7</v>
      </c>
    </row>
    <row r="58" spans="2:21" x14ac:dyDescent="0.2">
      <c r="B58" s="2" t="s">
        <v>14</v>
      </c>
      <c r="C58" s="2">
        <f>15700</f>
        <v>15700</v>
      </c>
      <c r="T58" s="2" t="s">
        <v>14</v>
      </c>
      <c r="U58" s="1">
        <v>1837.9</v>
      </c>
    </row>
    <row r="59" spans="2:21" x14ac:dyDescent="0.2">
      <c r="B59" s="2" t="s">
        <v>10</v>
      </c>
      <c r="C59" s="2">
        <f>17600</f>
        <v>17600</v>
      </c>
      <c r="T59" s="2" t="s">
        <v>10</v>
      </c>
      <c r="U59" s="1">
        <v>1508.8</v>
      </c>
    </row>
    <row r="60" spans="2:21" x14ac:dyDescent="0.2">
      <c r="B60" s="2" t="s">
        <v>15</v>
      </c>
      <c r="C60" s="2">
        <f>17200</f>
        <v>17200</v>
      </c>
      <c r="T60" s="2" t="s">
        <v>15</v>
      </c>
      <c r="U60" s="1">
        <v>1693.6</v>
      </c>
    </row>
    <row r="61" spans="2:21" x14ac:dyDescent="0.2">
      <c r="B61" s="2" t="s">
        <v>16</v>
      </c>
      <c r="C61" s="2">
        <v>13200</v>
      </c>
      <c r="T61" s="2" t="s">
        <v>16</v>
      </c>
      <c r="U61" s="1">
        <v>528.6</v>
      </c>
    </row>
    <row r="62" spans="2:21" x14ac:dyDescent="0.2">
      <c r="B62" s="2" t="s">
        <v>18</v>
      </c>
      <c r="C62" s="2">
        <f>14200</f>
        <v>14200</v>
      </c>
      <c r="T62" s="2" t="s">
        <v>18</v>
      </c>
      <c r="U62" s="1">
        <v>2974.4</v>
      </c>
    </row>
    <row r="63" spans="2:21" x14ac:dyDescent="0.2">
      <c r="B63" s="2" t="s">
        <v>19</v>
      </c>
      <c r="C63" s="2">
        <v>17300</v>
      </c>
      <c r="T63" s="2" t="s">
        <v>19</v>
      </c>
      <c r="U63" s="1">
        <v>1385.7</v>
      </c>
    </row>
    <row r="64" spans="2:21" x14ac:dyDescent="0.2">
      <c r="B64" s="2" t="s">
        <v>20</v>
      </c>
      <c r="C64" s="2">
        <v>17400</v>
      </c>
      <c r="D64" s="2">
        <v>1</v>
      </c>
      <c r="T64" s="2" t="s">
        <v>20</v>
      </c>
      <c r="U64" s="1">
        <v>1754.9</v>
      </c>
    </row>
    <row r="65" spans="2:24" x14ac:dyDescent="0.2">
      <c r="B65" s="2" t="s">
        <v>21</v>
      </c>
      <c r="C65" s="2">
        <v>18000</v>
      </c>
      <c r="D65" s="2">
        <v>1</v>
      </c>
      <c r="T65" s="2" t="s">
        <v>21</v>
      </c>
      <c r="U65" s="1">
        <v>668.5</v>
      </c>
    </row>
    <row r="66" spans="2:24" x14ac:dyDescent="0.2">
      <c r="B66" s="2" t="s">
        <v>22</v>
      </c>
      <c r="C66" s="2">
        <v>14500</v>
      </c>
      <c r="T66" s="2" t="s">
        <v>22</v>
      </c>
      <c r="U66" s="1">
        <v>488.4</v>
      </c>
    </row>
    <row r="67" spans="2:24" x14ac:dyDescent="0.2">
      <c r="B67" s="2" t="s">
        <v>24</v>
      </c>
      <c r="C67" s="2">
        <v>14000</v>
      </c>
      <c r="T67" s="2" t="s">
        <v>24</v>
      </c>
      <c r="U67" s="1">
        <v>11379.5</v>
      </c>
    </row>
    <row r="68" spans="2:24" x14ac:dyDescent="0.2">
      <c r="B68" s="2" t="s">
        <v>25</v>
      </c>
      <c r="C68" s="2">
        <v>18200</v>
      </c>
      <c r="T68" s="2" t="s">
        <v>25</v>
      </c>
      <c r="U68" s="1">
        <v>1655.9</v>
      </c>
    </row>
    <row r="69" spans="2:24" x14ac:dyDescent="0.2">
      <c r="B69" s="2" t="s">
        <v>44</v>
      </c>
      <c r="C69" s="2">
        <v>16800</v>
      </c>
      <c r="D69" s="2">
        <v>1</v>
      </c>
      <c r="T69" s="2" t="s">
        <v>44</v>
      </c>
      <c r="U69" s="1">
        <v>3040.5</v>
      </c>
    </row>
    <row r="70" spans="2:24" x14ac:dyDescent="0.2">
      <c r="B70" s="2" t="s">
        <v>26</v>
      </c>
      <c r="C70" s="2">
        <v>17100</v>
      </c>
      <c r="D70" s="2">
        <v>1</v>
      </c>
      <c r="T70" s="2" t="s">
        <v>26</v>
      </c>
      <c r="U70" s="1">
        <v>1012.5</v>
      </c>
    </row>
    <row r="71" spans="2:24" x14ac:dyDescent="0.2">
      <c r="B71" s="2" t="s">
        <v>27</v>
      </c>
      <c r="C71" s="2">
        <v>17600</v>
      </c>
      <c r="T71" s="2" t="s">
        <v>27</v>
      </c>
      <c r="U71" s="1">
        <v>480.4</v>
      </c>
    </row>
    <row r="72" spans="2:24" x14ac:dyDescent="0.2">
      <c r="B72" s="2" t="s">
        <v>29</v>
      </c>
      <c r="C72" s="2">
        <v>14100</v>
      </c>
      <c r="T72" s="2" t="s">
        <v>29</v>
      </c>
      <c r="U72" s="1">
        <v>2419.6</v>
      </c>
    </row>
    <row r="73" spans="2:24" x14ac:dyDescent="0.2">
      <c r="B73" s="2" t="s">
        <v>30</v>
      </c>
      <c r="C73" s="2">
        <v>14500</v>
      </c>
      <c r="T73" s="2" t="s">
        <v>30</v>
      </c>
      <c r="U73" s="1">
        <v>735.8</v>
      </c>
    </row>
    <row r="74" spans="2:24" x14ac:dyDescent="0.2">
      <c r="B74" s="2" t="s">
        <v>31</v>
      </c>
      <c r="C74" s="2">
        <v>14800</v>
      </c>
      <c r="T74" s="2" t="s">
        <v>31</v>
      </c>
      <c r="U74" s="1">
        <v>3745</v>
      </c>
    </row>
    <row r="75" spans="2:24" x14ac:dyDescent="0.2">
      <c r="B75" s="2" t="s">
        <v>32</v>
      </c>
      <c r="C75" s="2">
        <v>13900</v>
      </c>
      <c r="T75" s="2" t="s">
        <v>32</v>
      </c>
      <c r="U75" s="1">
        <v>1381</v>
      </c>
      <c r="X75" s="1"/>
    </row>
    <row r="76" spans="2:24" x14ac:dyDescent="0.2">
      <c r="B76" s="2" t="s">
        <v>33</v>
      </c>
      <c r="C76" s="2">
        <v>15300</v>
      </c>
      <c r="D76" s="2">
        <v>1</v>
      </c>
      <c r="T76" s="2" t="s">
        <v>33</v>
      </c>
      <c r="U76" s="1">
        <v>3807.7</v>
      </c>
      <c r="X76" s="1"/>
    </row>
    <row r="77" spans="2:24" x14ac:dyDescent="0.2">
      <c r="X77" s="1"/>
    </row>
    <row r="78" spans="2:24" x14ac:dyDescent="0.2">
      <c r="X78" s="1"/>
    </row>
    <row r="79" spans="2:24" x14ac:dyDescent="0.2">
      <c r="X7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2020-07-22T05:06:47Z</dcterms:created>
  <dcterms:modified xsi:type="dcterms:W3CDTF">2020-08-03T17:49:11Z</dcterms:modified>
</cp:coreProperties>
</file>