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THLY" sheetId="1" state="visible" r:id="rId2"/>
    <sheet name="ANNUAL" sheetId="2" state="visible" r:id="rId3"/>
    <sheet name="INDEXING" sheetId="3" state="visible" r:id="rId4"/>
    <sheet name="INDICATORS" sheetId="4" state="visible" r:id="rId5"/>
    <sheet name="PRICE_PRODUCTION" sheetId="5" state="visible" r:id="rId6"/>
  </sheets>
  <externalReferences>
    <externalReference r:id="rId7"/>
  </externalReferenc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M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Consumption in Million KwHr</t>
        </r>
      </text>
    </comment>
    <comment ref="N1" authorId="0">
      <text>
        <r>
          <rPr>
            <sz val="11"/>
            <color rgb="FF000000"/>
            <rFont val="Calibri"/>
            <family val="2"/>
            <charset val="1"/>
          </rPr>
          <t xml:space="preserve">This is Currency in circulation from Reserve Money
</t>
        </r>
      </text>
    </comment>
    <comment ref="Q1" authorId="0">
      <text>
        <r>
          <rPr>
            <sz val="11"/>
            <color rgb="FF000000"/>
            <rFont val="Calibri"/>
            <family val="2"/>
            <charset val="1"/>
          </rPr>
          <t xml:space="preserve">in '000 tonnes
</t>
        </r>
      </text>
    </comment>
  </commentList>
</comments>
</file>

<file path=xl/sharedStrings.xml><?xml version="1.0" encoding="utf-8"?>
<sst xmlns="http://schemas.openxmlformats.org/spreadsheetml/2006/main" count="362" uniqueCount="206">
  <si>
    <t xml:space="preserve">Date</t>
  </si>
  <si>
    <t xml:space="preserve">CPIGeneral Index India </t>
  </si>
  <si>
    <t xml:space="preserve">CPIFood and beverages India </t>
  </si>
  <si>
    <t xml:space="preserve">Exports million USD</t>
  </si>
  <si>
    <t xml:space="preserve">Oil export Million USD</t>
  </si>
  <si>
    <t xml:space="preserve">Import million USD</t>
  </si>
  <si>
    <t xml:space="preserve">Oil import million USD</t>
  </si>
  <si>
    <t xml:space="preserve">Non-oil non-gold import</t>
  </si>
  <si>
    <t xml:space="preserve">Railways Freight Traffic '000 tonnes </t>
  </si>
  <si>
    <t xml:space="preserve">Passengers handled in airports '000</t>
  </si>
  <si>
    <t xml:space="preserve">Airport cargo '000tonnes</t>
  </si>
  <si>
    <t xml:space="preserve">Port cargo traffic '000 tonnes</t>
  </si>
  <si>
    <t xml:space="preserve">ElecticityDemand</t>
  </si>
  <si>
    <t xml:space="preserve">Currency with public </t>
  </si>
  <si>
    <t xml:space="preserve">M3 Broad Money</t>
  </si>
  <si>
    <t xml:space="preserve">Total Credit </t>
  </si>
  <si>
    <t xml:space="preserve">Petro_product_consumpn</t>
  </si>
  <si>
    <t xml:space="preserve">2W sales</t>
  </si>
  <si>
    <t xml:space="preserve">Motorcycle sales</t>
  </si>
  <si>
    <t xml:space="preserve">Scooter Sales</t>
  </si>
  <si>
    <t xml:space="preserve">Tractor Sales</t>
  </si>
  <si>
    <t xml:space="preserve">PMI Manufacturing</t>
  </si>
  <si>
    <t xml:space="preserve">PMI Services</t>
  </si>
  <si>
    <t xml:space="preserve">91daysTbill</t>
  </si>
  <si>
    <t xml:space="preserve">Non-food credit</t>
  </si>
  <si>
    <t xml:space="preserve">Fund raised: Debt market</t>
  </si>
  <si>
    <t xml:space="preserve">IIP </t>
  </si>
  <si>
    <t xml:space="preserve">IIPManufacturing </t>
  </si>
  <si>
    <t xml:space="preserve">IIPCapital goods </t>
  </si>
  <si>
    <t xml:space="preserve">IIPIntermediate goods </t>
  </si>
  <si>
    <t xml:space="preserve">IIP.Construction</t>
  </si>
  <si>
    <t xml:space="preserve">IIPConsumer goods </t>
  </si>
  <si>
    <t xml:space="preserve">IIPConsumer durables </t>
  </si>
  <si>
    <t xml:space="preserve">IIPConsumer non- durables </t>
  </si>
  <si>
    <t xml:space="preserve">WPIAll commodities   </t>
  </si>
  <si>
    <t xml:space="preserve">AgriExports</t>
  </si>
  <si>
    <t xml:space="preserve">BrentCrudePrice</t>
  </si>
  <si>
    <t xml:space="preserve">Steel Price_Rs/Ton_HR</t>
  </si>
  <si>
    <t xml:space="preserve">Govt Capex</t>
  </si>
  <si>
    <t xml:space="preserve">Non-oil-export</t>
  </si>
  <si>
    <t xml:space="preserve">Coal Production</t>
  </si>
  <si>
    <t xml:space="preserve">10Y AAA corporate yield</t>
  </si>
  <si>
    <t xml:space="preserve">10Y GOI Yield</t>
  </si>
  <si>
    <t xml:space="preserve">PVSales</t>
  </si>
  <si>
    <t xml:space="preserve">Rs.Million</t>
  </si>
  <si>
    <t xml:space="preserve">GDP|current prices</t>
  </si>
  <si>
    <t xml:space="preserve">PFCE |current prices</t>
  </si>
  <si>
    <t xml:space="preserve">GFCE |current prices</t>
  </si>
  <si>
    <t xml:space="preserve">GFCF |current prices</t>
  </si>
  <si>
    <t xml:space="preserve">Exports of goods and services |current prices</t>
  </si>
  <si>
    <t xml:space="preserve">Imports of goods and services |current prices</t>
  </si>
  <si>
    <t xml:space="preserve">GVA|current prices</t>
  </si>
  <si>
    <t xml:space="preserve">    Agriculture, forestry and fishing|current prices</t>
  </si>
  <si>
    <t xml:space="preserve">    Industry|current prices</t>
  </si>
  <si>
    <t xml:space="preserve">    Services|current prices</t>
  </si>
  <si>
    <t xml:space="preserve">GVA|constant prices</t>
  </si>
  <si>
    <t xml:space="preserve">    Agriculture, forestry and fishing|constant prices</t>
  </si>
  <si>
    <t xml:space="preserve">    Industry|constant prices</t>
  </si>
  <si>
    <t xml:space="preserve">    Services|constant prices</t>
  </si>
  <si>
    <t xml:space="preserve">-</t>
  </si>
  <si>
    <t xml:space="preserve">Agriculture</t>
  </si>
  <si>
    <t xml:space="preserve">Industry</t>
  </si>
  <si>
    <t xml:space="preserve">Services</t>
  </si>
  <si>
    <t xml:space="preserve">Macro Blocks</t>
  </si>
  <si>
    <t xml:space="preserve">Segment</t>
  </si>
  <si>
    <t xml:space="preserve">Economic Indicators</t>
  </si>
  <si>
    <t xml:space="preserve">Real Block</t>
  </si>
  <si>
    <t xml:space="preserve">Production</t>
  </si>
  <si>
    <t xml:space="preserve">IIP</t>
  </si>
  <si>
    <t xml:space="preserve">Basic Goods</t>
  </si>
  <si>
    <t xml:space="preserve">Consumer durables</t>
  </si>
  <si>
    <t xml:space="preserve">Consumer non-durables</t>
  </si>
  <si>
    <t xml:space="preserve">Intermediate goods</t>
  </si>
  <si>
    <t xml:space="preserve">Manufacturing</t>
  </si>
  <si>
    <t xml:space="preserve">Mining &amp; quarrying</t>
  </si>
  <si>
    <t xml:space="preserve">Disc. Demand</t>
  </si>
  <si>
    <t xml:space="preserve">Fridge production</t>
  </si>
  <si>
    <t xml:space="preserve">AC. production</t>
  </si>
  <si>
    <t xml:space="preserve">Passenger veh. sales</t>
  </si>
  <si>
    <t xml:space="preserve">Scooters sales</t>
  </si>
  <si>
    <t xml:space="preserve">Mobility</t>
  </si>
  <si>
    <t xml:space="preserve">Diesel sales</t>
  </si>
  <si>
    <t xml:space="preserve">Petrol Sales</t>
  </si>
  <si>
    <t xml:space="preserve">Airport traffic</t>
  </si>
  <si>
    <t xml:space="preserve">Port cargo traffic</t>
  </si>
  <si>
    <t xml:space="preserve">Electricity consumption</t>
  </si>
  <si>
    <t xml:space="preserve">Foreign tourist arrival</t>
  </si>
  <si>
    <t xml:space="preserve">Rail freight movement</t>
  </si>
  <si>
    <t xml:space="preserve">Rural &amp; Agri.</t>
  </si>
  <si>
    <t xml:space="preserve">Rainfall</t>
  </si>
  <si>
    <t xml:space="preserve">Meat production</t>
  </si>
  <si>
    <t xml:space="preserve">Milk related production</t>
  </si>
  <si>
    <t xml:space="preserve">Rural wage</t>
  </si>
  <si>
    <t xml:space="preserve">Investment</t>
  </si>
  <si>
    <t xml:space="preserve">Projects completed</t>
  </si>
  <si>
    <t xml:space="preserve">New Capex projects</t>
  </si>
  <si>
    <t xml:space="preserve">Capex Projects (WIP)</t>
  </si>
  <si>
    <t xml:space="preserve">Commercial veh. sales</t>
  </si>
  <si>
    <t xml:space="preserve">Tractor sales</t>
  </si>
  <si>
    <t xml:space="preserve">Capital goods prodn.</t>
  </si>
  <si>
    <t xml:space="preserve">Capital goods import</t>
  </si>
  <si>
    <t xml:space="preserve">Corporate Sc.</t>
  </si>
  <si>
    <t xml:space="preserve">Aggregate net profit</t>
  </si>
  <si>
    <t xml:space="preserve">Aggregate net sales</t>
  </si>
  <si>
    <t xml:space="preserve">Corporate salaries</t>
  </si>
  <si>
    <t xml:space="preserve">Realty Sc.</t>
  </si>
  <si>
    <t xml:space="preserve">RBI realty index</t>
  </si>
  <si>
    <t xml:space="preserve">Housing loan by banks</t>
  </si>
  <si>
    <t xml:space="preserve">External Block</t>
  </si>
  <si>
    <t xml:space="preserve">Export</t>
  </si>
  <si>
    <t xml:space="preserve">Goods export</t>
  </si>
  <si>
    <t xml:space="preserve">Non-oil export</t>
  </si>
  <si>
    <t xml:space="preserve">Agri. Exports</t>
  </si>
  <si>
    <t xml:space="preserve">Services  Export</t>
  </si>
  <si>
    <t xml:space="preserve">Import</t>
  </si>
  <si>
    <t xml:space="preserve">Non-oil &amp; gold import</t>
  </si>
  <si>
    <t xml:space="preserve">Service import</t>
  </si>
  <si>
    <t xml:space="preserve">EME</t>
  </si>
  <si>
    <t xml:space="preserve">Brazil: GDP</t>
  </si>
  <si>
    <t xml:space="preserve">China: GDP</t>
  </si>
  <si>
    <t xml:space="preserve">South Africa: GDP</t>
  </si>
  <si>
    <t xml:space="preserve">EU: GDP</t>
  </si>
  <si>
    <t xml:space="preserve">Japan: GDP</t>
  </si>
  <si>
    <t xml:space="preserve">AE</t>
  </si>
  <si>
    <t xml:space="preserve">USA: GDP</t>
  </si>
  <si>
    <t xml:space="preserve">Goods import by USA</t>
  </si>
  <si>
    <t xml:space="preserve">Forex</t>
  </si>
  <si>
    <t xml:space="preserve">Forex reserve</t>
  </si>
  <si>
    <t xml:space="preserve">FIIs investment</t>
  </si>
  <si>
    <t xml:space="preserve"> FX purchase (by PD)</t>
  </si>
  <si>
    <t xml:space="preserve"> FX sales (by PD)</t>
  </si>
  <si>
    <t xml:space="preserve">INR/US$ FX rate</t>
  </si>
  <si>
    <t xml:space="preserve">Monetary Block</t>
  </si>
  <si>
    <t xml:space="preserve">Credit</t>
  </si>
  <si>
    <t xml:space="preserve">Credit card outstanding</t>
  </si>
  <si>
    <t xml:space="preserve">Credit to corporates</t>
  </si>
  <si>
    <t xml:space="preserve">Deposit</t>
  </si>
  <si>
    <t xml:space="preserve">Time deposits (banks)</t>
  </si>
  <si>
    <t xml:space="preserve">Money</t>
  </si>
  <si>
    <t xml:space="preserve">Reserve money (M0)</t>
  </si>
  <si>
    <t xml:space="preserve">Transaction volume</t>
  </si>
  <si>
    <t xml:space="preserve">Interest rate</t>
  </si>
  <si>
    <t xml:space="preserve">Car loan rate</t>
  </si>
  <si>
    <t xml:space="preserve">RBI repo rate</t>
  </si>
  <si>
    <t xml:space="preserve">Liquidity</t>
  </si>
  <si>
    <t xml:space="preserve">Liquidity index</t>
  </si>
  <si>
    <t xml:space="preserve">Govt. Block</t>
  </si>
  <si>
    <t xml:space="preserve">Govt. Exp.</t>
  </si>
  <si>
    <t xml:space="preserve">Capex</t>
  </si>
  <si>
    <t xml:space="preserve">Total expenditure</t>
  </si>
  <si>
    <t xml:space="preserve">Interest payment</t>
  </si>
  <si>
    <t xml:space="preserve">Transfer to states</t>
  </si>
  <si>
    <t xml:space="preserve">Govt. Rev.</t>
  </si>
  <si>
    <t xml:space="preserve">Non-tax revenue</t>
  </si>
  <si>
    <t xml:space="preserve">Tax revenue </t>
  </si>
  <si>
    <t xml:space="preserve">Price block</t>
  </si>
  <si>
    <t xml:space="preserve">Price Index</t>
  </si>
  <si>
    <t xml:space="preserve">World food index </t>
  </si>
  <si>
    <t xml:space="preserve">Global metal &amp; mineral</t>
  </si>
  <si>
    <t xml:space="preserve">Wholesale price index</t>
  </si>
  <si>
    <t xml:space="preserve">WPI: Non-food</t>
  </si>
  <si>
    <t xml:space="preserve">WPI: Manufacturing</t>
  </si>
  <si>
    <t xml:space="preserve">Consumer price index</t>
  </si>
  <si>
    <t xml:space="preserve">CPI: non-food &amp; non-oil</t>
  </si>
  <si>
    <t xml:space="preserve">Prices</t>
  </si>
  <si>
    <t xml:space="preserve">Diesel price</t>
  </si>
  <si>
    <t xml:space="preserve">Petrol price</t>
  </si>
  <si>
    <t xml:space="preserve">Steel price</t>
  </si>
  <si>
    <t xml:space="preserve">Brent Crude price</t>
  </si>
  <si>
    <t xml:space="preserve">Fin. Mkt Block</t>
  </si>
  <si>
    <t xml:space="preserve">Equity</t>
  </si>
  <si>
    <t xml:space="preserve">Dow Jones</t>
  </si>
  <si>
    <t xml:space="preserve">BSE- Sensex</t>
  </si>
  <si>
    <t xml:space="preserve">Debt</t>
  </si>
  <si>
    <t xml:space="preserve">India Govt. bond yield </t>
  </si>
  <si>
    <t xml:space="preserve">US treasury yield</t>
  </si>
  <si>
    <t xml:space="preserve">Commodity</t>
  </si>
  <si>
    <t xml:space="preserve">Global gold price</t>
  </si>
  <si>
    <t xml:space="preserve">5 years median growth (2016-17 to 2020-21)</t>
  </si>
  <si>
    <t xml:space="preserve">Sectors</t>
  </si>
  <si>
    <t xml:space="preserve">Production (IIP)</t>
  </si>
  <si>
    <t xml:space="preserve">Inflation (WPI)</t>
  </si>
  <si>
    <t xml:space="preserve">Overall</t>
  </si>
  <si>
    <t xml:space="preserve">Food products </t>
  </si>
  <si>
    <t xml:space="preserve">Consumer Non-durable</t>
  </si>
  <si>
    <t xml:space="preserve">Beverages </t>
  </si>
  <si>
    <t xml:space="preserve">Textiles </t>
  </si>
  <si>
    <t xml:space="preserve">Consumer Durable</t>
  </si>
  <si>
    <t xml:space="preserve">Apparel </t>
  </si>
  <si>
    <t xml:space="preserve">Leather products </t>
  </si>
  <si>
    <t xml:space="preserve">Wood Products o</t>
  </si>
  <si>
    <t xml:space="preserve">Paper products </t>
  </si>
  <si>
    <t xml:space="preserve">Printing</t>
  </si>
  <si>
    <t xml:space="preserve">Chemicals</t>
  </si>
  <si>
    <t xml:space="preserve">Industrial product</t>
  </si>
  <si>
    <t xml:space="preserve">Pharma</t>
  </si>
  <si>
    <t xml:space="preserve">Rubber products </t>
  </si>
  <si>
    <t xml:space="preserve">Other non-metallic  mineral products </t>
  </si>
  <si>
    <t xml:space="preserve">Basic metals </t>
  </si>
  <si>
    <t xml:space="preserve">Fabricated metal  products </t>
  </si>
  <si>
    <t xml:space="preserve">Computers</t>
  </si>
  <si>
    <t xml:space="preserve">Electricals</t>
  </si>
  <si>
    <t xml:space="preserve">Machinery</t>
  </si>
  <si>
    <t xml:space="preserve">Motor vehicles</t>
  </si>
  <si>
    <t xml:space="preserve">Other transport  equipment </t>
  </si>
  <si>
    <t xml:space="preserve">Furniture 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</si>
</sst>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mmm\-yy"/>
    <numFmt numFmtId="166" formatCode="#,##0.0"/>
    <numFmt numFmtId="167" formatCode="0.0"/>
    <numFmt numFmtId="168" formatCode="#,##0"/>
    <numFmt numFmtId="169" formatCode="0"/>
    <numFmt numFmtId="170" formatCode="#,##0.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3D69B"/>
        <bgColor rgb="FFFFCC99"/>
      </patternFill>
    </fill>
    <fill>
      <patternFill patternType="solid">
        <fgColor rgb="FF4BACC6"/>
        <bgColor rgb="FF339966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>
        <color rgb="FF4BACC6"/>
      </left>
      <right/>
      <top style="medium">
        <color rgb="FF4BACC6"/>
      </top>
      <bottom/>
      <diagonal/>
    </border>
    <border diagonalUp="false" diagonalDown="false">
      <left/>
      <right/>
      <top style="medium">
        <color rgb="FF4BACC6"/>
      </top>
      <bottom/>
      <diagonal/>
    </border>
    <border diagonalUp="false" diagonalDown="false">
      <left/>
      <right style="medium">
        <color rgb="FF4BACC6"/>
      </right>
      <top style="medium">
        <color rgb="FF4BACC6"/>
      </top>
      <bottom/>
      <diagonal/>
    </border>
    <border diagonalUp="false" diagonalDown="false">
      <left/>
      <right style="medium">
        <color rgb="FF4BACC6"/>
      </right>
      <top style="medium">
        <color rgb="FF4BACC6"/>
      </top>
      <bottom style="medium">
        <color rgb="FF4BACC6"/>
      </bottom>
      <diagonal/>
    </border>
    <border diagonalUp="false" diagonalDown="false">
      <left/>
      <right style="medium">
        <color rgb="FF4BACC6"/>
      </right>
      <top/>
      <bottom/>
      <diagonal/>
    </border>
    <border diagonalUp="false" diagonalDown="false">
      <left/>
      <right/>
      <top style="medium">
        <color rgb="FF4BACC6"/>
      </top>
      <bottom style="medium">
        <color rgb="FF4BACC6"/>
      </bottom>
      <diagonal/>
    </border>
    <border diagonalUp="false" diagonalDown="false">
      <left/>
      <right style="medium">
        <color rgb="FF4BACC6"/>
      </right>
      <top/>
      <bottom style="medium">
        <color rgb="FF4BACC6"/>
      </bottom>
      <diagonal/>
    </border>
    <border diagonalUp="false" diagonalDown="false">
      <left/>
      <right/>
      <top/>
      <bottom style="medium">
        <color rgb="FF4BACC6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externalLink" Target="externalLinks/externalLink1.xml"/><Relationship Id="rId8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file:///C:/Users/PINAKI/ECONOMIC_ANALYSIS/DATA/MONTHLY_REPORT_INDICATORS/mainData.xlsx" TargetMode="External"/>
</Relationships>
</file>

<file path=xl/externalLinks/externalLink1.xml><?xml version="1.0" encoding="UTF-8" standalone="yes"?>
<externalLink xmlns="http://schemas.openxmlformats.org/spreadsheetml/2006/main"><externalBook xmlns:r="http://schemas.openxmlformats.org/officeDocument/2006/relationships" r:id="rId1"><sheetNames><sheetName val="FOR_SA"/><sheetName val="Sheet1"/><sheetName val="MONTHLY_CMIE"/><sheetName val="DAILY_CMIE"/><sheetName val="WEEKLY_CMIE"/><sheetName val="liquidity"/><sheetName val="YIELD_DIFF"/><sheetName val="GST"/><sheetName val="cd_growth_m"/><sheetName val="cd_growth_alt"/><sheetName val="cd_growth"/><sheetName val="Indian_crude_basket"/><sheetName val="daily_brent"/><sheetName val="fuel_price"/><sheetName val="EAI"/><sheetName val="US-RIG-COUNT"/><sheetName val="EXIM_TABLE"/><sheetName val="DIESEL_PRICE_BUILDUP"/><sheetName val="PETROL_PRICE_BUILDUP"/><sheetName val="RTP"/><sheetName val="fuel_tax"/><sheetName val="RTP_RS"/><sheetName val="GDP_Q"/></sheetNames><sheetDataSet><sheetData sheetId="0"></sheetData><sheetData sheetId="1"></sheetData><sheetData sheetId="2"><row r="2"><cell r="A2"><v>1</v></cell><cell r="B2"><v>2</v></cell><cell r="C2"><v>3</v></cell><cell r="D2"><v>4</v></cell><cell r="E2"><v>5</v></cell><cell r="F2"><v>6</v></cell><cell r="G2"><v>7</v></cell><cell r="H2"><v>8</v></cell><cell r="I2"><v>9</v></cell><cell r="J2"><v>10</v></cell><cell r="K2"><v>11</v></cell><cell r="L2"><v>12</v></cell><cell r="M2"><v>13</v></cell><cell r="N2"><v>14</v></cell><cell r="O2"><v>15</v></cell><cell r="P2"><v>16</v></cell><cell r="Q2"><v>17</v></cell><cell r="R2"><v>18</v></cell><cell r="S2"><v>19</v></cell><cell r="T2"><v>20</v></cell><cell r="U2"><v>21</v></cell><cell r="V2"><v>22</v></cell><cell r="W2"><v>23</v></cell><cell r="X2"><v>24</v></cell><cell r="Y2"><v>25</v></cell><cell r="Z2"><v>26</v></cell><cell r="AA2"><v>27</v></cell><cell r="AB2"><v>28</v></cell><cell r="AC2"><v>29</v></cell><cell r="AD2"><v>30</v></cell><cell r="AE2"><v>31</v></cell><cell r="AF2"><v>32</v></cell><cell r="AG2"><v>33</v></cell><cell r="AH2"><v>34</v></cell><cell r="AI2"><v>35</v></cell><cell r="AJ2"><v>36</v></cell><cell r="AK2"><v>37</v></cell><cell r="AL2"><v>38</v></cell><cell r="AM2"><v>39</v></cell><cell r="AN2"><v>40</v></cell><cell r="AO2"><v>41</v></cell><cell r="AP2"><v>42</v></cell><cell r="AQ2"><v>43</v></cell><cell r="AR2"><v>44</v></cell><cell r="AS2"><v>45</v></cell><cell r="AT2"><v>46</v></cell><cell r="AU2"><v>47</v></cell><cell r="AV2"><v>48</v></cell><cell r="AW2"><v>49</v></cell><cell r="AX2"><v>50</v></cell><cell r="AY2"><v>51</v></cell><cell r="AZ2"><v>52</v></cell><cell r="BA2"><v>53</v></cell><cell r="BB2"><v>54</v></cell><cell r="BC2"><v>55</v></cell><cell r="BD2"><v>56</v></cell><cell r="BE2"><v>57</v></cell><cell r="BF2"><v>58</v></cell><cell r="BG2"><v>59</v></cell><cell r="BH2"><v>60</v></cell><cell r="BI2"><v>61</v></cell><cell r="BJ2"><v>62</v></cell><cell r="BK2"><v>63</v></cell><cell r="BL2"><v>64</v></cell><cell r="BM2"><v>65</v></cell><cell r="BN2"><v>66</v></cell><cell r="BO2"><v>67</v></cell><cell r="BP2"><v>68</v></cell><cell r="BQ2"><v>69</v></cell><cell r="BR2"><v>70</v></cell><cell r="BS2"><v>71</v></cell><cell r="BT2"><v>72</v></cell><cell r="BU2"><v>73</v></cell><cell r="BV2"><v>74</v></cell><cell r="BW2"><v>75</v></cell><cell r="BX2"><v>76</v></cell><cell r="BY2"><v>77</v></cell><cell r="BZ2"><v>78</v></cell><cell r="CA2"><v>79</v></cell><cell r="CB2"><v>80</v></cell><cell r="CC2"><v>81</v></cell><cell r="CD2"><v>82</v></cell><cell r="CE2"><v>83</v></cell><cell r="CF2"><v>84</v></cell><cell r="CG2"><v>85</v></cell><cell r="CH2"><v>86</v></cell><cell r="CI2"><v>87</v></cell><cell r="CJ2"><v>88</v></cell><cell r="CK2"><v>89</v></cell><cell r="CL2"><v>90</v></cell><cell r="CM2"><v>91</v></cell><cell r="CN2"><v>92</v></cell><cell r="CO2"><v>93</v></cell><cell r="CP2"><v>94</v></cell><cell r="CQ2"><v>95</v></cell><cell r="CR2"><v>96</v></cell><cell r="CS2"><v>97</v></cell><cell r="CT2"><v>98</v></cell><cell r="CU2"><v>99</v></cell><cell r="CV2"><v>100</v></cell><cell r="CW2"><v>101</v></cell><cell r="CX2"><v>102</v></cell><cell r="CY2"><v>103</v></cell><cell r="CZ2"><v>104</v></cell><cell r="DA2"><v>105</v></cell><cell r="DB2"><v>106</v></cell><cell r="DC2"><v>107</v></cell><cell r="DD2"><v>108</v></cell><cell r="DE2"><v>109</v></cell><cell r="DF2"><v>110</v></cell><cell r="DG2"><v>111</v></cell><cell r="DH2"><v>112</v></cell><cell r="DI2"><v>113</v></cell><cell r="DJ2"><v>114</v></cell><cell r="DK2"><v>115</v></cell><cell r="DL2"><v>116</v></cell><cell r="DM2"><v>117</v></cell><cell r="DN2"><v>118</v></cell><cell r="DO2"><v>119</v></cell><cell r="DP2"><v>120</v></cell><cell r="DQ2"><v>121</v></cell><cell r="DR2"><v>122</v></cell><cell r="DS2"><v>123</v></cell><cell r="DT2"><v>124</v></cell><cell r="DU2"><v>125</v></cell><cell r="DV2"><v>126</v></cell><cell r="DW2"><v>127</v></cell><cell r="DX2"><v>128</v></cell><cell r="DY2"><v>129</v></cell><cell r="DZ2"><v>130</v></cell><cell r="EA2"><v>131</v></cell><cell r="EB2"><v>132</v></cell><cell r="EC2"><v>133</v></cell><cell r="ED2"><v>134</v></cell><cell r="EE2"><v>135</v></cell><cell r="EF2"><v>136</v></cell><cell r="EG2"><v>137</v></cell><cell r="EH2"><v>138</v></cell><cell r="EI2"><v>139</v></cell><cell r="EJ2"><v>140</v></cell><cell r="EK2"><v>141</v></cell><cell r="EL2"><v>142</v></cell><cell r="EM2"><v>143</v></cell><cell r="EN2"><v>144</v></cell><cell r="EO2"><v>145</v></cell><cell r="EP2"><v>146</v></cell><cell r="EQ2"><v>147</v></cell><cell r="ER2"><v>148</v></cell><cell r="ES2"><v>149</v></cell><cell r="ET2"><v>150</v></cell><cell r="EU2"><v>151</v></cell><cell r="EV2"><v>152</v></cell><cell r="EW2"><v>153</v></cell><cell r="EX2"><v>154</v></cell><cell r="EY2"><v>155</v></cell><cell r="EZ2"><v>156</v></cell><cell r="FA2"><v>157</v></cell><cell r="FB2"><v>158</v></cell><cell r="FC2"><v>159</v></cell><cell r="FD2"><v>160</v></cell><cell r="FE2"><v>161</v></cell><cell r="FF2"><v>162</v></cell><cell r="FG2"><v>163</v></cell><cell r="FH2"><v>164</v></cell><cell r="FI2"><v>165</v></cell><cell r="FJ2"><v>166</v></cell><cell r="FK2"><v>167</v></cell><cell r="FL2"><v>168</v></cell><cell r="FM2"><v>169</v></cell><cell r="FN2"><v>170</v></cell><cell r="FO2"><v>171</v></cell><cell r="FP2"><v>172</v></cell><cell r="FQ2"><v>173</v></cell><cell r="FR2"><v>174</v></cell><cell r="FS2"><v>175</v></cell><cell r="FT2"><v>176</v></cell><cell r="FU2"><v>177</v></cell><cell r="FV2"><v>178</v></cell><cell r="FW2"><v>179</v></cell><cell r="FX2"><v>180</v></cell><cell r="FY2"><v>181</v></cell><cell r="FZ2"><v>182</v></cell><cell r="GA2"><v>183</v></cell><cell r="GB2"><v>184</v></cell><cell r="GC2"><v>185</v></cell><cell r="GD2"><v>186</v></cell><cell r="GE2"><v>187</v></cell><cell r="GF2"><v>188</v></cell><cell r="GG2"><v>189</v></cell><cell r="GH2"><v>190</v></cell><cell r="GI2"><v>191</v></cell><cell r="GJ2"><v>192</v></cell><cell r="GK2"><v>193</v></cell><cell r="GL2"><v>194</v></cell><cell r="GM2"><v>195</v></cell><cell r="GN2"><v>196</v></cell><cell r="GO2"><v>197</v></cell><cell r="GP2"><v>198</v></cell><cell r="GQ2"><v>199</v></cell><cell r="GR2"><v>200</v></cell><cell r="GS2"><v>201</v></cell><cell r="GT2"><v>202</v></cell><cell r="GU2"><v>203</v></cell><cell r="GV2"><v>204</v></cell><cell r="GW2"><v>205</v></cell><cell r="GX2"><v>206</v></cell><cell r="GY2"><v>207</v></cell><cell r="GZ2"><v>208</v></cell><cell r="HA2"><v>209</v></cell><cell r="HB2"><v>210</v></cell><cell r="HC2"><v>211</v></cell><cell r="HD2"><v>212</v></cell><cell r="HE2"><v>213</v></cell><cell r="HF2"><v>214</v></cell><cell r="HG2"><v>215</v></cell><cell r="HH2"><v>216</v></cell><cell r="HI2"><v>217</v></cell><cell r="HJ2"><v>218</v></cell><cell r="HK2"><v>219</v></cell><cell r="HL2"><v>220</v></cell><cell r="HM2"><v>221</v></cell><cell r="HN2"><v>222</v></cell><cell r="HO2"><v>223</v></cell><cell r="HP2"><v>224</v></cell><cell r="HQ2"><v>225</v></cell><cell r="HR2"><v>226</v></cell><cell r="HS2"><v>227</v></cell><cell r="HT2"><v>228</v></cell><cell r="HU2"><v>229</v></cell><cell r="HV2"><v>230</v></cell><cell r="HW2"><v>231</v></cell><cell r="HX2"><v>232</v></cell><cell r="HY2"><v>233</v></cell><cell r="HZ2"><v>234</v></cell><cell r="IA2"><v>235</v></cell><cell r="IB2"><v>236</v></cell><cell r="IC2"><v>237</v></cell><cell r="ID2"><v>238</v></cell><cell r="IE2"><v>239</v></cell><cell r="IF2"><v>240</v></cell><cell r="IG2"><v>241</v></cell><cell r="IH2"><v>242</v></cell></row><row r="3"><cell r="A3" t="str"><v>Description </v></cell><cell r="B3" t="str"><v>Central Government tax revenue receipts </v></cell><cell r="C3" t="str"><v>Central Government tax revenue receipts: Tax revenue (gross) </v></cell><cell r="D3" t="str"><v>Central Government tax revenue receipts: Corporate tax </v></cell><cell r="E3" t="str"><v>Central Government tax revenue receipts: Taxes on income other than corporation tax </v></cell><cell r="F3" t="str"><v>Central Government tax revenue receipts: Customs duties (net of refund) </v></cell><cell r="G3" t="str"><v>Central Government tax revenue receipts: Excise duties (net of refund) </v></cell><cell r="H3" t="str"><v>Central Government tax revenue receipts: Service tax </v></cell><cell r="I3" t="str"><v>Central Government revenue receipts: Tax revenue: States share </v></cell><cell r="J3" t="str"><v>Central Government expenditure </v></cell><cell r="K3" t="str"><v>Plan: Central Government capital expenditure </v></cell><cell r="L3" t="str"><v>Non-plan: Central Government capital expenditure </v></cell><cell r="M3" t="str"><v>Passengers handled </v></cell><cell r="N3" t="str"><v>Cargo handled </v></cell><cell r="O3" t="str"><v>Average wage rates in rural India: Agricultural occupations: Men: All Centers </v></cell><cell r="P3" t="str"><v>Gross generation (Utilities): Conventional electricity </v></cell><cell r="Q3" t="str"><v>Yield in secondary market: Treasury bills: 3 month residual maturity </v></cell><cell r="R3" t="str"><v>Broad money (M3): Money supply </v></cell><cell r="S3" t="str"><v>Currency in circulation: Money supply </v></cell><cell r="T3" t="str"><v>WPI: Beverages, tobacco & tobacco products: Base year 2004-05 </v></cell><cell r="U3" t="str"><v>WPI: Textiles: Base year 2004-05 </v></cell><cell r="V3" t="str"><v>WPI: Wood & wood products: Base year 2004-05 </v></cell><cell r="W3" t="str"><v>WPI: Basic metals, alloys & metal products: Base year 2004-05 </v></cell><cell r="X3" t="str"><v>WPI: Paper & paper products: Base year 2004-05 </v></cell><cell r="Y3" t="str"><v>WPI: Leather & leather products: Base year 2004-05 </v></cell><cell r="Z3" t="str"><v>WPI: Rubber & plastic products: Base year 2004-05 </v></cell><cell r="AA3" t="str"><v>WPI: Chemicals & chemical products: Base year 2004-05 </v></cell><cell r="AB3" t="str"><v>WPI: Non-metallic mineral products: Base year 2004-05 </v></cell><cell r="AC3" t="str"><v>WPI: Machinery & machine tools: Base year 2004-05 </v></cell><cell r="AD3" t="str"><v>WPI: Non-food articles: Base year 2004-05 </v></cell><cell r="AE3" t="str"><v>WPI: Minerals: Base year 2004-05 </v></cell><cell r="AF3" t="str"><v>WPI: Transport, equipment & parts: Base year 2004-05 </v></cell><cell r="AG3" t="str"><v>WPI: Fuel & power: Base year 2004-05 </v></cell><cell r="AH3" t="str"><v>WPI: Coal: Base year 2004-05 </v></cell><cell r="AI3" t="str"><v>WPI: Mineral oils: Base year 2004-05 </v></cell><cell r="AJ3" t="str"><v>WPI: Electricity: Base year 2004-05 </v></cell><cell r="AK3" t="str"><v>WPI: Manufactured products: Base year 2004-05 </v></cell><cell r="AL3" t="str"><v>WPI: Food products: Base year 2004-05 </v></cell><cell r="AM3" t="str"><v>WPI: Base year 2004-05 </v></cell><cell r="AN3" t="str"><v>WPI: Primary articles: Base year 2004-05 </v></cell><cell r="AO3" t="str"><v>WPI: Food articles: Base year 2004-05 </v></cell><cell r="AP3" t="str"><v>Inflows: Services: US dollar: BoP </v></cell><cell r="AQ3" t="str"><v>Outflows: Services: US dollar: BoP </v></cell><cell r="AR3" t="str"><v>Price of Crude oil: Crude oil (Indian basket): London: PIB </v></cell><cell r="AS3" t="str"><v>Foreign tourist arrivals </v></cell><cell r="AT3" t="str"><v>Forward premium on US dollar (Interbank): Three-month: RBI </v></cell><cell r="AU3" t="str"><v>Sales: Tractors </v></cell><cell r="AV3" t="str"><v>Foreign exchange reserves: US dollar </v></cell><cell r="AW3" t="str"><v>Foreign currency assets: Foreign exchange reserves: US dollar </v></cell><cell r="AX3" t="str"><v>Revenue earning railway freight traffic </v></cell><cell r="AY3" t="str"><v>Non-food gross bank credit of SCBs (accounting for apprx. 95% of total non-food credit of SCBs ) </v></cell><cell r="AZ3" t="str"><v>Non-food gross bank credit of SCBs (accounting for apprx. 95% of total non-food credit of SCBs ): Agriculture and allied activities </v></cell><cell r="BA3" t="str"><v>Non-food gross bank credit of SCBs (accounting for apprx. 95% of total non-food credit of SCBs ): Industry (small, medium and large) </v></cell><cell r="BB3" t="str"><v>Non-food gross bank credit of SCBs (accounting for apprx. 95% of total non-food credit of SCBs ): Personal loans </v></cell><cell r="BC3" t="str"><v>Non-food gross bank credit of SCBs (accounting for apprx. 95% of total non-food credit of SCBs ): Advance against fixed deposits (incl. FCNR (B), NRNR deposits etc.) </v></cell><cell r="BD3" t="str"><v>Non-food gross bank credit of SCBs (accounting for apprx. 95% of total non-food credit of SCBs ): Credit cards </v></cell><cell r="BE3" t="str"><v>Non-food gross bank credit of SCBs (accounting for apprx. 95% of total non-food credit of SCBs ): Education loans </v></cell><cell r="BF3" t="str"><v>Non-food gross bank credit of SCBs (accounting for apprx. 95% of total non-food credit of SCBs ): Consumer durables </v></cell><cell r="BG3" t="str"><v>Non-food gross bank credit of SCBs (accounting for apprx. 95% of total non-food credit of SCBs ): Services </v></cell><cell r="BH3" t="str"><v>Non-food gross bank credit of SCBs (accounting for apprx. 95% of total non-food credit of SCBs ): Housing (including priority sector housing) </v></cell><cell r="BI3" t="str"><v>Non-food gross bank credit of SCBs (accounting for apprx. 95% of total non-food credit of SCBs ): Advances to individuals against share, bonds, etc. </v></cell><cell r="BJ3" t="str"><v>Non-food gross bank credit of SCBs (accounting for apprx. 95% of total non-food credit of SCBs ): Vehicle loans </v></cell><cell r="BK3" t="str"><v>Non-food gross bank credit of SCBs (accounting for apprx. 95% of total non-food credit of SCBs ): Other personal loans </v></cell><cell r="BL3" t="str"><v>IIP: Manufacturing: Base year 2004-05 </v></cell><cell r="BM3" t="str"><v>IIP: Electricity: Base year 2004-05 </v></cell><cell r="BN3" t="str"><v>IIP: Capital goods: Base year 2004-05 </v></cell><cell r="BO3" t="str"><v>IIP: Consumer durables: Base year 2004-05 </v></cell><cell r="BP3" t="str"><v>IIP: Consumer goods: Base year 2004-05 </v></cell><cell r="BQ3" t="str"><v>IIP: Intermediate goods: Base year 2004-05 </v></cell><cell r="BR3" t="str"><v>IIP: Mining & Quarrying: Base year 2004-05 </v></cell><cell r="BS3" t="str"><v>IIP: Base year 2004-05 </v></cell><cell r="BT3" t="str"><v>IIP: Basic goods: Base year 2004-05 </v></cell><cell r="BU3" t="str"><v>IIP: Consumer non-durables: Base year 2004-05 </v></cell><cell r="BV3" t="str"><v>Production Index: Cable, Rubber Insulated: Base year 2004-05 </v></cell><cell r="BW3" t="str"><v>Production Index: Commercial Vehicles: Base year 2004-05 </v></cell><cell r="BX3" t="str"><v>Production Index: Passenger Cars: Base year 2004-05 </v></cell><cell r="BY3" t="str"><v>Production Index: Utility/Multi-Purpose Vehicles: Base year 2004-05 </v></cell><cell r="BZ3" t="str"><v>Production Index: Gear Boxes: Base year 2004-05 </v></cell><cell r="CA3" t="str"><v>Production Index: Auto Ancillary & Parts: Base year 2004-05 </v></cell><cell r="CB3" t="str"><v>Sales: Petroleum products </v></cell><cell r="CC3" t="str"><v>Sales: Motor gasolene (Petrol) </v></cell><cell r="CD3" t="str"><v>Sales: High speed diesel oil </v></cell><cell r="CE3" t="str"><v>Other taxes & duties </v></cell><cell r="CF3" t="str"><v>REER: Trade weighted: 6 currency: CPI based: Base year = 2004-05 </v></cell><cell r="CG3" t="str"><v>Domestic sales: Heavy commercial vehicles (HCV) </v></cell><cell r="CH3" t="str"><v>Domestic sales: Two wheelers </v></cell><cell r="CI3" t="str"><v>Domestic sales: Motorcycles </v></cell><cell r="CJ3" t="str"><v>Domestic sales: Scooters </v></cell><cell r="CK3" t="str"><v>Production: Steel: Base year 2011-12: 8 core industries </v></cell><cell r="CL3" t="str"><v>Production: Cement: Base year 2011-12: 8 core industries </v></cell><cell r="CM3" t="str"><v>Export quantity: Tractors </v></cell><cell r="CN3" t="str"><v>FII net investment in US dollars </v></cell><cell r="CO3" t="str"><v>Cargo traffic including transhipment: All major ports </v></cell><cell r="CP3" t="str"><v>Value (in US Dollars): Indias exports of Petroleum & crude products </v></cell><cell r="CQ3" t="str"><v>Value (in US Dollars): Indias exports </v></cell><cell r="CR3" t="str"><v>Value (in US Dollars): Indias exports of Gems & jewellery </v></cell><cell r="CS3" t="str"><v>Value (in US Dollars): Indias imports </v></cell><cell r="CT3" t="str"><v>Value (in US Dollars): Indias imports of Engineering goods </v></cell><cell r="CU3" t="str"><v>Value (in US Dollars): Indias imports of Electronic goods </v></cell><cell r="CV3" t="str"><v>Value (in US Dollars): Indias imports of Gold </v></cell><cell r="CW3" t="str"><v>Value (in US Dollars): Indias imports of Petroleum crude & products (POL) </v></cell><cell r="CX3" t="str"><v>CPI: Base year 2012 </v></cell><cell r="CY3" t="str"><v>CPI: Food and beverages: Base year 2012 </v></cell><cell r="CZ3" t="str"><v>CPI: Pan, tobacco and intoxicants: Base year 2012 </v></cell><cell r="DA3" t="str"><v>CPI: Clothing and footwear: Base year 2012 </v></cell><cell r="DB3" t="str"><v>CPI: Housing: Base year 2012 </v></cell><cell r="DC3" t="str"><v>CPI: Fuel & light: Base year 2012 </v></cell><cell r="DD3" t="str"><v>CPI: Miscellaneous: Base year 2012 </v></cell><cell r="DE3" t="str"><v>CPI: RURAL: Base year 2012 </v></cell><cell r="DF3" t="str"><v>CPI: RURAL-Food and beverages: Base year 2012 </v></cell><cell r="DG3" t="str"><v>CPI: RURAL-Pan, tobacco and intoxicants: Base year 2012 </v></cell><cell r="DH3" t="str"><v>CPI: RURAL-Clothing and footwear: Base year 2012 </v></cell><cell r="DI3" t="str"><v>CPI: RURAL-Fuel & light: Base year 2012 </v></cell><cell r="DJ3" t="str"><v>CPI: RURAL-Miscellaneous: Base year 2012 </v></cell><cell r="DK3" t="str"><v>CPI: URBAN: Base year 2012 </v></cell><cell r="DL3" t="str"><v>CPI: URBAN-Food and beverages: Base year 2012 </v></cell><cell r="DM3" t="str"><v>CPI: URBAN-Pan, tobacco and intoxicants: Base year 2012 </v></cell><cell r="DN3" t="str"><v>CPI: URBAN-Clothing and footwear: Base year 2012 </v></cell><cell r="DO3" t="str"><v>CPI: URBAN-Housing: Base year 2012 </v></cell><cell r="DP3" t="str"><v>CPI: URBAN-Fuel & light: Base year 2012 </v></cell><cell r="DQ3" t="str"><v>CPI: URBAN-Miscellaneous: Base year 2012 </v></cell><cell r="DR3" t="str"><v>CPI: RURAL-Housing: Base year 2012 </v></cell><cell r="DS3" t="str"><v>CPI: Cereals and products: Base year 2012 </v></cell><cell r="DT3" t="str"><v>CPI: Vegetables: Base year 2012 </v></cell><cell r="DU3" t="str"><v>CPI: Pulses and products: Base year 2012 </v></cell><cell r="DV3" t="str"><v>SCBs: Non-food credit </v></cell><cell r="DW3" t="str"><v>US dollar net purchases by RBI: RBI intervention in forex market </v></cell><cell r="DX3" t="str"><v>Merchant and interbank sales in foreign exchange </v></cell><cell r="DY3" t="str"><v>Merchant and interbank purchases in foreign exchange </v></cell><cell r="DZ3" t="str"><v>Funds raised from primary market: Total debt: Private Sector </v></cell><cell r="EA3" t="str"><v>IIP: Mining: Base year 2011-12 </v></cell><cell r="EB3" t="str"><v>IIP: Manufacturing: Base year 2011-12 </v></cell><cell r="EC3" t="str"><v>IIP: Electricity: Base year 2011-12 </v></cell><cell r="ED3" t="str"><v>IIP: General: Base year 2011-12 </v></cell><cell r="EE3" t="str"><v>IIP: Primary goods: Base year 2011-12 </v></cell><cell r="EF3" t="str"><v>IIP: Capital goods: Base year 2011-12 </v></cell><cell r="EG3" t="str"><v>IIP: Intermediate goods: Base year 2011-12 </v></cell><cell r="EH3" t="str"><v>IIP: Infrastructure/ construction goods: Base year 2011-12 </v></cell><cell r="EI3" t="str"><v>IIP: Consumer durables: Base year 2011-12 </v></cell><cell r="EJ3" t="str"><v>IIP: Consumer non-durables: Base year 2011-12 </v></cell><cell r="EK3" t="str"><v>IIP: Consumer goods: Base year 2011-12 </v></cell><cell r="EL3" t="str"><v>WPI: Base year 2011-12 </v></cell><cell r="EM3" t="str"><v>WPI: Primary articles: Base year 2011-12 </v></cell><cell r="EN3" t="str"><v>WPI: Food articles: Base year 2011-12 </v></cell><cell r="EO3" t="str"><v>WPI: Non-food articles: Base year 2011-12 </v></cell><cell r="EP3" t="str"><v>WPI: Minerals: Base year 2011-12 </v></cell><cell r="EQ3" t="str"><v>WPI: Crude petroleum & natural gas: Base year 2011-12 </v></cell><cell r="ER3" t="str"><v>WPI: Fuel & power: Base year 2011-12 </v></cell><cell r="ES3" t="str"><v>WPI: Coal: Base year 2011-12 </v></cell><cell r="ET3" t="str"><v>WPI: Mineral oils: Base year 2011-12 </v></cell><cell r="EU3" t="str"><v>WPI: Electricity: Base year 2011-12 </v></cell><cell r="EV3" t="str"><v>WPI: Manufactured products: Base year 2011-12 </v></cell><cell r="EW3" t="str"><v>WPI: Food index: Base year 2011-12 </v></cell><cell r="EX3" t="str"><v>FII net investment in debt in US dollars </v></cell><cell r="EY3" t="str"><v>FII net investment in equity in US dollars </v></cell><cell r="EZ3" t="str"><v>IIP: Manufacture of food products: Base year 2011-12 </v></cell><cell r="FA3" t="str"><v>IIP: Manufacture of beverages: Base year 2011-12 </v></cell><cell r="FB3" t="str"><v>IIP: Manufacture of tobacco products: Base year 2011-12 </v></cell><cell r="FC3" t="str"><v>IIP: Manufacture of textiles: Base year 2011-12 </v></cell><cell r="FD3" t="str"><v>IIP: Manufacture of wearing apparel: Base year 2011-12 </v></cell><cell r="FE3" t="str"><v>IIP: Manufacture of leather and related products: Base year 2011-12 </v></cell><cell r="FF3" t="str"><v>IIP: Manuf. of wood & products of wood and cork, excl. furniture, articles of straw & plaiting materials: Base year 2011-12 </v></cell><cell r="FG3" t="str"><v>IIP: Manufacture of paper and paper products: Base year 2011-12 </v></cell><cell r="FH3" t="str"><v>IIP: Printing and reproduction of recorded media: Base year 2011-12 </v></cell><cell r="FI3" t="str"><v>IIP: Manufacture of coke and refined petroleum products: Base year 2011-12 </v></cell><cell r="FJ3" t="str"><v>IIP: Manufacture of chemicals and chemical products: Base year 2011-12 </v></cell><cell r="FK3" t="str"><v>IIP: Manufacture of pharmaceuticals, medicinal chemical and botanical products: Base year 2011-12 </v></cell><cell r="FL3" t="str"><v>IIP: Manufacture of rubber and plastics products: Base year 2011-12 </v></cell><cell r="FM3" t="str"><v>IIP: Manufacture of other non-metallic mineral products: Base year 2011-12 </v></cell><cell r="FN3" t="str"><v>IIP: Manufacture of basic metals: Base year 2011-12 </v></cell><cell r="FO3" t="str"><v>IIP: Manufacture of fabricated metal products, except machinery and equipment: Base year 2011-12 </v></cell><cell r="FP3" t="str"><v>IIP: Manufacture of computer, electronic and optical products: Base year 2011-12 </v></cell><cell r="FQ3" t="str"><v>IIP: Manufacture of electrical equipment: Base year 2011-12 </v></cell><cell r="FR3" t="str"><v>IIP: Manufacture of machinery and equipment n.e.c.: Base year 2011-12 </v></cell><cell r="FS3" t="str"><v>IIP: Manufacture of motor vehicles, trailers and semi-trailers: Base year 2011-12 </v></cell><cell r="FT3" t="str"><v>IIP: Manufacture of other transport equipment: Base year 2011-12 </v></cell><cell r="FU3" t="str"><v>IIP: Manufacture of furniture: Base year 2011-12 </v></cell><cell r="FV3" t="str"><v>IIP: Other manufacturing: Base year 2011-12 </v></cell><cell r="FW3" t="str"><v>Production: Plastic furniture: Base year 2011-12: CSO </v></cell><cell r="FX3" t="str"><v>Production: LCD/ LED monitor: Base year 2011-12: CSO </v></cell><cell r="FY3" t="str"><v>Production: Wooden Furniture: Base year 2011-12: CSO </v></cell><cell r="FZ3" t="str"><v>Production: Steel Furniture including safety vaults: Base year 2011-12: CSO </v></cell><cell r="GA3" t="str"><v>Production: Mattresses made of foam/ LRPu, coir or rubberised coir: Base year 2011-12: CSO </v></cell><cell r="GB3" t="str"><v>Production: Air Coolers: Base year 2011-12: CSO </v></cell><cell r="GC3" t="str"><v>Production: Telephones and mobile instruments: Base year 2011-12: CSO </v></cell><cell r="GD3" t="str"><v>Production: T.V.set: Base year 2011-12: CSO </v></cell><cell r="GE3" t="str"><v>Production: Air conditioners (ACs): Base year 2011-12: CSO </v></cell><cell r="GF3" t="str"><v>Production: Washing machines/ laundry machines: Base year 2011-12: CSO </v></cell><cell r="GG3" t="str"><v>Production: Electric cooking appliances (e.g. toasters, mixers/grinders, food processors): Base year 2011-12: CSO </v></cell><cell r="GH3" t="str"><v>Production: Refrigerators for domestic use: Base year 2011-12: CSO </v></cell><cell r="GI3" t="str"><v>Production: Electric Water heaters/ geysers (domestic): Base year 2011-12: CSO </v></cell><cell r="GJ3" t="str"><v>Production: Ceiling or table or pedestal fans (other than industrial fans/exhaust fans) and parts thereof: Base year 2011-12: CSO </v></cell><cell r="GK3" t="str"><v>Production: Passenger cars: Base year 2011-12: CSO </v></cell><cell r="GL3" t="str"><v>IHS Markit Purchasing Managers Index for Manufacturing </v></cell><cell r="GM3" t="str"><v>IHS Markit Purchasing Managers Index for Manufacturing </v></cell><cell r="GN3" t="str"><v>Price of Cold rolled coils, strips, sheets: CR sheets (black): Gobindgarh </v></cell><cell r="GO3" t="str"><v>Producer prices: Aluminium unalloyed ingots: E C grade ingot: Rs./Tonnes: Hindalco Industries Ltd. </v></cell><cell r="GP3" t="str"><v>Producer prices: Refined copper: Copper cathode: Rs./Tonnes: Sterlite Industries (India) Ltd. </v></cell><cell r="GQ3" t="str"><v>Naukri Jobspeak Index: Overall Index </v></cell><cell r="GR3" t="str"><v>Naukri Jobspeak Index: BPO/ITES/CRM/Transcription </v></cell><cell r="GS3" t="str"><v>Naukri Jobspeak Index: Banking and Financial Services </v></cell><cell r="GT3" t="str"><v>Value (in US Dollars): Indias exports of Agricultural & allied products </v></cell><cell r="GU3" t="str"><v>Price of Crude oil: Brent: Europe: USEIA </v></cell><cell r="GV3" t="str"><v>Price of Hot rolled coils, strips: HR coils average: Gobindgarh </v></cell><cell r="GW3" t="str"><v>Central Government capital expenditure </v></cell><cell r="GX3" t="str"><v>Production: Coal: Base year 2011-12: 8 core industries </v></cell><cell r="GY3" t="str"><v>Yield in secondary market: AAA rated Corporate bonds: 10 year residual maturity </v></cell><cell r="GZ3" t="str"><v>Yield in secondary market: Government of India dated securities: 10 year residual maturity </v></cell><cell r="HA3" t="str"><v>Value (in US Dollars): Indias exports of Agricultural & allied products </v></cell><cell r="HB3" t="str"><v>Value (in US Dollars): Indias exports of Chemicals & related products </v></cell><cell r="HC3" t="str"><v>Value (in US Dollars): Indias exports of Engineering goods </v></cell><cell r="HD3" t="str"><v>Value (in US Dollars): Indias exports of Textiles (excluding readymade garments) </v></cell><cell r="HE3" t="str"><v>Value (in US Dollars): Indias exports of Readymade garments </v></cell><cell r="HF3" t="str"><v>Value (in US Dollars): Indias imports of Ores and minerals </v></cell><cell r="HG3" t="str"><v>Value (in US Dollars): Indias imports of Chemicals and related products </v></cell><cell r="HH3" t="str"><v>SCBs: Total aggregate deposits: Y-o-Y % change </v></cell><cell r="HI3" t="str"><v>SCBs: Non-food credit: Y-o-Y % change </v></cell><cell r="HJ3" t="str"><v>CPI: House rent, garage rent (actual): Base year 2012 </v></cell><cell r="HK3" t="str"><v>CPI: Health: Base year 2012 </v></cell><cell r="HL3" t="str"><v>CPI: Transport and communication: Base year 2012 </v></cell><cell r="HM3" t="str"><v>CPI: Domestic servant/cook: Base year 2012 </v></cell><cell r="HN3" t="str"><v>CPI: Monthly Maintainance charges: Base year 2012 </v></cell><cell r="HO3" t="str"><v>CPI: Education: Base year 2012 </v></cell><cell r="HP3" t="str"><v>Production: Jewellery of gold (studded with stones or not): Base year 2011-12: CSO </v></cell></row><row r="4"><cell r="A4" t="str"><v>No change in series name</v></cell><cell r="B4"><v>0</v></cell><cell r="C4"><v>1</v></cell><cell r="D4"><v>1</v></cell><cell r="E4"><v>1</v></cell><cell r="F4"><v>1</v></cell><cell r="G4"><v>1</v></cell><cell r="H4"><v>1</v></cell><cell r="I4"><v>1</v></cell><cell r="J4"><v>1</v></cell><cell r="K4"><v>1</v></cell><cell r="L4"><v>1</v></cell><cell r="M4"><v>1</v></cell><cell r="N4"><v>1</v></cell><cell r="O4"><v>0</v></cell><cell r="P4"><v>1</v></cell><cell r="Q4"><v>1</v></cell><cell r="R4"><v>1</v></cell><cell r="S4"><v>1</v></cell><cell r="T4"><v>1</v></cell><cell r="U4"><v>1</v></cell><cell r="V4"><v>1</v></cell><cell r="W4"><v>1</v></cell><cell r="X4"><v>1</v></cell><cell r="Y4"><v>1</v></cell><cell r="Z4"><v>1</v></cell><cell r="AA4"><v>1</v></cell><cell r="AB4"><v>1</v></cell><cell r="AC4"><v>1</v></cell><cell r="AD4"><v>1</v></cell><cell r="AE4"><v>1</v></cell><cell r="AF4"><v>1</v></cell><cell r="AG4"><v>1</v></cell><cell r="AH4"><v>1</v></cell><cell r="AI4"><v>1</v></cell><cell r="AJ4"><v>1</v></cell><cell r="AK4"><v>1</v></cell><cell r="AL4"><v>1</v></cell><cell r="AM4"><v>1</v></cell><cell r="AN4"><v>1</v></cell><cell r="AO4"><v>1</v></cell><cell r="AP4"><v>1</v></cell><cell r="AQ4"><v>1</v></cell><cell r="AR4"><v>0</v></cell><cell r="AS4"><v>1</v></cell><cell r="AT4"><v>1</v></cell><cell r="AU4"><v>1</v></cell><cell r="AV4"><v>1</v></cell><cell r="AW4"><v>1</v></cell><cell r="AX4"><v>1</v></cell><cell r="AY4"><v>1</v></cell><cell r="AZ4"><v>1</v></cell><cell r="BA4"><v>1</v></cell><cell r="BB4"><v>1</v></cell><cell r="BC4"><v>1</v></cell><cell r="BD4"><v>1</v></cell><cell r="BE4"><v>1</v></cell><cell r="BF4"><v>1</v></cell><cell r="BG4"><v>1</v></cell><cell r="BH4"><v>1</v></cell><cell r="BI4"><v>1</v></cell><cell r="BJ4"><v>1</v></cell><cell r="BK4"><v>1</v></cell><cell r="BL4"><v>1</v></cell><cell r="BM4"><v>1</v></cell><cell r="BN4"><v>1</v></cell><cell r="BO4"><v>1</v></cell><cell r="BP4"><v>1</v></cell><cell r="BQ4"><v>1</v></cell><cell r="BR4"><v>1</v></cell><cell r="BS4"><v>1</v></cell><cell r="BT4"><v>1</v></cell><cell r="BU4"><v>1</v></cell><cell r="BV4"><v>1</v></cell><cell r="BW4"><v>1</v></cell><cell r="BX4"><v>1</v></cell><cell r="BY4"><v>1</v></cell><cell r="BZ4"><v>1</v></cell><cell r="CA4"><v>1</v></cell><cell r="CB4"><v>1</v></cell><cell r="CC4"><v>1</v></cell><cell r="CD4"><v>1</v></cell><cell r="CE4"><v>1</v></cell><cell r="CF4"><v>1</v></cell><cell r="CG4"><v>1</v></cell><cell r="CH4"><v>1</v></cell><cell r="CI4"><v>1</v></cell><cell r="CJ4"><v>1</v></cell><cell r="CK4"><v>1</v></cell><cell r="CL4"><v>1</v></cell><cell r="CM4"><v>1</v></cell><cell r="CN4"><v>0</v></cell><cell r="CO4"><v>1</v></cell><cell r="CP4"><v>1</v></cell><cell r="CQ4"><v>1</v></cell><cell r="CR4"><v>1</v></cell><cell r="CS4"><v>1</v></cell><cell r="CT4"><v>1</v></cell><cell r="CU4"><v>1</v></cell><cell r="CV4"><v>1</v></cell><cell r="CW4"><v>1</v></cell><cell r="CX4"><v>1</v></cell><cell r="CY4"><v>1</v></cell><cell r="CZ4"><v>1</v></cell><cell r="DA4"><v>1</v></cell><cell r="DB4"><v>1</v></cell><cell r="DC4"><v>1</v></cell><cell r="DD4"><v>1</v></cell><cell r="DE4"><v>1</v></cell><cell r="DF4"><v>1</v></cell><cell r="DG4"><v>1</v></cell><cell r="DH4"><v>1</v></cell><cell r="DI4"><v>1</v></cell><cell r="DJ4"><v>1</v></cell><cell r="DK4"><v>1</v></cell><cell r="DL4"><v>1</v></cell><cell r="DM4"><v>1</v></cell><cell r="DN4"><v>1</v></cell><cell r="DO4"><v>1</v></cell><cell r="DP4"><v>1</v></cell><cell r="DQ4"><v>1</v></cell><cell r="DR4"><v>1</v></cell><cell r="DS4"><v>1</v></cell><cell r="DT4"><v>1</v></cell><cell r="DU4"><v>1</v></cell><cell r="DV4"><v>1</v></cell><cell r="DW4"><v>1</v></cell><cell r="DX4"><v>1</v></cell><cell r="DY4"><v>1</v></cell><cell r="DZ4"><v>1</v></cell><cell r="EA4"><v>1</v></cell><cell r="EB4"><v>1</v></cell><cell r="EC4"><v>1</v></cell><cell r="ED4"><v>1</v></cell><cell r="EE4"><v>1</v></cell><cell r="EF4"><v>1</v></cell><cell r="EG4"><v>1</v></cell><cell r="EH4"><v>1</v></cell><cell r="EI4"><v>1</v></cell><cell r="EJ4"><v>1</v></cell><cell r="EK4"><v>1</v></cell><cell r="EL4"><v>1</v></cell><cell r="EM4"><v>1</v></cell><cell r="EN4"><v>1</v></cell><cell r="EO4"><v>1</v></cell><cell r="EP4"><v>1</v></cell><cell r="EQ4"><v>1</v></cell><cell r="ER4"><v>1</v></cell><cell r="ES4"><v>1</v></cell><cell r="ET4"><v>1</v></cell><cell r="EU4"><v>1</v></cell><cell r="EV4"><v>1</v></cell><cell r="EW4"><v>1</v></cell><cell r="EX4"><v>0</v></cell><cell r="EY4"><v>0</v></cell><cell r="EZ4"><v>1</v></cell><cell r="FA4"><v>1</v></cell><cell r="FB4"><v>1</v></cell><cell r="FC4"><v>1</v></cell><cell r="FD4"><v>1</v></cell><cell r="FE4"><v>1</v></cell><cell r="FF4"><v>1</v></cell><cell r="FG4"><v>1</v></cell><cell r="FH4"><v>1</v></cell><cell r="FI4"><v>1</v></cell><cell r="FJ4"><v>1</v></cell><cell r="FK4"><v>1</v></cell><cell r="FL4"><v>1</v></cell><cell r="FM4"><v>1</v></cell><cell r="FN4"><v>1</v></cell><cell r="FO4"><v>1</v></cell><cell r="FP4"><v>1</v></cell><cell r="FQ4"><v>1</v></cell><cell r="FR4"><v>1</v></cell><cell r="FS4"><v>1</v></cell><cell r="FT4"><v>1</v></cell><cell r="FU4"><v>1</v></cell><cell r="FV4"><v>1</v></cell><cell r="FW4"><v>1</v></cell><cell r="FX4"><v>1</v></cell><cell r="FY4"><v>1</v></cell><cell r="FZ4"><v>1</v></cell><cell r="GA4"><v>1</v></cell><cell r="GB4"><v>1</v></cell><cell r="GC4"><v>1</v></cell><cell r="GD4"><v>1</v></cell><cell r="GE4"><v>1</v></cell><cell r="GF4"><v>1</v></cell><cell r="GG4"><v>1</v></cell><cell r="GH4"><v>1</v></cell><cell r="GI4"><v>1</v></cell><cell r="GJ4"><v>1</v></cell><cell r="GK4"><v>1</v></cell><cell r="GL4"><v>1</v></cell><cell r="GM4"><v>0</v></cell><cell r="GN4"><v>1</v></cell><cell r="GO4"><v>1</v></cell><cell r="GP4"><v>1</v></cell><cell r="GQ4"><v>1</v></cell><cell r="GR4"><v>1</v></cell><cell r="GS4"><v>1</v></cell><cell r="GT4"><v>1</v></cell><cell r="GU4"><v>1</v></cell><cell r="GV4"><v>1</v></cell><cell r="GW4"><v>1</v></cell><cell r="GX4"><v>1</v></cell><cell r="GY4"><v>1</v></cell><cell r="GZ4"><v>1</v></cell><cell r="HA4"><v>1</v></cell><cell r="HB4"><v>1</v></cell><cell r="HC4"><v>1</v></cell><cell r="HD4"><v>1</v></cell><cell r="HE4"><v>1</v></cell><cell r="HF4"><v>1</v></cell><cell r="HG4"><v>1</v></cell><cell r="HH4"><v>1</v></cell><cell r="HI4"><v>0</v></cell><cell r="HJ4"><v>1</v></cell><cell r="HK4"><v>1</v></cell><cell r="HL4"><v>1</v></cell><cell r="HM4"><v>1</v></cell><cell r="HN4"><v>1</v></cell><cell r="HO4"><v>1</v></cell><cell r="HP4"><v>1</v></cell></row><row r="5"><cell r="A5" t="str"><v>DCD:M:50</v></cell><cell r="B5"><v>96656</v></cell><cell r="C5"><v>96659</v></cell><cell r="D5"><v>96662</v></cell><cell r="E5"><v>96677</v></cell><cell r="F5"><v>96701</v></cell><cell r="G5"><v>96743</v></cell><cell r="H5"><v>96854</v></cell><cell r="I5"><v>96893</v></cell><cell r="J5"><v>98807</v></cell><cell r="K5"><v>98865</v></cell><cell r="L5"><v>98866</v></cell><cell r="M5"><v>778546</v></cell><cell r="N5"><v>778547</v></cell><cell r="O5"><v>1304790</v></cell><cell r="P5"><v>5249529</v></cell><cell r="Q5"><v>11197430</v></cell><cell r="R5"><v>12252477</v></cell><cell r="S5"><v>12252510</v></cell><cell r="T5"><v>12750060</v></cell><cell r="U5"><v>12750080</v></cell><cell r="V5"><v>12750145</v></cell><cell r="W5"><v>12750164</v></cell><cell r="X5"><v>12750177</v></cell><cell r="Y5"><v>12750199</v></cell><cell r="Z5"><v>12750216</v></cell><cell r="AA5"><v>12750267</v></cell><cell r="AB5"><v>12750403</v></cell><cell r="AC5"><v>12750484</v></cell><cell r="AD5"><v>12750596</v></cell><cell r="AE5"><v>12750647</v></cell><cell r="AF5"><v>12750660</v></cell><cell r="AG5"><v>12750703</v></cell><cell r="AH5"><v>12750704</v></cell><cell r="AI5"><v>12750709</v></cell><cell r="AJ5"><v>12750733</v></cell><cell r="AK5"><v>12750739</v></cell><cell r="AL5"><v>12750740</v></cell><cell r="AM5"><v>12750767</v></cell><cell r="AN5"><v>12750768</v></cell><cell r="AO5"><v>12750769</v></cell><cell r="AP5"><v>12754494</v></cell><cell r="AQ5"><v>12754668</v></cell><cell r="AR5"><v>12756390</v></cell><cell r="AS5"><v>12766244</v></cell><cell r="AT5"><v>12838574</v></cell><cell r="AU5"><v>12850031</v></cell><cell r="AV5"><v>12862157</v></cell><cell r="AW5"><v>12862160</v></cell><cell r="AX5"><v>12879297</v></cell><cell r="AY5"><v>13008497</v></cell><cell r="AZ5"><v>13008498</v></cell><cell r="BA5"><v>13008499</v></cell><cell r="BB5"><v>13008500</v></cell><cell r="BC5"><v>13008501</v></cell><cell r="BD5"><v>13008502</v></cell><cell r="BE5"><v>13008503</v></cell><cell r="BF5"><v>13008504</v></cell><cell r="BG5"><v>13008505</v></cell><cell r="BH5"><v>13008509</v></cell><cell r="BI5"><v>13008534</v></cell><cell r="BJ5"><v>13008535</v></cell><cell r="BK5"><v>13008556</v></cell><cell r="BL5"><v>15361227</v></cell><cell r="BM5"><v>15361228</v></cell><cell r="BN5"><v>15361229</v></cell><cell r="BO5"><v>15361230</v></cell><cell r="BP5"><v>15361231</v></cell><cell r="BQ5"><v>15361304</v></cell><cell r="BR5"><v>15361355</v></cell><cell r="BS5"><v>15361356</v></cell><cell r="BT5"><v>15361357</v></cell><cell r="BU5"><v>15361358</v></cell><cell r="BV5"><v>15758277</v></cell><cell r="BW5"><v>15758384</v></cell><cell r="BX5"><v>15758386</v></cell><cell r="BY5"><v>15758388</v></cell><cell r="BZ5"><v>15758391</v></cell><cell r="CA5"><v>15758503</v></cell><cell r="CB5"><v>15761298</v></cell><cell r="CC5"><v>15761332</v></cell><cell r="CD5"><v>15761372</v></cell><cell r="CE5"><v>17425353</v></cell><cell r="CF5"><v>17639493</v></cell><cell r="CG5"><v>17641047</v></cell><cell r="CH5"><v>17641102</v></cell><cell r="CI5"><v>17641103</v></cell><cell r="CJ5"><v>17641115</v></cell><cell r="CK5"><v>127084005</v></cell><cell r="CL5"><v>127084006</v></cell><cell r="CM5"><v>18804837</v></cell><cell r="CN5"><v>19654017</v></cell><cell r="CO5"><v>19659119</v></cell><cell r="CP5"><v>31301198</v></cell><cell r="CQ5"><v>31306721</v></cell><cell r="CR5"><v>31312918</v></cell><cell r="CS5"><v>31326083</v></cell><cell r="CT5"><v>31330285</v></cell><cell r="CU5"><v>31330294</v></cell><cell r="CV5"><v>31335392</v></cell><cell r="CW5"><v>31335704</v></cell><cell r="CX5"><v>57309333</v></cell><cell r="CY5"><v>57309369</v></cell><cell r="CZ5"><v>57309382</v></cell><cell r="DA5"><v>57309383</v></cell><cell r="DB5"><v>57309386</v></cell><cell r="DC5"><v>57309387</v></cell><cell r="DD5"><v>57309388</v></cell><cell r="DE5"><v>57309395</v></cell><cell r="DF5"><v>57309431</v></cell><cell r="DG5"><v>57309444</v></cell><cell r="DH5"><v>57309445</v></cell><cell r="DI5"><v>57309448</v></cell><cell r="DJ5"><v>57309449</v></cell><cell r="DK5"><v>57309456</v></cell><cell r="DL5"><v>57309491</v></cell><cell r="DM5"><v>57309504</v></cell><cell r="DN5"><v>57309505</v></cell><cell r="DO5"><v>57309508</v></cell><cell r="DP5"><v>57309509</v></cell><cell r="DQ5"><v>57309510</v></cell><cell r="DR5"><v>58161896</v></cell><cell r="DS5"><v>57309370</v></cell><cell r="DT5"><v>57309376</v></cell><cell r="DU5"><v>57309377</v></cell><cell r="DV5"><v>12852935</v></cell><cell r="DW5"><v>12859434</v></cell><cell r="DX5"><v>12881642</v></cell><cell r="DY5"><v>12881655</v></cell><cell r="DZ5"><v>12692482</v></cell><cell r="EA5"><v>126416849</v></cell><cell r="EB5"><v>126416850</v></cell><cell r="EC5"><v>126416851</v></cell><cell r="ED5"><v>126416852</v></cell><cell r="EE5"><v>126417016</v></cell><cell r="EF5"><v>126417017</v></cell><cell r="EG5"><v>126417018</v></cell><cell r="EH5"><v>126417019</v></cell><cell r="EI5"><v>126417020</v></cell><cell r="EJ5"><v>126417021</v></cell><cell r="EK5"><v>126587309</v></cell><cell r="EL5"><v>126415088</v></cell><cell r="EM5"><v>126415089</v></cell><cell r="EN5"><v>126415090</v></cell><cell r="EO5"><v>126415177</v></cell><cell r="EP5"><v>126415210</v></cell><cell r="EQ5"><v>126415224</v></cell><cell r="ER5"><v>126415227</v></cell><cell r="ES5"><v>126415228</v></cell><cell r="ET5"><v>126415237</v></cell><cell r="EU5"><v>126415248</v></cell><cell r="EV5"><v>126415250</v></cell><cell r="EW5"><v>126415956</v></cell><cell r="EX5"><v>19654013</v></cell><cell r="EY5"><v>19654015</v></cell><cell r="EZ5"><v>126416826</v></cell><cell r="FA5"><v>126416827</v></cell><cell r="FB5"><v>126416828</v></cell><cell r="FC5"><v>126416829</v></cell><cell r="FD5"><v>126416830</v></cell><cell r="FE5"><v>126416831</v></cell><cell r="FF5"><v>126416832</v></cell><cell r="FG5"><v>126416833</v></cell><cell r="FH5"><v>126416834</v></cell><cell r="FI5"><v>126416835</v></cell><cell r="FJ5"><v>126416836</v></cell><cell r="FK5"><v>126416837</v></cell><cell r="FL5"><v>126416838</v></cell><cell r="FM5"><v>126416839</v></cell><cell r="FN5"><v>126416840</v></cell><cell r="FO5"><v>126416841</v></cell><cell r="FP5"><v>126416842</v></cell><cell r="FQ5"><v>126416843</v></cell><cell r="FR5"><v>126416844</v></cell><cell r="FS5"><v>126416845</v></cell><cell r="FT5"><v>126416846</v></cell><cell r="FU5"><v>126416847</v></cell><cell r="FV5"><v>126416848</v></cell><cell r="FW5"><v>126587561</v></cell><cell r="FX5"><v>126587586</v></cell><cell r="FY5"><v>126587614</v></cell><cell r="FZ5"><v>126587615</v></cell><cell r="GA5"><v>126587616</v></cell><cell r="GB5"><v>126587636</v></cell><cell r="GC5"><v>126587667</v></cell><cell r="GD5"><v>126587668</v></cell><cell r="GE5"><v>126587669</v></cell><cell r="GF5"><v>126587670</v></cell><cell r="GG5"><v>126587683</v></cell><cell r="GH5"><v>126587684</v></cell><cell r="GI5"><v>126587685</v></cell><cell r="GJ5"><v>126587686</v></cell><cell r="GK5"><v>126587697</v></cell><cell r="GL5"><v>129070655</v></cell><cell r="GM5"><v>129070656</v></cell><cell r="GN5"><v>125474438</v></cell><cell r="GO5"><v>13007695</v></cell><cell r="GP5"><v>13007694</v></cell><cell r="GQ5"><v>125377904</v></cell><cell r="GR5"><v>125377824</v></cell><cell r="GS5"><v>125377827</v></cell><cell r="GT5"><v>31313226</v></cell><cell r="GU5"><v>58237251</v></cell><cell r="GV5"><v>125474435</v></cell><cell r="GW5"><v>98864</v></cell><cell r="GX5"><v>127084000</v></cell><cell r="GY5"><v>11197383</v></cell><cell r="GZ5"><v>11197393</v></cell><cell r="HA5"><v>31313226</v></cell><cell r="HB5"><v>31317815</v></cell><cell r="HC5"><v>31312823</v></cell><cell r="HD5"><v>31313205</v></cell><cell r="HE5"><v>31300994</v></cell><cell r="HF5"><v>31334584</v></cell><cell r="HG5"><v>31335216</v></cell><cell r="HH5"><v>15507773</v></cell><cell r="HI5"><v>15507310</v></cell><cell r="HJ5"><v>58192764</v></cell><cell r="HK5"><v>57309390</v></cell><cell r="HL5"><v>57309391</v></cell><cell r="HM5"><v>58192823</v></cell><cell r="HN5"><v>58192825</v></cell><cell r="HO5"><v>57309393</v></cell><cell r="HP5"><v>126587617</v></cell><cell r="HQ5"><v>126587654</v></cell><cell r="HR5"><v>57309885</v></cell><cell r="HS5"><v>57309887</v></cell><cell r="HT5"><v>57309886</v></cell><cell r="HU5"><v>13008527</v></cell><cell r="HV5"><v>13008528</v></cell><cell r="HW5"><v>13008529</v></cell><cell r="HX5"><v>13008506</v></cell><cell r="HY5"><v>13008554</v></cell><cell r="HZ5"><v>13008530</v></cell><cell r="IA5"><v>13008507</v></cell><cell r="IB5"><v>13008555</v></cell><cell r="IC5"><v>13008508</v></cell><cell r="ID5"><v>13008531</v></cell><cell r="IE5"><v>13008532</v></cell><cell r="IF5"><v>13008510</v></cell><cell r="IG5"><v>13008511</v></cell><cell r="IH5"><v>13008533</v></cell></row><row r="6"><cell r="A6" t="str"><v>Description </v></cell><cell r="B6" t="str"><v>Central Government revenue receipts: Net tax revenue </v></cell><cell r="C6" t="str"><v>Central Government tax revenue receipts: Tax revenue (gross) </v></cell><cell r="D6" t="str"><v>Central Government tax revenue receipts: Corporate tax </v></cell><cell r="E6" t="str"><v>Central Government tax revenue receipts: Taxes on income other than corporation tax </v></cell><cell r="F6" t="str"><v>Central Government tax revenue receipts: Customs duties (net of refund) </v></cell><cell r="G6" t="str"><v>Central Government tax revenue receipts: Excise duties (net of refund) </v></cell><cell r="H6" t="str"><v>Central Government tax revenue receipts: Service tax </v></cell><cell r="I6" t="str"><v>Central Government revenue receipts: Tax revenue: States share </v></cell><cell r="J6" t="str"><v>Central Government expenditure </v></cell><cell r="K6" t="str"><v>Plan: Central Government capital expenditure </v></cell><cell r="L6" t="str"><v>Non-plan: Central Government capital expenditure </v></cell><cell r="M6" t="str"><v>Passengers handled </v></cell><cell r="N6" t="str"><v>Cargo handled </v></cell><cell r="O6" t="str"><v>Average wage rates in rural India: All occupations: Men: All Centers </v></cell><cell r="P6" t="str"><v>Gross generation (Utilities): Conventional electricity </v></cell><cell r="Q6" t="str"><v>Yield in secondary market: Treasury bills: 3 month residual maturity </v></cell><cell r="R6" t="str"><v>Broad money (M3): Money supply </v></cell><cell r="S6" t="str"><v>Currency in circulation: Money supply </v></cell><cell r="T6" t="str"><v>WPI: Beverages, tobacco & tobacco products: Base year 2004-05 </v></cell><cell r="U6" t="str"><v>WPI: Textiles: Base year 2004-05 </v></cell><cell r="V6" t="str"><v>WPI: Wood & wood products: Base year 2004-05 </v></cell><cell r="W6" t="str"><v>WPI: Basic metals, alloys & metal products: Base year 2004-05 </v></cell><cell r="X6" t="str"><v>WPI: Paper & paper products: Base year 2004-05 </v></cell><cell r="Y6" t="str"><v>WPI: Leather & leather products: Base year 2004-05 </v></cell><cell r="Z6" t="str"><v>WPI: Rubber & plastic products: Base year 2004-05 </v></cell><cell r="AA6" t="str"><v>WPI: Chemicals & chemical products: Base year 2004-05 </v></cell><cell r="AB6" t="str"><v>WPI: Non-metallic mineral products: Base year 2004-05 </v></cell><cell r="AC6" t="str"><v>WPI: Machinery & machine tools: Base year 2004-05 </v></cell><cell r="AD6" t="str"><v>WPI: Non-food articles: Base year 2004-05 </v></cell><cell r="AE6" t="str"><v>WPI: Minerals: Base year 2004-05 </v></cell><cell r="AF6" t="str"><v>WPI: Transport, equipment & parts: Base year 2004-05 </v></cell><cell r="AG6" t="str"><v>WPI: Fuel & power: Base year 2004-05 </v></cell><cell r="AH6" t="str"><v>WPI: Coal: Base year 2004-05 </v></cell><cell r="AI6" t="str"><v>WPI: Mineral oils: Base year 2004-05 </v></cell><cell r="AJ6" t="str"><v>WPI: Electricity: Base year 2004-05 </v></cell><cell r="AK6" t="str"><v>WPI: Manufactured products: Base year 2004-05 </v></cell><cell r="AL6" t="str"><v>WPI: Food products: Base year 2004-05 </v></cell><cell r="AM6" t="str"><v>WPI: Base year 2004-05 </v></cell><cell r="AN6" t="str"><v>WPI: Primary articles: Base year 2004-05 </v></cell><cell r="AO6" t="str"><v>WPI: Food articles: Base year 2004-05 </v></cell><cell r="AP6" t="str"><v>Inflows: Services: US dollar: BoP </v></cell><cell r="AQ6" t="str"><v>Outflows: Services: US dollar: BoP </v></cell><cell r="AR6" t="str"><v>Price of Crude oil: Crude oil (Indian basket): London: PPAC </v></cell><cell r="AS6" t="str"><v>Foreign tourist arrivals </v></cell><cell r="AT6" t="str"><v>Forward premium on US dollar (Interbank): Three-month: RBI </v></cell><cell r="AU6" t="str"><v>Sales: Tractors </v></cell><cell r="AV6" t="str"><v>Foreign exchange reserves: US dollar </v></cell><cell r="AW6" t="str"><v>Foreign currency assets: Foreign exchange reserves: US dollar </v></cell><cell r="AX6" t="str"><v>Revenue earning railway freight traffic </v></cell><cell r="AY6" t="str"><v>Non-food gross bank credit of SCBs (accounting for apprx. 95% of total non-food credit of SCBs ) </v></cell><cell r="AZ6" t="str"><v>Non-food gross bank credit of SCBs (accounting for apprx. 95% of total non-food credit of SCBs ): Agriculture and allied activities </v></cell><cell r="BA6" t="str"><v>Non-food gross bank credit of SCBs (accounting for apprx. 95% of total non-food credit of SCBs ): Industry (small, medium and large) </v></cell><cell r="BB6" t="str"><v>Non-food gross bank credit of SCBs (accounting for apprx. 95% of total non-food credit of SCBs ): Personal loans </v></cell><cell r="BC6" t="str"><v>Non-food gross bank credit of SCBs (accounting for apprx. 95% of total non-food credit of SCBs ): Advance against fixed deposits (incl. FCNR (B), NRNR deposits etc.) </v></cell><cell r="BD6" t="str"><v>Non-food gross bank credit of SCBs (accounting for apprx. 95% of total non-food credit of SCBs ): Credit cards </v></cell><cell r="BE6" t="str"><v>Non-food gross bank credit of SCBs (accounting for apprx. 95% of total non-food credit of SCBs ): Education loans </v></cell><cell r="BF6" t="str"><v>Non-food gross bank credit of SCBs (accounting for apprx. 95% of total non-food credit of SCBs ): Consumer durables </v></cell><cell r="BG6" t="str"><v>Non-food gross bank credit of SCBs (accounting for apprx. 95% of total non-food credit of SCBs ): Services </v></cell><cell r="BH6" t="str"><v>Non-food gross bank credit of SCBs (accounting for apprx. 95% of total non-food credit of SCBs ): Housing (including priority sector housing) </v></cell><cell r="BI6" t="str"><v>Non-food gross bank credit of SCBs (accounting for apprx. 95% of total non-food credit of SCBs ): Advances to individuals against share, bonds, etc. </v></cell><cell r="BJ6" t="str"><v>Non-food gross bank credit of SCBs (accounting for apprx. 95% of total non-food credit of SCBs ): Vehicle loans </v></cell><cell r="BK6" t="str"><v>Non-food gross bank credit of SCBs (accounting for apprx. 95% of total non-food credit of SCBs ): Other personal loans </v></cell><cell r="BL6" t="str"><v>IIP: Manufacturing: Base year 2004-05 </v></cell><cell r="BM6" t="str"><v>IIP: Electricity: Base year 2004-05 </v></cell><cell r="BN6" t="str"><v>IIP: Capital goods: Base year 2004-05 </v></cell><cell r="BO6" t="str"><v>IIP: Consumer durables: Base year 2004-05 </v></cell><cell r="BP6" t="str"><v>IIP: Consumer goods: Base year 2004-05 </v></cell><cell r="BQ6" t="str"><v>IIP: Intermediate goods: Base year 2004-05 </v></cell><cell r="BR6" t="str"><v>IIP: Mining & Quarrying: Base year 2004-05 </v></cell><cell r="BS6" t="str"><v>IIP: Base year 2004-05 </v></cell><cell r="BT6" t="str"><v>IIP: Basic goods: Base year 2004-05 </v></cell><cell r="BU6" t="str"><v>IIP: Consumer non-durables: Base year 2004-05 </v></cell><cell r="BV6" t="str"><v>Production Index: Cable, Rubber Insulated: Base year 2004-05 </v></cell><cell r="BW6" t="str"><v>Production Index: Commercial Vehicles: Base year 2004-05 </v></cell><cell r="BX6" t="str"><v>Production Index: Passenger Cars: Base year 2004-05 </v></cell><cell r="BY6" t="str"><v>Production Index: Utility/Multi-Purpose Vehicles: Base year 2004-05 </v></cell><cell r="BZ6" t="str"><v>Production Index: Gear Boxes: Base year 2004-05 </v></cell><cell r="CA6" t="str"><v>Production Index: Auto Ancillary & Parts: Base year 2004-05 </v></cell><cell r="CB6" t="str"><v>Sales: Petroleum products </v></cell><cell r="CC6" t="str"><v>Sales: Motor gasolene (Petrol) </v></cell><cell r="CD6" t="str"><v>Sales: High speed diesel oil </v></cell><cell r="CE6" t="str"><v>Other taxes & duties </v></cell><cell r="CF6" t="str"><v>REER: Trade weighted: 6 currency: CPI based: Base year = 2004-05 </v></cell><cell r="CG6" t="str"><v>Domestic sales: Heavy commercial vehicles (HCV) </v></cell><cell r="CH6" t="str"><v>Domestic sales: Two wheelers </v></cell><cell r="CI6" t="str"><v>Domestic sales: Motorcycles </v></cell><cell r="CJ6" t="str"><v>Domestic sales: Scooters </v></cell><cell r="CK6" t="str"><v>Production: Steel: Base year 2011-12: 8 core industries </v></cell><cell r="CL6" t="str"><v>Production: Cement: Base year 2011-12: 8 core industries </v></cell><cell r="CM6" t="str"><v>Export quantity: Tractors </v></cell><cell r="CN6" t="str"><v>FII net investment in US dollars: SEBI/CDSL </v></cell><cell r="CO6" t="str"><v>Cargo traffic including transhipment: All major ports </v></cell><cell r="CP6" t="str"><v>Value (in US Dollars): Indias exports of Petroleum & crude products </v></cell><cell r="CQ6" t="str"><v>Value (in US Dollars): Indias exports </v></cell><cell r="CR6" t="str"><v>Value (in US Dollars): Indias exports of Gems & jewellery </v></cell><cell r="CS6" t="str"><v>Value (in US Dollars): Indias imports </v></cell><cell r="CT6" t="str"><v>Value (in US Dollars): Indias imports of Engineering goods </v></cell><cell r="CU6" t="str"><v>Value (in US Dollars): Indias imports of Electronic goods </v></cell><cell r="CV6" t="str"><v>Value (in US Dollars): Indias imports of Gold </v></cell><cell r="CW6" t="str"><v>Value (in US Dollars): Indias imports of Petroleum crude & products (POL) </v></cell><cell r="CX6" t="str"><v>CPI: Base year 2012 </v></cell><cell r="CY6" t="str"><v>CPI: Food and beverages: Base year 2012 </v></cell><cell r="CZ6" t="str"><v>CPI: Pan, tobacco and intoxicants: Base year 2012 </v></cell><cell r="DA6" t="str"><v>CPI: Clothing and footwear: Base year 2012 </v></cell><cell r="DB6" t="str"><v>CPI: Housing: Base year 2012 </v></cell><cell r="DC6" t="str"><v>CPI: Fuel & light: Base year 2012 </v></cell><cell r="DD6" t="str"><v>CPI: Miscellaneous: Base year 2012 </v></cell><cell r="DE6" t="str"><v>CPI: Rural: Base year 2012 </v></cell><cell r="DF6" t="str"><v>CPI: Rural-Food and beverages: Base year 2012 </v></cell><cell r="DG6" t="str"><v>CPI: Rural-Pan, tobacco and intoxicants: Base year 2012 </v></cell><cell r="DH6" t="str"><v>CPI: Rural-Clothing and footwear: Base year 2012 </v></cell><cell r="DI6" t="str"><v>CPI: Rural-Fuel & light: Base year 2012 </v></cell><cell r="DJ6" t="str"><v>CPI: Rural-Miscellaneous: Base year 2012 </v></cell><cell r="DK6" t="str"><v>CPI: Urban: Base year 2012 </v></cell><cell r="DL6" t="str"><v>CPI: Urban-Food and beverages: Base year 2012 </v></cell><cell r="DM6" t="str"><v>CPI: Urban-Pan, tobacco and intoxicants: Base year 2012 </v></cell><cell r="DN6" t="str"><v>CPI: Urban-Clothing and footwear: Base year 2012 </v></cell><cell r="DO6" t="str"><v>CPI: Urban-Housing: Base year 2012 </v></cell><cell r="DP6" t="str"><v>CPI: Urban-Fuel & light: Base year 2012 </v></cell><cell r="DQ6" t="str"><v>CPI: Urban-Miscellaneous: Base year 2012 </v></cell><cell r="DR6" t="str"><v>CPI: Rural-Housing: Base year 2012 </v></cell><cell r="DS6" t="str"><v>CPI: Cereals and products: Base year 2012 </v></cell><cell r="DT6" t="str"><v>CPI: Vegetables: Base year 2012 </v></cell><cell r="DU6" t="str"><v>CPI: Pulses and products: Base year 2012 </v></cell><cell r="DV6" t="str"><v>SCBs: Non-food credit </v></cell><cell r="DW6" t="str"><v>US dollar net purchases by RBI: RBI intervention in forex market </v></cell><cell r="DX6" t="str"><v>Merchant and interbank sales in foreign exchange </v></cell><cell r="DY6" t="str"><v>Merchant and interbank purchases in foreign exchange </v></cell><cell r="DZ6" t="str"><v>Funds raised from primary market: Total debt: Private Sector </v></cell><cell r="EA6" t="str"><v>IIP: Mining: Base year 2011-12 </v></cell><cell r="EB6" t="str"><v>IIP: Manufacturing: Base year 2011-12 </v></cell><cell r="EC6" t="str"><v>IIP: Electricity: Base year 2011-12 </v></cell><cell r="ED6" t="str"><v>IIP: General: Base year 2011-12 </v></cell><cell r="EE6" t="str"><v>IIP: Primary goods: Base year 2011-12 </v></cell><cell r="EF6" t="str"><v>IIP: Capital goods: Base year 2011-12 </v></cell><cell r="EG6" t="str"><v>IIP: Intermediate goods: Base year 2011-12 </v></cell><cell r="EH6" t="str"><v>IIP: Infrastructure/ construction goods: Base year 2011-12 </v></cell><cell r="EI6" t="str"><v>IIP: Consumer durables: Base year 2011-12 </v></cell><cell r="EJ6" t="str"><v>IIP: Consumer non-durables: Base year 2011-12 </v></cell><cell r="EK6" t="str"><v>IIP: Consumer goods: Base year 2011-12 </v></cell><cell r="EL6" t="str"><v>WPI: Base year 2011-12 </v></cell><cell r="EM6" t="str"><v>WPI: Primary articles: Base year 2011-12 </v></cell><cell r="EN6" t="str"><v>WPI: Food articles: Base year 2011-12 </v></cell><cell r="EO6" t="str"><v>WPI: Non-food articles: Base year 2011-12 </v></cell><cell r="EP6" t="str"><v>WPI: Minerals: Base year 2011-12 </v></cell><cell r="EQ6" t="str"><v>WPI: Crude petroleum & natural gas: Base year 2011-12 </v></cell><cell r="ER6" t="str"><v>WPI: Fuel & power: Base year 2011-12 </v></cell><cell r="ES6" t="str"><v>WPI: Coal: Base year 2011-12 </v></cell><cell r="ET6" t="str"><v>WPI: Mineral oils: Base year 2011-12 </v></cell><cell r="EU6" t="str"><v>WPI: Electricity: Base year 2011-12 </v></cell><cell r="EV6" t="str"><v>WPI: Manufactured products: Base year 2011-12 </v></cell><cell r="EW6" t="str"><v>WPI: Food index: Base year 2011-12 </v></cell><cell r="EX6" t="str"><v>FII net investment in debt in US dollars: SEBI/CDSL </v></cell><cell r="EY6" t="str"><v>FII net investment in equity in US dollars: SEBI/CDSL </v></cell><cell r="EZ6" t="str"><v>IIP: Manufacture of food products: Base year 2011-12 </v></cell><cell r="FA6" t="str"><v>IIP: Manufacture of beverages: Base year 2011-12 </v></cell><cell r="FB6" t="str"><v>IIP: Manufacture of tobacco products: Base year 2011-12 </v></cell><cell r="FC6" t="str"><v>IIP: Manufacture of textiles: Base year 2011-12 </v></cell><cell r="FD6" t="str"><v>IIP: Manufacture of wearing apparel: Base year 2011-12 </v></cell><cell r="FE6" t="str"><v>IIP: Manufacture of leather and related products: Base year 2011-12 </v></cell><cell r="FF6" t="str"><v>IIP: Manuf. of wood & products of wood and cork, excl. furniture, articles of straw & plaiting materials: Base year 2011-12 </v></cell><cell r="FG6" t="str"><v>IIP: Manufacture of paper and paper products: Base year 2011-12 </v></cell><cell r="FH6" t="str"><v>IIP: Printing and reproduction of recorded media: Base year 2011-12 </v></cell><cell r="FI6" t="str"><v>IIP: Manufacture of coke and refined petroleum products: Base year 2011-12 </v></cell><cell r="FJ6" t="str"><v>IIP: Manufacture of chemicals and chemical products: Base year 2011-12 </v></cell><cell r="FK6" t="str"><v>IIP: Manufacture of pharmaceuticals, medicinal chemical and botanical products: Base year 2011-12 </v></cell><cell r="FL6" t="str"><v>IIP: Manufacture of rubber and plastics products: Base year 2011-12 </v></cell><cell r="FM6" t="str"><v>IIP: Manufacture of other non-metallic mineral products: Base year 2011-12 </v></cell><cell r="FN6" t="str"><v>IIP: Manufacture of basic metals: Base year 2011-12 </v></cell><cell r="FO6" t="str"><v>IIP: Manufacture of fabricated metal products, except machinery and equipment: Base year 2011-12 </v></cell><cell r="FP6" t="str"><v>IIP: Manufacture of computer, electronic and optical products: Base year 2011-12 </v></cell><cell r="FQ6" t="str"><v>IIP: Manufacture of electrical equipment: Base year 2011-12 </v></cell><cell r="FR6" t="str"><v>IIP: Manufacture of machinery and equipment n.e.c.: Base year 2011-12 </v></cell><cell r="FS6" t="str"><v>IIP: Manufacture of motor vehicles, trailers and semi-trailers: Base year 2011-12 </v></cell><cell r="FT6" t="str"><v>IIP: Manufacture of other transport equipment: Base year 2011-12 </v></cell><cell r="FU6" t="str"><v>IIP: Manufacture of furniture: Base year 2011-12 </v></cell><cell r="FV6" t="str"><v>IIP: Other manufacturing: Base year 2011-12 </v></cell><cell r="FW6" t="str"><v>Production: Plastic furniture: Base year 2011-12: CSO </v></cell><cell r="FX6" t="str"><v>Production: LCD/ LED monitor: Base year 2011-12: CSO </v></cell><cell r="FY6" t="str"><v>Production: Wooden Furniture: Base year 2011-12: CSO </v></cell><cell r="FZ6" t="str"><v>Production: Steel Furniture including safety vaults: Base year 2011-12: CSO </v></cell><cell r="GA6" t="str"><v>Production: Mattresses made of foam/ LRPu, coir or rubberised coir: Base year 2011-12: CSO </v></cell><cell r="GB6" t="str"><v>Production: Air Coolers: Base year 2011-12: CSO </v></cell><cell r="GC6" t="str"><v>Production: Telephones and mobile instruments: Base year 2011-12: CSO </v></cell><cell r="GD6" t="str"><v>Production: T.V.set: Base year 2011-12: CSO </v></cell><cell r="GE6" t="str"><v>Production: Air conditioners (ACs): Base year 2011-12: CSO </v></cell><cell r="GF6" t="str"><v>Production: Washing machines/ laundry machines: Base year 2011-12: CSO </v></cell><cell r="GG6" t="str"><v>Production: Electric cooking appliances (e.g. toasters, mixers/grinders, food processors): Base year 2011-12: CSO </v></cell><cell r="GH6" t="str"><v>Production: Refrigerators for domestic use: Base year 2011-12: CSO </v></cell><cell r="GI6" t="str"><v>Production: Electric Water heaters/ geysers (domestic): Base year 2011-12: CSO </v></cell><cell r="GJ6" t="str"><v>Production: Ceiling or table or pedestal fans (other than industrial fans/exhaust fans) and parts thereof: Base year 2011-12: CSO </v></cell><cell r="GK6" t="str"><v>Production: Passenger cars: Base year 2011-12: CSO </v></cell><cell r="GL6" t="str"><v>IHS Markit Purchasing Managers Index for Manufacturing </v></cell><cell r="GM6" t="str"><v>IHS Markit Purchasing Managers Index for Services </v></cell><cell r="GN6" t="str"><v>Price of cold rolled coils, strips, sheets: CR sheets (black): Gobindgarh </v></cell><cell r="GO6" t="str"><v>Producer prices: Aluminium unalloyed ingots: E C grade ingot: Rs./Tonnes: Hindalco Industries Ltd. </v></cell><cell r="GP6" t="str"><v>Producer prices: Refined copper: Copper cathode: Rs./Tonnes: Sterlite Industries (India) Ltd. </v></cell><cell r="GQ6" t="str"><v>Naukri Jobspeak Index: Overall Index </v></cell><cell r="GR6" t="str"><v>Naukri Jobspeak Index: BPO/ITES/CRM/Transcription </v></cell><cell r="GS6" t="str"><v>Naukri Jobspeak Index: Banking and Financial Services </v></cell><cell r="GT6" t="str"><v>Value (in US Dollars): Indias exports of Agricultural & allied products </v></cell><cell r="GU6" t="str"><v>Price of Crude oil: Brent: Europe: USEIA </v></cell><cell r="GV6" t="str"><v>Price of hot rolled coils, strips: HR coils average: Gobindgarh </v></cell><cell r="GW6" t="str"><v>Central Government capital expenditure </v></cell><cell r="GX6" t="str"><v>Production: Coal: Base year 2011-12: 8 core industries </v></cell><cell r="GY6" t="str"><v>Yield in secondary market: AAA rated corporate bonds: 10 year residual maturity </v></cell><cell r="GZ6" t="str"><v>Yield in secondary market: Government of India dated securities: 10 year residual maturity </v></cell><cell r="HA6" t="str"><v>Value (in US Dollars): Indias exports of Agricultural & allied products </v></cell><cell r="HB6" t="str"><v>Value (in US Dollars): Indias exports of Chemicals & related products </v></cell><cell r="HC6" t="str"><v>Value (in US Dollars): Indias exports of Engineering goods </v></cell><cell r="HD6" t="str"><v>Value (in US Dollars): Indias exports of Textiles (excluding readymade garments) </v></cell><cell r="HE6" t="str"><v>Value (in US Dollars): Indias exports of Readymade garments </v></cell><cell r="HF6" t="str"><v>Value (in US Dollars): Indias imports of Ores and minerals </v></cell><cell r="HG6" t="str"><v>Value (in US Dollars): Indias imports of Chemicals and related products </v></cell><cell r="HH6" t="str"><v>SCBs: Total aggregate deposits: Y-o-Y % change </v></cell><cell r="HI6" t="str"><v>Non-food gross bank credit of SCBs (accounting for apprx. 95% of total non-food credit of SCBs ): Y-o-Y % change </v></cell><cell r="HJ6" t="str"><v>CPI: House rent, garage rent (actual): Base year 2012 </v></cell><cell r="HK6" t="str"><v>CPI: Health: Base year 2012 </v></cell><cell r="HL6" t="str"><v>CPI: Transport and communication: Base year 2012 </v></cell><cell r="HM6" t="str"><v>CPI: Domestic servant/cook: Base year 2012 </v></cell><cell r="HN6" t="str"><v>CPI: Monthly Maintainance charges: Base year 2012 </v></cell><cell r="HO6" t="str"><v>CPI: Education: Base year 2012 </v></cell><cell r="HP6" t="str"><v>Production: Jewellery of gold (studded with stones or not): Base year 2011-12: CSO </v></cell><cell r="HQ6" t="str"><v>Production: Footwear - all types: Base year 2011-12: CSO </v></cell><cell r="HR6" t="str"><v>CPI: Food: Base year 2012 </v></cell><cell r="HS6" t="str"><v>CPI: Urban-Food: Base year 2012 </v></cell><cell r="HT6" t="str"><v>CPI: Rural-Food: Base year 2012 </v></cell><cell r="HU6" t="str"><v>Non-food gross bank credit of SCBs (accounting for apprx. 95% of total non-food credit of SCBs ): Micro and small scale industries </v></cell><cell r="HV6" t="str"><v>Non-food gross bank credit of SCBs (accounting for apprx. 95% of total non-food credit of SCBs ): Medium industries </v></cell><cell r="HW6" t="str"><v>Non-food gross bank credit of SCBs (accounting for apprx. 95% of total non-food credit of SCBs ): Large industries </v></cell><cell r="HX6" t="str"><v>Non-food gross bank credit of SCBs (accounting for apprx. 95% of total non-food credit of SCBs ): Transport operators </v></cell><cell r="HY6" t="str"><v>Non-food gross bank credit of SCBs (accounting for apprx. 95% of total non-food credit of SCBs ): Computer software </v></cell><cell r="HZ6" t="str"><v>Non-food gross bank credit of SCBs (accounting for apprx. 95% of total non-food credit of SCBs ): Tourism, hotels and restaurants </v></cell><cell r="IA6" t="str"><v>Non-food gross bank credit of SCBs (accounting for apprx. 95% of total non-food credit of SCBs ): Professional and other services </v></cell><cell r="IB6" t="str"><v>Non-food gross bank credit of SCBs (accounting for apprx. 95% of total non-food credit of SCBs ): Shipping </v></cell><cell r="IC6" t="str"><v>Non-food gross bank credit of SCBs (accounting for apprx. 95% of total non-food credit of SCBs ): Trade </v></cell><cell r="ID6" t="str"><v>Non-food gross bank credit of SCBs (accounting for apprx. 95% of total non-food credit of SCBs ): Wholesale trade (other than food procurement) </v></cell><cell r="IE6" t="str"><v>Non-food gross bank credit of SCBs (accounting for apprx. 95% of total non-food credit of SCBs ): Retail trade </v></cell><cell r="IF6" t="str"><v>Non-food gross bank credit of SCBs (accounting for apprx. 95% of total non-food credit of SCBs ): Commercial real estate loans </v></cell><cell r="IG6" t="str"><v>Non-food gross bank credit of SCBs (accounting for apprx. 95% of total non-food credit of SCBs ): Non-banking financial companies </v></cell><cell r="IH6" t="str"><v>Non-food gross bank credit of SCBs (accounting for apprx. 95% of total non-food credit of SCBs ): Other services </v></cell></row><row r="7"><cell r="A7" t="str"><v>Weight </v></cell></row><row r="7"><cell r="CK7"><v>17.9166</v></cell><cell r="CL7"><v>5.372</v></cell></row><row r="7"><cell r="GX7"><v>10.3335</v></cell></row><row r="8"><cell r="A8" t="str"><v>Frequency </v></cell><cell r="B8" t="str"><v>M </v></cell><cell r="C8" t="str"><v>M </v></cell><cell r="D8" t="str"><v>M </v></cell><cell r="E8" t="str"><v>M </v></cell><cell r="F8" t="str"><v>M </v></cell><cell r="G8" t="str"><v>M </v></cell><cell r="H8" t="str"><v>M </v></cell><cell r="I8" t="str"><v>M </v></cell><cell r="J8" t="str"><v>M </v></cell><cell r="K8" t="str"><v>M </v></cell><cell r="L8" t="str"><v>M </v></cell><cell r="M8" t="str"><v>M </v></cell><cell r="N8" t="str"><v>M </v></cell><cell r="O8" t="str"><v>M </v></cell><cell r="P8" t="str"><v>M </v></cell><cell r="Q8" t="str"><v>M </v></cell><cell r="R8" t="str"><v>M </v></cell><cell r="S8" t="str"><v>M </v></cell><cell r="T8" t="str"><v>M </v></cell><cell r="U8" t="str"><v>M </v></cell><cell r="V8" t="str"><v>M </v></cell><cell r="W8" t="str"><v>M </v></cell><cell r="X8" t="str"><v>M </v></cell><cell r="Y8" t="str"><v>M </v></cell><cell r="Z8" t="str"><v>M </v></cell><cell r="AA8" t="str"><v>M </v></cell><cell r="AB8" t="str"><v>M </v></cell><cell r="AC8" t="str"><v>M </v></cell><cell r="AD8" t="str"><v>M </v></cell><cell r="AE8" t="str"><v>M </v></cell><cell r="AF8" t="str"><v>M </v></cell><cell r="AG8" t="str"><v>M </v></cell><cell r="AH8" t="str"><v>M </v></cell><cell r="AI8" t="str"><v>M </v></cell><cell r="AJ8" t="str"><v>M </v></cell><cell r="AK8" t="str"><v>M </v></cell><cell r="AL8" t="str"><v>M </v></cell><cell r="AM8" t="str"><v>M </v></cell><cell r="AN8" t="str"><v>M </v></cell><cell r="AO8" t="str"><v>M </v></cell><cell r="AP8" t="str"><v>M </v></cell><cell r="AQ8" t="str"><v>M </v></cell><cell r="AR8" t="str"><v>M </v></cell><cell r="AS8" t="str"><v>M </v></cell><cell r="AT8" t="str"><v>M </v></cell><cell r="AU8" t="str"><v>M </v></cell><cell r="AV8" t="str"><v>M </v></cell><cell r="AW8" t="str"><v>M </v></cell><cell r="AX8" t="str"><v>M </v></cell><cell r="AY8" t="str"><v>M </v></cell><cell r="AZ8" t="str"><v>M </v></cell><cell r="BA8" t="str"><v>M </v></cell><cell r="BB8" t="str"><v>M </v></cell><cell r="BC8" t="str"><v>M </v></cell><cell r="BD8" t="str"><v>M </v></cell><cell r="BE8" t="str"><v>M </v></cell><cell r="BF8" t="str"><v>M </v></cell><cell r="BG8" t="str"><v>M </v></cell><cell r="BH8" t="str"><v>M </v></cell><cell r="BI8" t="str"><v>M </v></cell><cell r="BJ8" t="str"><v>M </v></cell><cell r="BK8" t="str"><v>M </v></cell><cell r="BL8" t="str"><v>M </v></cell><cell r="BM8" t="str"><v>M </v></cell><cell r="BN8" t="str"><v>M </v></cell><cell r="BO8" t="str"><v>M </v></cell><cell r="BP8" t="str"><v>M </v></cell><cell r="BQ8" t="str"><v>M </v></cell><cell r="BR8" t="str"><v>M </v></cell><cell r="BS8" t="str"><v>M </v></cell><cell r="BT8" t="str"><v>M </v></cell><cell r="BU8" t="str"><v>M </v></cell><cell r="BV8" t="str"><v>M </v></cell><cell r="BW8" t="str"><v>M </v></cell><cell r="BX8" t="str"><v>M </v></cell><cell r="BY8" t="str"><v>M </v></cell><cell r="BZ8" t="str"><v>M </v></cell><cell r="CA8" t="str"><v>M </v></cell><cell r="CB8" t="str"><v>M </v></cell><cell r="CC8" t="str"><v>M </v></cell><cell r="CD8" t="str"><v>M </v></cell><cell r="CE8" t="str"><v>M </v></cell><cell r="CF8" t="str"><v>M </v></cell><cell r="CG8" t="str"><v>M </v></cell><cell r="CH8" t="str"><v>M </v></cell><cell r="CI8" t="str"><v>M </v></cell><cell r="CJ8" t="str"><v>M </v></cell><cell r="CK8" t="str"><v>M </v></cell><cell r="CL8" t="str"><v>M </v></cell><cell r="CM8" t="str"><v>M </v></cell><cell r="CN8" t="str"><v>M </v></cell><cell r="CO8" t="str"><v>M </v></cell><cell r="CP8" t="str"><v>M </v></cell><cell r="CQ8" t="str"><v>M </v></cell><cell r="CR8" t="str"><v>M </v></cell><cell r="CS8" t="str"><v>M </v></cell><cell r="CT8" t="str"><v>M </v></cell><cell r="CU8" t="str"><v>M </v></cell><cell r="CV8" t="str"><v>M </v></cell><cell r="CW8" t="str"><v>M </v></cell><cell r="CX8" t="str"><v>M </v></cell><cell r="CY8" t="str"><v>M </v></cell><cell r="CZ8" t="str"><v>M </v></cell><cell r="DA8" t="str"><v>M </v></cell><cell r="DB8" t="str"><v>M </v></cell><cell r="DC8" t="str"><v>M </v></cell><cell r="DD8" t="str"><v>M </v></cell><cell r="DE8" t="str"><v>M </v></cell><cell r="DF8" t="str"><v>M </v></cell><cell r="DG8" t="str"><v>M </v></cell><cell r="DH8" t="str"><v>M </v></cell><cell r="DI8" t="str"><v>M </v></cell><cell r="DJ8" t="str"><v>M </v></cell><cell r="DK8" t="str"><v>M </v></cell><cell r="DL8" t="str"><v>M </v></cell><cell r="DM8" t="str"><v>M </v></cell><cell r="DN8" t="str"><v>M </v></cell><cell r="DO8" t="str"><v>M </v></cell><cell r="DP8" t="str"><v>M </v></cell><cell r="DQ8" t="str"><v>M </v></cell><cell r="DR8" t="str"><v>M </v></cell><cell r="DS8" t="str"><v>M </v></cell><cell r="DT8" t="str"><v>M </v></cell><cell r="DU8" t="str"><v>M </v></cell><cell r="DV8" t="str"><v>M </v></cell><cell r="DW8" t="str"><v>M </v></cell><cell r="DX8" t="str"><v>M </v></cell><cell r="DY8" t="str"><v>M </v></cell><cell r="DZ8" t="str"><v>M </v></cell><cell r="EA8" t="str"><v>M </v></cell><cell r="EB8" t="str"><v>M </v></cell><cell r="EC8" t="str"><v>M </v></cell><cell r="ED8" t="str"><v>M </v></cell><cell r="EE8" t="str"><v>M </v></cell><cell r="EF8" t="str"><v>M </v></cell><cell r="EG8" t="str"><v>M </v></cell><cell r="EH8" t="str"><v>M </v></cell><cell r="EI8" t="str"><v>M </v></cell><cell r="EJ8" t="str"><v>M </v></cell><cell r="EK8" t="str"><v>M </v></cell><cell r="EL8" t="str"><v>M </v></cell><cell r="EM8" t="str"><v>M </v></cell><cell r="EN8" t="str"><v>M </v></cell><cell r="EO8" t="str"><v>M </v></cell><cell r="EP8" t="str"><v>M </v></cell><cell r="EQ8" t="str"><v>M </v></cell><cell r="ER8" t="str"><v>M </v></cell><cell r="ES8" t="str"><v>M </v></cell><cell r="ET8" t="str"><v>M </v></cell><cell r="EU8" t="str"><v>M </v></cell><cell r="EV8" t="str"><v>M </v></cell><cell r="EW8" t="str"><v>M </v></cell><cell r="EX8" t="str"><v>M </v></cell><cell r="EY8" t="str"><v>M </v></cell><cell r="EZ8" t="str"><v>M </v></cell><cell r="FA8" t="str"><v>M </v></cell><cell r="FB8" t="str"><v>M </v></cell><cell r="FC8" t="str"><v>M </v></cell><cell r="FD8" t="str"><v>M </v></cell><cell r="FE8" t="str"><v>M </v></cell><cell r="FF8" t="str"><v>M </v></cell><cell r="FG8" t="str"><v>M </v></cell><cell r="FH8" t="str"><v>M </v></cell><cell r="FI8" t="str"><v>M </v></cell><cell r="FJ8" t="str"><v>M </v></cell><cell r="FK8" t="str"><v>M </v></cell><cell r="FL8" t="str"><v>M </v></cell><cell r="FM8" t="str"><v>M </v></cell><cell r="FN8" t="str"><v>M </v></cell><cell r="FO8" t="str"><v>M </v></cell><cell r="FP8" t="str"><v>M </v></cell><cell r="FQ8" t="str"><v>M </v></cell><cell r="FR8" t="str"><v>M </v></cell><cell r="FS8" t="str"><v>M </v></cell><cell r="FT8" t="str"><v>M </v></cell><cell r="FU8" t="str"><v>M </v></cell><cell r="FV8" t="str"><v>M </v></cell><cell r="FW8" t="str"><v>M </v></cell><cell r="FX8" t="str"><v>M </v></cell><cell r="FY8" t="str"><v>M </v></cell><cell r="FZ8" t="str"><v>M </v></cell><cell r="GA8" t="str"><v>M </v></cell><cell r="GB8" t="str"><v>M </v></cell><cell r="GC8" t="str"><v>M </v></cell><cell r="GD8" t="str"><v>M </v></cell><cell r="GE8" t="str"><v>M </v></cell><cell r="GF8" t="str"><v>M </v></cell><cell r="GG8" t="str"><v>M </v></cell><cell r="GH8" t="str"><v>M </v></cell><cell r="GI8" t="str"><v>M </v></cell><cell r="GJ8" t="str"><v>M </v></cell><cell r="GK8" t="str"><v>M </v></cell><cell r="GL8" t="str"><v>M </v></cell><cell r="GM8" t="str"><v>M </v></cell><cell r="GN8" t="str"><v>M </v></cell><cell r="GO8" t="str"><v>M </v></cell><cell r="GP8" t="str"><v>M </v></cell><cell r="GQ8" t="str"><v>M </v></cell><cell r="GR8" t="str"><v>M </v></cell><cell r="GS8" t="str"><v>M </v></cell><cell r="GT8" t="str"><v>M </v></cell><cell r="GU8" t="str"><v>M </v></cell><cell r="GV8" t="str"><v>M </v></cell><cell r="GW8" t="str"><v>M </v></cell><cell r="GX8" t="str"><v>M </v></cell><cell r="GY8" t="str"><v>M </v></cell><cell r="GZ8" t="str"><v>M </v></cell><cell r="HA8" t="str"><v>M </v></cell><cell r="HB8" t="str"><v>M </v></cell><cell r="HC8" t="str"><v>M </v></cell><cell r="HD8" t="str"><v>M </v></cell><cell r="HE8" t="str"><v>M </v></cell><cell r="HF8" t="str"><v>M </v></cell><cell r="HG8" t="str"><v>M </v></cell><cell r="HH8" t="str"><v>M </v></cell><cell r="HI8" t="str"><v>M </v></cell><cell r="HJ8" t="str"><v>M </v></cell><cell r="HK8" t="str"><v>M </v></cell><cell r="HL8" t="str"><v>M </v></cell><cell r="HM8" t="str"><v>M </v></cell><cell r="HN8" t="str"><v>M </v></cell><cell r="HO8" t="str"><v>M </v></cell><cell r="HP8" t="str"><v>M </v></cell><cell r="HQ8" t="str"><v>M </v></cell><cell r="HR8" t="str"><v>M </v></cell><cell r="HS8" t="str"><v>M </v></cell><cell r="HT8" t="str"><v>M </v></cell><cell r="HU8" t="str"><v>M </v></cell><cell r="HV8" t="str"><v>M </v></cell><cell r="HW8" t="str"><v>M </v></cell><cell r="HX8" t="str"><v>M </v></cell><cell r="HY8" t="str"><v>M </v></cell><cell r="HZ8" t="str"><v>M </v></cell><cell r="IA8" t="str"><v>M </v></cell><cell r="IB8" t="str"><v>M </v></cell><cell r="IC8" t="str"><v>M </v></cell><cell r="ID8" t="str"><v>M </v></cell><cell r="IE8" t="str"><v>M </v></cell><cell r="IF8" t="str"><v>M </v></cell><cell r="IG8" t="str"><v>M </v></cell><cell r="IH8" t="str"><v>M </v></cell></row><row r="9"><cell r="A9" t="str"><v>Units </v></cell><cell r="B9" t="str"><v>Rs.million </v></cell><cell r="C9" t="str"><v>Rs.million </v></cell><cell r="D9" t="str"><v>Rs.million </v></cell><cell r="E9" t="str"><v>Rs.million </v></cell><cell r="F9" t="str"><v>Rs.million </v></cell><cell r="G9" t="str"><v>Rs.million </v></cell><cell r="H9" t="str"><v>Rs.million </v></cell><cell r="I9" t="str"><v>Rs.million </v></cell><cell r="J9" t="str"><v>Rs.million </v></cell><cell r="K9" t="str"><v>Rs.million </v></cell><cell r="L9" t="str"><v>Rs.million </v></cell><cell r="M9" t="str"><v>000 nos </v></cell><cell r="N9" t="str"><v>000 tonnes </v></cell><cell r="O9" t="str"><v>Rs./day </v></cell><cell r="P9" t="str"><v>Million kwh </v></cell><cell r="Q9" t="str"><v>Per cent </v></cell><cell r="R9" t="str"><v>Rs.million </v></cell><cell r="S9" t="str"><v>Rs.million </v></cell><cell r="T9" t="str"><v>Index </v></cell><cell r="U9" t="str"><v>Index </v></cell><cell r="V9" t="str"><v>Index </v></cell><cell r="W9" t="str"><v>Index </v></cell><cell r="X9" t="str"><v>Index </v></cell><cell r="Y9" t="str"><v>Index </v></cell><cell r="Z9" t="str"><v>Index </v></cell><cell r="AA9" t="str"><v>Index </v></cell><cell r="AB9" t="str"><v>Index </v></cell><cell r="AC9" t="str"><v>Index </v></cell><cell r="AD9" t="str"><v>Index </v></cell><cell r="AE9" t="str"><v>Index </v></cell><cell r="AF9" t="str"><v>Index </v></cell><cell r="AG9" t="str"><v>Index </v></cell><cell r="AH9" t="str"><v>Index </v></cell><cell r="AI9" t="str"><v>Index </v></cell><cell r="AJ9" t="str"><v>Index </v></cell><cell r="AK9" t="str"><v>Index </v></cell><cell r="AL9" t="str"><v>Index </v></cell><cell r="AM9" t="str"><v>Index </v></cell><cell r="AN9" t="str"><v>Index </v></cell><cell r="AO9" t="str"><v>Index </v></cell><cell r="AP9" t="str"><v>US $ million </v></cell><cell r="AQ9" t="str"><v>US $ million </v></cell><cell r="AR9" t="str"><v>$/barrel </v></cell><cell r="AS9" t="str"><v>Numbers </v></cell><cell r="AT9" t="str"><v>Per cent </v></cell><cell r="AU9" t="str"><v>Numbers </v></cell><cell r="AV9" t="str"><v>US $ million </v></cell><cell r="AW9" t="str"><v>US $ million </v></cell><cell r="AX9" t="str"><v>000 tonnes </v></cell><cell r="AY9" t="str"><v>Rs.million </v></cell><cell r="AZ9" t="str"><v>Rs.million </v></cell><cell r="BA9" t="str"><v>Rs.million </v></cell><cell r="BB9" t="str"><v>Rs.million </v></cell><cell r="BC9" t="str"><v>Rs.million </v></cell><cell r="BD9" t="str"><v>Rs.million </v></cell><cell r="BE9" t="str"><v>Rs.million </v></cell><cell r="BF9" t="str"><v>Rs.million </v></cell><cell r="BG9" t="str"><v>Rs.million </v></cell><cell r="BH9" t="str"><v>Rs.million </v></cell><cell r="BI9" t="str"><v>Rs.million </v></cell><cell r="BJ9" t="str"><v>Rs.million </v></cell><cell r="BK9" t="str"><v>Rs.million </v></cell><cell r="BL9" t="str"><v>Index </v></cell><cell r="BM9" t="str"><v>Index </v></cell><cell r="BN9" t="str"><v>Index </v></cell><cell r="BO9" t="str"><v>Index </v></cell><cell r="BP9" t="str"><v>Index </v></cell><cell r="BQ9" t="str"><v>Index </v></cell><cell r="BR9" t="str"><v>Index </v></cell><cell r="BS9" t="str"><v>Index </v></cell><cell r="BT9" t="str"><v>Index </v></cell><cell r="BU9" t="str"><v>Index </v></cell><cell r="BV9" t="str"><v>Kms </v></cell><cell r="BW9" t="str"><v>Numbers </v></cell><cell r="BX9" t="str"><v>Numbers </v></cell><cell r="BY9" t="str"><v>Numbers </v></cell><cell r="BZ9" t="str"><v>Numbers </v></cell><cell r="CA9" t="str"><v>Rs.million </v></cell><cell r="CB9" t="str"><v>000 tonnes </v></cell><cell r="CC9" t="str"><v>000 tonnes </v></cell><cell r="CD9" t="str"><v>000 tonnes </v></cell><cell r="CE9" t="str"><v>Rs.million </v></cell><cell r="CF9" t="str"><v>Index </v></cell><cell r="CG9" t="str"><v>Numbers </v></cell><cell r="CH9" t="str"><v>Numbers </v></cell><cell r="CI9" t="str"><v>Numbers </v></cell><cell r="CJ9" t="str"><v>Numbers </v></cell><cell r="CK9" t="str"><v>000 tonnes </v></cell><cell r="CL9" t="str"><v>000 tonnes </v></cell><cell r="CM9" t="str"><v>Numbers </v></cell><cell r="CN9" t="str"><v>US $ million </v></cell><cell r="CO9" t="str"><v>000 tonnes </v></cell><cell r="CP9" t="str"><v>US $ million </v></cell><cell r="CQ9" t="str"><v>US $ million </v></cell><cell r="CR9" t="str"><v>US $ million </v></cell><cell r="CS9" t="str"><v>US $ million </v></cell><cell r="CT9" t="str"><v>US $ million </v></cell><cell r="CU9" t="str"><v>US $ million </v></cell><cell r="CV9" t="str"><v>US $ million </v></cell><cell r="CW9" t="str"><v>US $ million </v></cell><cell r="CX9" t="str"><v>Index </v></cell><cell r="CY9" t="str"><v>Index </v></cell><cell r="CZ9" t="str"><v>Index </v></cell><cell r="DA9" t="str"><v>Index </v></cell><cell r="DB9" t="str"><v>Index </v></cell><cell r="DC9" t="str"><v>Index </v></cell><cell r="DD9" t="str"><v>Index </v></cell><cell r="DE9" t="str"><v>Index </v></cell><cell r="DF9" t="str"><v>Index </v></cell><cell r="DG9" t="str"><v>Index </v></cell><cell r="DH9" t="str"><v>Index </v></cell><cell r="DI9" t="str"><v>Index </v></cell><cell r="DJ9" t="str"><v>Index </v></cell><cell r="DK9" t="str"><v>Index </v></cell><cell r="DL9" t="str"><v>Index </v></cell><cell r="DM9" t="str"><v>Index </v></cell><cell r="DN9" t="str"><v>Index </v></cell><cell r="DO9" t="str"><v>Index </v></cell><cell r="DP9" t="str"><v>Index </v></cell><cell r="DQ9" t="str"><v>Index </v></cell><cell r="DR9" t="str"><v>Index </v></cell><cell r="DS9" t="str"><v>Index </v></cell><cell r="DT9" t="str"><v>Index </v></cell><cell r="DU9" t="str"><v>Index </v></cell><cell r="DV9" t="str"><v>Rs.million </v></cell><cell r="DW9" t="str"><v>US $ million </v></cell><cell r="DX9" t="str"><v>US $ million </v></cell><cell r="DY9" t="str"><v>US $ million </v></cell><cell r="DZ9" t="str"><v>Rs.million </v></cell><cell r="EA9" t="str"><v>Index </v></cell><cell r="EB9" t="str"><v>Index </v></cell><cell r="EC9" t="str"><v>Index </v></cell><cell r="ED9" t="str"><v>Index </v></cell><cell r="EE9" t="str"><v>Index </v></cell><cell r="EF9" t="str"><v>Index </v></cell><cell r="EG9" t="str"><v>Index </v></cell><cell r="EH9" t="str"><v>Index </v></cell><cell r="EI9" t="str"><v>Index </v></cell><cell r="EJ9" t="str"><v>Index </v></cell><cell r="EK9" t="str"><v>Index </v></cell><cell r="EL9" t="str"><v>Index </v></cell><cell r="EM9" t="str"><v>Index </v></cell><cell r="EN9" t="str"><v>Index </v></cell><cell r="EO9" t="str"><v>Index </v></cell><cell r="EP9" t="str"><v>Index </v></cell><cell r="EQ9" t="str"><v>Index </v></cell><cell r="ER9" t="str"><v>Index </v></cell><cell r="ES9" t="str"><v>Index </v></cell><cell r="ET9" t="str"><v>Index </v></cell><cell r="EU9" t="str"><v>Index </v></cell><cell r="EV9" t="str"><v>Index </v></cell><cell r="EW9" t="str"><v>Index </v></cell><cell r="EX9" t="str"><v>US $ million </v></cell><cell r="EY9" t="str"><v>US $ million </v></cell><cell r="EZ9" t="str"><v>Index </v></cell><cell r="FA9" t="str"><v>Index </v></cell><cell r="FB9" t="str"><v>Index </v></cell><cell r="FC9" t="str"><v>Index </v></cell><cell r="FD9" t="str"><v>Index </v></cell><cell r="FE9" t="str"><v>Index </v></cell><cell r="FF9" t="str"><v>Index </v></cell><cell r="FG9" t="str"><v>Index </v></cell><cell r="FH9" t="str"><v>Index </v></cell><cell r="FI9" t="str"><v>Index </v></cell><cell r="FJ9" t="str"><v>Index </v></cell><cell r="FK9" t="str"><v>Index </v></cell><cell r="FL9" t="str"><v>Index </v></cell><cell r="FM9" t="str"><v>Index </v></cell><cell r="FN9" t="str"><v>Index </v></cell><cell r="FO9" t="str"><v>Index </v></cell><cell r="FP9" t="str"><v>Index </v></cell><cell r="FQ9" t="str"><v>Index </v></cell><cell r="FR9" t="str"><v>Index </v></cell><cell r="FS9" t="str"><v>Index </v></cell><cell r="FT9" t="str"><v>Index </v></cell><cell r="FU9" t="str"><v>Index </v></cell><cell r="FV9" t="str"><v>Index </v></cell><cell r="FW9" t="str"><v>Rs.million </v></cell><cell r="FX9" t="str"><v>Rs.million </v></cell><cell r="FY9" t="str"><v>Rs.million </v></cell><cell r="FZ9" t="str"><v>Rs.million </v></cell><cell r="GA9" t="str"><v>Rs.million </v></cell><cell r="GB9" t="str"><v>Numbers </v></cell><cell r="GC9" t="str"><v>000 nos </v></cell><cell r="GD9" t="str"><v>000 nos </v></cell><cell r="GE9" t="str"><v>Numbers </v></cell><cell r="GF9" t="str"><v>000 nos </v></cell><cell r="GG9" t="str"><v>000 nos </v></cell><cell r="GH9" t="str"><v>000 nos </v></cell><cell r="GI9" t="str"><v>000 nos </v></cell><cell r="GJ9" t="str"><v>000 nos </v></cell><cell r="GK9" t="str"><v>000 nos </v></cell><cell r="GL9" t="str"><v>Index </v></cell><cell r="GM9" t="str"><v>Index </v></cell><cell r="GN9" t="str"><v>Rs./Tonnes </v></cell><cell r="GO9" t="str"><v>Rs./Tonnes </v></cell><cell r="GP9" t="str"><v>Rs./Tonnes </v></cell><cell r="GQ9" t="str"><v>Per cent </v></cell><cell r="GR9" t="str"><v>Per cent </v></cell><cell r="GS9" t="str"><v>Per cent </v></cell><cell r="GT9" t="str"><v>US $ million </v></cell><cell r="GU9" t="str"><v>$ per barrel (FOB) </v></cell><cell r="GV9" t="str"><v>Rs./Tonnes </v></cell><cell r="GW9" t="str"><v>Rs.million </v></cell><cell r="GX9" t="str"><v>Million tonnes </v></cell><cell r="GY9" t="str"><v>Per cent </v></cell><cell r="GZ9" t="str"><v>Per cent </v></cell><cell r="HA9" t="str"><v>US $ million </v></cell><cell r="HB9" t="str"><v>US $ million </v></cell><cell r="HC9" t="str"><v>US $ million </v></cell><cell r="HD9" t="str"><v>US $ million </v></cell><cell r="HE9" t="str"><v>US $ million </v></cell><cell r="HF9" t="str"><v>US $ million </v></cell><cell r="HG9" t="str"><v>US $ million </v></cell><cell r="HH9" t="str"><v>Per cent </v></cell><cell r="HI9" t="str"><v>Per cent </v></cell><cell r="HJ9" t="str"><v>Index </v></cell><cell r="HK9" t="str"><v>Index </v></cell><cell r="HL9" t="str"><v>Index </v></cell><cell r="HM9" t="str"><v>Index </v></cell><cell r="HN9" t="str"><v>Index </v></cell><cell r="HO9" t="str"><v>Index </v></cell><cell r="HP9" t="str"><v>Rs.million </v></cell><cell r="HQ9" t="str"><v>000 pairs </v></cell><cell r="HR9" t="str"><v>Index </v></cell><cell r="HS9" t="str"><v>Index </v></cell><cell r="HT9" t="str"><v>Index </v></cell><cell r="HU9" t="str"><v>Rs.million </v></cell><cell r="HV9" t="str"><v>Rs.million </v></cell><cell r="HW9" t="str"><v>Rs.million </v></cell><cell r="HX9" t="str"><v>Rs.million </v></cell><cell r="HY9" t="str"><v>Rs.million </v></cell><cell r="HZ9" t="str"><v>Rs.million </v></cell><cell r="IA9" t="str"><v>Rs.million </v></cell><cell r="IB9" t="str"><v>Rs.million </v></cell><cell r="IC9" t="str"><v>Rs.million </v></cell><cell r="ID9" t="str"><v>Rs.million </v></cell><cell r="IE9" t="str"><v>Rs.million </v></cell><cell r="IF9" t="str"><v>Rs.million </v></cell><cell r="IG9" t="str"><v>Rs.million </v></cell><cell r="IH9" t="str"><v>Rs.million </v></cell></row><row r="10"><cell r="A10" t="str"><v>Data Points </v></cell><cell r="B10" t="str"><v>50 Rows </v></cell><cell r="C10" t="str"><v>50 Rows </v></cell><cell r="D10" t="str"><v>50 Rows </v></cell><cell r="E10" t="str"><v>50 Rows </v></cell><cell r="F10" t="str"><v>50 Rows </v></cell><cell r="G10" t="str"><v>50 Rows </v></cell><cell r="H10" t="str"><v>50 Rows </v></cell><cell r="I10" t="str"><v>50 Rows </v></cell><cell r="J10" t="str"><v>50 Rows </v></cell><cell r="K10" t="str"><v>50 Rows </v></cell><cell r="L10" t="str"><v>50 Rows </v></cell><cell r="M10" t="str"><v>50 Rows </v></cell><cell r="N10" t="str"><v>50 Rows </v></cell><cell r="O10" t="str"><v>50 Rows </v></cell><cell r="P10" t="str"><v>50 Rows </v></cell><cell r="Q10" t="str"><v>50 Rows </v></cell><cell r="R10" t="str"><v>50 Rows </v></cell><cell r="S10" t="str"><v>50 Rows </v></cell><cell r="T10" t="str"><v>50 Rows </v></cell><cell r="U10" t="str"><v>50 Rows </v></cell><cell r="V10" t="str"><v>50 Rows </v></cell><cell r="W10" t="str"><v>50 Rows </v></cell><cell r="X10" t="str"><v>50 Rows </v></cell><cell r="Y10" t="str"><v>50 Rows </v></cell><cell r="Z10" t="str"><v>50 Rows </v></cell><cell r="AA10" t="str"><v>50 Rows </v></cell><cell r="AB10" t="str"><v>50 Rows </v></cell><cell r="AC10" t="str"><v>50 Rows </v></cell><cell r="AD10" t="str"><v>50 Rows </v></cell><cell r="AE10" t="str"><v>50 Rows </v></cell><cell r="AF10" t="str"><v>50 Rows </v></cell><cell r="AG10" t="str"><v>50 Rows </v></cell><cell r="AH10" t="str"><v>50 Rows </v></cell><cell r="AI10" t="str"><v>50 Rows </v></cell><cell r="AJ10" t="str"><v>50 Rows </v></cell><cell r="AK10" t="str"><v>50 Rows </v></cell><cell r="AL10" t="str"><v>50 Rows </v></cell><cell r="AM10" t="str"><v>50 Rows </v></cell><cell r="AN10" t="str"><v>50 Rows </v></cell><cell r="AO10" t="str"><v>50 Rows </v></cell><cell r="AP10" t="str"><v>50 Rows </v></cell><cell r="AQ10" t="str"><v>50 Rows </v></cell><cell r="AR10" t="str"><v>50 Rows </v></cell><cell r="AS10" t="str"><v>50 Rows </v></cell><cell r="AT10" t="str"><v>50 Rows </v></cell><cell r="AU10" t="str"><v>50 Rows </v></cell><cell r="AV10" t="str"><v>50 Rows </v></cell><cell r="AW10" t="str"><v>50 Rows </v></cell><cell r="AX10" t="str"><v>50 Rows </v></cell><cell r="AY10" t="str"><v>50 Rows </v></cell><cell r="AZ10" t="str"><v>50 Rows </v></cell><cell r="BA10" t="str"><v>50 Rows </v></cell><cell r="BB10" t="str"><v>50 Rows </v></cell><cell r="BC10" t="str"><v>50 Rows </v></cell><cell r="BD10" t="str"><v>50 Rows </v></cell><cell r="BE10" t="str"><v>50 Rows </v></cell><cell r="BF10" t="str"><v>50 Rows </v></cell><cell r="BG10" t="str"><v>50 Rows </v></cell><cell r="BH10" t="str"><v>50 Rows </v></cell><cell r="BI10" t="str"><v>50 Rows </v></cell><cell r="BJ10" t="str"><v>50 Rows </v></cell><cell r="BK10" t="str"><v>50 Rows </v></cell><cell r="BL10" t="str"><v>50 Rows </v></cell><cell r="BM10" t="str"><v>50 Rows </v></cell><cell r="BN10" t="str"><v>50 Rows </v></cell><cell r="BO10" t="str"><v>50 Rows </v></cell><cell r="BP10" t="str"><v>50 Rows </v></cell><cell r="BQ10" t="str"><v>50 Rows </v></cell><cell r="BR10" t="str"><v>50 Rows </v></cell><cell r="BS10" t="str"><v>50 Rows </v></cell><cell r="BT10" t="str"><v>50 Rows </v></cell><cell r="BU10" t="str"><v>50 Rows </v></cell><cell r="BV10" t="str"><v>50 Rows </v></cell><cell r="BW10" t="str"><v>50 Rows </v></cell><cell r="BX10" t="str"><v>50 Rows </v></cell><cell r="BY10" t="str"><v>50 Rows </v></cell><cell r="BZ10" t="str"><v>50 Rows </v></cell><cell r="CA10" t="str"><v>50 Rows </v></cell><cell r="CB10" t="str"><v>50 Rows </v></cell><cell r="CC10" t="str"><v>50 Rows </v></cell><cell r="CD10" t="str"><v>50 Rows </v></cell><cell r="CE10" t="str"><v>50 Rows </v></cell><cell r="CF10" t="str"><v>50 Rows </v></cell><cell r="CG10" t="str"><v>50 Rows </v></cell><cell r="CH10" t="str"><v>50 Rows </v></cell><cell r="CI10" t="str"><v>50 Rows </v></cell><cell r="CJ10" t="str"><v>50 Rows </v></cell><cell r="CK10" t="str"><v>50 Rows </v></cell><cell r="CL10" t="str"><v>50 Rows </v></cell><cell r="CM10" t="str"><v>50 Rows </v></cell><cell r="CN10" t="str"><v>50 Rows </v></cell><cell r="CO10" t="str"><v>50 Rows </v></cell><cell r="CP10" t="str"><v>50 Rows </v></cell><cell r="CQ10" t="str"><v>50 Rows </v></cell><cell r="CR10" t="str"><v>50 Rows </v></cell><cell r="CS10" t="str"><v>50 Rows </v></cell><cell r="CT10" t="str"><v>50 Rows </v></cell><cell r="CU10" t="str"><v>50 Rows </v></cell><cell r="CV10" t="str"><v>50 Rows </v></cell><cell r="CW10" t="str"><v>50 Rows </v></cell><cell r="CX10" t="str"><v>50 Rows </v></cell><cell r="CY10" t="str"><v>50 Rows </v></cell><cell r="CZ10" t="str"><v>50 Rows </v></cell><cell r="DA10" t="str"><v>50 Rows </v></cell><cell r="DB10" t="str"><v>50 Rows </v></cell><cell r="DC10" t="str"><v>50 Rows </v></cell><cell r="DD10" t="str"><v>50 Rows </v></cell><cell r="DE10" t="str"><v>50 Rows </v></cell><cell r="DF10" t="str"><v>50 Rows </v></cell><cell r="DG10" t="str"><v>50 Rows </v></cell><cell r="DH10" t="str"><v>50 Rows </v></cell><cell r="DI10" t="str"><v>50 Rows </v></cell><cell r="DJ10" t="str"><v>50 Rows </v></cell><cell r="DK10" t="str"><v>50 Rows </v></cell><cell r="DL10" t="str"><v>50 Rows </v></cell><cell r="DM10" t="str"><v>50 Rows </v></cell><cell r="DN10" t="str"><v>50 Rows </v></cell><cell r="DO10" t="str"><v>50 Rows </v></cell><cell r="DP10" t="str"><v>50 Rows </v></cell><cell r="DQ10" t="str"><v>50 Rows </v></cell><cell r="DR10" t="str"><v>50 Rows </v></cell><cell r="DS10" t="str"><v>50 Rows </v></cell><cell r="DT10" t="str"><v>50 Rows </v></cell><cell r="DU10" t="str"><v>50 Rows </v></cell><cell r="DV10" t="str"><v>50 Rows </v></cell><cell r="DW10" t="str"><v>50 Rows </v></cell><cell r="DX10" t="str"><v>50 Rows </v></cell><cell r="DY10" t="str"><v>50 Rows </v></cell><cell r="DZ10" t="str"><v>50 Rows </v></cell><cell r="EA10" t="str"><v>50 Rows </v></cell><cell r="EB10" t="str"><v>50 Rows </v></cell><cell r="EC10" t="str"><v>50 Rows </v></cell><cell r="ED10" t="str"><v>50 Rows </v></cell><cell r="EE10" t="str"><v>50 Rows </v></cell><cell r="EF10" t="str"><v>50 Rows </v></cell><cell r="EG10" t="str"><v>50 Rows </v></cell><cell r="EH10" t="str"><v>50 Rows </v></cell><cell r="EI10" t="str"><v>50 Rows </v></cell><cell r="EJ10" t="str"><v>50 Rows </v></cell><cell r="EK10" t="str"><v>50 Rows </v></cell><cell r="EL10" t="str"><v>50 Rows </v></cell><cell r="EM10" t="str"><v>50 Rows </v></cell><cell r="EN10" t="str"><v>50 Rows </v></cell><cell r="EO10" t="str"><v>50 Rows </v></cell><cell r="EP10" t="str"><v>50 Rows </v></cell><cell r="EQ10" t="str"><v>50 Rows </v></cell><cell r="ER10" t="str"><v>50 Rows </v></cell><cell r="ES10" t="str"><v>50 Rows </v></cell><cell r="ET10" t="str"><v>50 Rows </v></cell><cell r="EU10" t="str"><v>50 Rows </v></cell><cell r="EV10" t="str"><v>50 Rows </v></cell><cell r="EW10" t="str"><v>50 Rows </v></cell><cell r="EX10" t="str"><v>50 Rows </v></cell><cell r="EY10" t="str"><v>50 Rows </v></cell><cell r="EZ10" t="str"><v>50 Rows </v></cell><cell r="FA10" t="str"><v>50 Rows </v></cell><cell r="FB10" t="str"><v>50 Rows </v></cell><cell r="FC10" t="str"><v>50 Rows </v></cell><cell r="FD10" t="str"><v>50 Rows </v></cell><cell r="FE10" t="str"><v>50 Rows </v></cell><cell r="FF10" t="str"><v>50 Rows </v></cell><cell r="FG10" t="str"><v>50 Rows </v></cell><cell r="FH10" t="str"><v>50 Rows </v></cell><cell r="FI10" t="str"><v>50 Rows </v></cell><cell r="FJ10" t="str"><v>50 Rows </v></cell><cell r="FK10" t="str"><v>50 Rows </v></cell><cell r="FL10" t="str"><v>50 Rows </v></cell><cell r="FM10" t="str"><v>50 Rows </v></cell><cell r="FN10" t="str"><v>50 Rows </v></cell><cell r="FO10" t="str"><v>50 Rows </v></cell><cell r="FP10" t="str"><v>50 Rows </v></cell><cell r="FQ10" t="str"><v>50 Rows </v></cell><cell r="FR10" t="str"><v>50 Rows </v></cell><cell r="FS10" t="str"><v>50 Rows </v></cell><cell r="FT10" t="str"><v>50 Rows </v></cell><cell r="FU10" t="str"><v>50 Rows </v></cell><cell r="FV10" t="str"><v>50 Rows </v></cell><cell r="FW10" t="str"><v>50 Rows </v></cell><cell r="FX10" t="str"><v>50 Rows </v></cell><cell r="FY10" t="str"><v>50 Rows </v></cell><cell r="FZ10" t="str"><v>50 Rows </v></cell><cell r="GA10" t="str"><v>50 Rows </v></cell><cell r="GB10" t="str"><v>50 Rows </v></cell><cell r="GC10" t="str"><v>50 Rows </v></cell><cell r="GD10" t="str"><v>50 Rows </v></cell><cell r="GE10" t="str"><v>50 Rows </v></cell><cell r="GF10" t="str"><v>50 Rows </v></cell><cell r="GG10" t="str"><v>50 Rows </v></cell><cell r="GH10" t="str"><v>50 Rows </v></cell><cell r="GI10" t="str"><v>50 Rows </v></cell><cell r="GJ10" t="str"><v>50 Rows </v></cell><cell r="GK10" t="str"><v>50 Rows </v></cell><cell r="GL10" t="str"><v>50 Rows </v></cell><cell r="GM10" t="str"><v>50 Rows </v></cell><cell r="GN10" t="str"><v>50 Rows </v></cell><cell r="GO10" t="str"><v>50 Rows </v></cell><cell r="GP10" t="str"><v>50 Rows </v></cell><cell r="GQ10" t="str"><v>50 Rows </v></cell><cell r="GR10" t="str"><v>50 Rows </v></cell><cell r="GS10" t="str"><v>50 Rows </v></cell><cell r="GT10" t="str"><v>50 Rows </v></cell><cell r="GU10" t="str"><v>50 Rows </v></cell><cell r="GV10" t="str"><v>50 Rows </v></cell><cell r="GW10" t="str"><v>50 Rows </v></cell><cell r="GX10" t="str"><v>50 Rows </v></cell><cell r="GY10" t="str"><v>50 Rows </v></cell><cell r="GZ10" t="str"><v>50 Rows </v></cell><cell r="HA10" t="str"><v>50 Rows </v></cell><cell r="HB10" t="str"><v>50 Rows </v></cell><cell r="HC10" t="str"><v>50 Rows </v></cell><cell r="HD10" t="str"><v>50 Rows </v></cell><cell r="HE10" t="str"><v>50 Rows </v></cell><cell r="HF10" t="str"><v>50 Rows </v></cell><cell r="HG10" t="str"><v>50 Rows </v></cell><cell r="HH10" t="str"><v>50 Rows </v></cell><cell r="HI10" t="str"><v>50 Rows </v></cell><cell r="HJ10" t="str"><v>50 Rows </v></cell><cell r="HK10" t="str"><v>50 Rows </v></cell><cell r="HL10" t="str"><v>50 Rows </v></cell><cell r="HM10" t="str"><v>50 Rows </v></cell><cell r="HN10" t="str"><v>50 Rows </v></cell><cell r="HO10" t="str"><v>50 Rows </v></cell><cell r="HP10" t="str"><v>50 Rows </v></cell><cell r="HQ10" t="str"><v>50 Rows </v></cell><cell r="HR10" t="str"><v>50 Rows </v></cell><cell r="HS10" t="str"><v>50 Rows </v></cell><cell r="HT10" t="str"><v>50 Rows </v></cell><cell r="HU10" t="str"><v>50 Rows </v></cell><cell r="HV10" t="str"><v>50 Rows </v></cell><cell r="HW10" t="str"><v>50 Rows </v></cell><cell r="HX10" t="str"><v>50 Rows </v></cell><cell r="HY10" t="str"><v>50 Rows </v></cell><cell r="HZ10" t="str"><v>50 Rows </v></cell><cell r="IA10" t="str"><v>50 Rows </v></cell><cell r="IB10" t="str"><v>50 Rows </v></cell><cell r="IC10" t="str"><v>50 Rows </v></cell><cell r="ID10" t="str"><v>50 Rows </v></cell><cell r="IE10" t="str"><v>50 Rows </v></cell><cell r="IF10" t="str"><v>50 Rows </v></cell><cell r="IG10" t="str"><v>50 Rows </v></cell><cell r="IH10" t="str"><v>50 Rows </v></cell></row><row r="11"><cell r="A11"><v>42855</v></cell><cell r="B11"><v>230320</v></cell><cell r="C11"><v>713970</v></cell><cell r="D11"><v>62660</v></cell><cell r="E11"><v>333100</v></cell><cell r="F11"><v>205740</v></cell><cell r="G11"><v>13230</v></cell><cell r="H11"><v>89010</v></cell><cell r="I11"><v>481780</v></cell><cell r="J11"><v>2421510</v></cell></row><row r="11"><cell r="M11"><v>23174.9</v></cell><cell r="N11"><v>267.9</v></cell><cell r="O11"><v>304.1</v></cell><cell r="P11"><v>103159.8</v></cell><cell r="Q11"><v>5.97</v></cell><cell r="R11"><v>126838767</v></cell><cell r="S11"><v>14321140</v></cell></row><row r="11"><cell r="AP11"><v>12904</v></cell><cell r="AQ11"><v>7222</v></cell><cell r="AR11"><v>52.6</v></cell><cell r="AS11"><v>717899</v></cell><cell r="AT11"><v>5.2</v></cell><cell r="AU11"><v>60133</v></cell><cell r="AV11"><v>372732</v></cell><cell r="AW11"><v>349055.8</v></cell><cell r="AX11"><v>90470</v></cell><cell r="AY11"><v>68488747.8</v></cell><cell r="AZ11"><v>9699824.7</v></cell><cell r="BA11"><v>26244938.2</v></cell><cell r="BB11"><v>16132310.5</v></cell><cell r="BC11"><v>582214.9</v></cell><cell r="BD11"><v>541410</v></cell><cell r="BE11"><v>700171.3</v></cell><cell r="BF11"><v>210055</v></cell><cell r="BG11"><v>16411674.4</v></cell><cell r="BH11"><v>8578424</v></cell><cell r="BI11"><v>51110.6</v></cell><cell r="BJ11"><v>1731861.2</v></cell><cell r="BK11"><v>3737073.5</v></cell></row><row r="11"><cell r="CB11"><v>17064.6</v></cell><cell r="CC11"><v>2090</v></cell><cell r="CD11"><v>6970.9</v></cell><cell r="CE11"><v>10230</v></cell><cell r="CF11"><v>131.8</v></cell><cell r="CG11"><v>10602</v></cell><cell r="CH11"><v>1674787</v></cell><cell r="CI11"><v>1029963</v></cell><cell r="CJ11"><v>586886</v></cell><cell r="CK11"><v>8458</v></cell><cell r="CL11"><v>23383</v></cell><cell r="CM11"><v>5216</v></cell><cell r="CN11"><v>2652.9</v></cell><cell r="CO11"><v>55819</v></cell><cell r="CP11"><v>2839.3</v></cell><cell r="CQ11"><v>24577.9</v></cell><cell r="CR11"><v>3971.1</v></cell><cell r="CS11"><v>38832.9</v></cell><cell r="CT11"><v>7081.7</v></cell><cell r="CU11"><v>4691.4</v></cell><cell r="CV11"><v>3853.2</v></cell><cell r="CW11"><v>7395.9</v></cell><cell r="CX11"><v>131.1</v></cell><cell r="CY11"><v>133.5</v></cell><cell r="CZ11"><v>145.4</v></cell><cell r="DA11"><v>137</v></cell><cell r="DB11"><v>131.7</v></cell><cell r="DC11"><v>129.8</v></cell><cell r="DD11"><v>125.1</v></cell><cell r="DE11"><v>132.9</v></cell><cell r="DF11"><v>133.5</v></cell><cell r="DG11"><v>144.4</v></cell><cell r="DH11"><v>141.6</v></cell><cell r="DI11"><v>135</v></cell><cell r="DJ11"><v>127.5</v></cell><cell r="DK11"><v>129.1</v></cell><cell r="DL11"><v>133.4</v></cell><cell r="DM11"><v>148</v></cell><cell r="DN11"><v>130</v></cell><cell r="DO11"><v>131.7</v></cell><cell r="DP11"><v>121.4</v></cell><cell r="DQ11"><v>122.5</v></cell></row><row r="11"><cell r="DS11"><v>133</v></cell><cell r="DT11"><v>123.4</v></cell><cell r="DU11"><v>140.9</v></cell><cell r="DV11"><v>75267097.4</v></cell><cell r="DW11"><v>566</v></cell><cell r="DX11"><v>550815</v></cell><cell r="DY11"><v>509546</v></cell><cell r="DZ11"><v>280657.2</v></cell><cell r="EA11"><v>98.8</v></cell><cell r="EB11"><v>117.3</v></cell><cell r="EC11"><v>150.6</v></cell><cell r="ED11"><v>117.3</v></cell><cell r="EE11"><v>116.5</v></cell><cell r="EF11"><v>88.9</v></cell><cell r="EG11"><v>119.6</v></cell><cell r="EH11"><v>125.2</v></cell><cell r="EI11"><v>119.7</v></cell><cell r="EJ11"><v>123.5</v></cell><cell r="EK11"><v>121.8</v></cell><cell r="EL11"><v>113.2</v></cell><cell r="EM11"><v>127.4</v></cell><cell r="EN11"><v>138.6</v></cell><cell r="EO11"><v>121.3</v></cell><cell r="EP11"><v>116.3</v></cell><cell r="EQ11"><v>71.1</v></cell><cell r="ER11"><v>91.7</v></cell><cell r="ES11"><v>117.5</v></cell><cell r="ET11"><v>80.3</v></cell><cell r="EU11"><v>103.3</v></cell><cell r="EV11"><v>112.6</v></cell><cell r="EW11"><v>134.3</v></cell><cell r="EX11"><v>2997.7</v></cell><cell r="EY11"><v>-344.8</v></cell><cell r="EZ11"><v>91.5</v></cell><cell r="FA11"><v>112.2</v></cell><cell r="FB11"><v>73.6</v></cell><cell r="FC11"><v>116</v></cell><cell r="FD11"><v>155.5</v></cell><cell r="FE11"><v>131.4</v></cell><cell r="FF11"><v>86.1</v></cell><cell r="FG11"><v>110.5</v></cell><cell r="FH11"><v>98.6</v></cell><cell r="FI11"><v>116.3</v></cell><cell r="FJ11"><v>108.6</v></cell><cell r="FK11"><v>182.2</v></cell><cell r="FL11"><v>117.8</v></cell><cell r="FM11"><v>110.6</v></cell><cell r="FN11"><v>131.1</v></cell><cell r="FO11"><v>94</v></cell><cell r="FP11"><v>116.5</v></cell><cell r="FQ11"><v>98.1</v></cell><cell r="FR11"><v>101.1</v></cell><cell r="FS11"><v>99.7</v></cell><cell r="FT11"><v>124.8</v></cell><cell r="FU11"><v>169.5</v></cell><cell r="FV11"><v>138.9</v></cell><cell r="FW11"><v>296.5</v></cell><cell r="FX11"><v>384</v></cell><cell r="FY11"><v>521.9</v></cell><cell r="FZ11"><v>80.2</v></cell><cell r="GA11"><v>283.6</v></cell><cell r="GB11"><v>104</v></cell><cell r="GC11"><v>5109.7</v></cell><cell r="GD11"><v>359</v></cell><cell r="GE11"><v>629700</v></cell><cell r="GF11"><v>373.7</v></cell><cell r="GG11"><v>115.2</v></cell><cell r="GH11"><v>1541.5</v></cell><cell r="GI11"><v>5.1</v></cell><cell r="GJ11"><v>2445.6</v></cell><cell r="GK11"><v>225.8</v></cell><cell r="GL11"><v>52.5</v></cell><cell r="GM11"><v>50.2</v></cell><cell r="GN11"><v>40700</v></cell><cell r="GO11"><v>142650</v></cell><cell r="GP11"><v>399027</v></cell><cell r="GQ11"><v>1768</v></cell><cell r="GR11"><v>1703</v></cell><cell r="GS11"><v>2697</v></cell><cell r="GT11"><v>2997.9</v></cell><cell r="GU11"><v>52.3</v></cell><cell r="GV11"><v>39600</v></cell><cell r="GW11"><v>286870</v></cell><cell r="GX11"><v>47.4</v></cell><cell r="GY11"><v>7.78</v></cell><cell r="GZ11"><v>6.84</v></cell><cell r="HA11"><v>2997.9</v></cell><cell r="HB11"><v>2747.7</v></cell><cell r="HC11"><v>5782</v></cell><cell r="HD11"><v>1348</v></cell><cell r="HE11"><v>1747.5</v></cell><cell r="HF11"><v>2445.8</v></cell><cell r="HG11"><v>3182</v></cell><cell r="HH11"><v>10.91</v></cell><cell r="HI11"><v>4.54</v></cell><cell r="HJ11"><v>131.5</v></cell><cell r="HK11"><v>128.1</v></cell><cell r="HL11"><v>116.6</v></cell><cell r="HM11"><v>137.5</v></cell><cell r="HN11"><v>122.1</v></cell><cell r="HO11"><v>134.5</v></cell><cell r="HP11"><v>47386.3</v></cell><cell r="HQ11"><v>24061.5</v></cell><cell r="HR11"><v>132.1</v></cell><cell r="HS11"><v>132</v></cell><cell r="HT11"><v>132.2</v></cell><cell r="HU11"><v>3618281.6</v></cell><cell r="HV11"><v>991132.2</v></cell><cell r="HW11"><v>21635524.4</v></cell><cell r="HX11"><v>1088397.4</v></cell><cell r="HY11"><v>174849.6</v></cell><cell r="HZ11"><v>359883.9</v></cell><cell r="IA11"><v>1343493</v></cell><cell r="IB11"><v>75179.9</v></cell><cell r="IC11"><v>4052494.5</v></cell><cell r="ID11"><v>1777173.8</v></cell><cell r="IE11"><v>2275320.7</v></cell><cell r="IF11"><v>1820871.9</v></cell><cell r="IG11"><v>3493496.1</v></cell><cell r="IH11"><v>4003008.1</v></cell></row><row r="12"><cell r="A12"><v>42886</v></cell><cell r="B12"><v>446360</v></cell><cell r="C12"><v>934360</v></cell><cell r="D12"><v>72160</v></cell><cell r="E12"><v>169650</v></cell><cell r="F12"><v>224840</v></cell><cell r="G12"><v>294550</v></cell><cell r="H12"><v>160570</v></cell><cell r="I12"><v>481830</v></cell><cell r="J12"><v>2168750</v></cell></row><row r="12"><cell r="M12"><v>25522.9</v></cell><cell r="N12"><v>286.2</v></cell><cell r="O12"><v>304.6</v></cell><cell r="P12"><v>107294.9</v></cell><cell r="Q12"><v>6.26</v></cell><cell r="R12"><v>126717224.6</v></cell><cell r="S12"><v>14880002.8</v></cell></row><row r="12"><cell r="AP12"><v>13430</v></cell><cell r="AQ12"><v>7615</v></cell><cell r="AR12"><v>50.6</v></cell><cell r="AS12"><v>622408</v></cell><cell r="AT12"><v>5</v></cell><cell r="AU12"><v>64810</v></cell><cell r="AV12"><v>378763.5</v></cell><cell r="AW12"><v>354542.2</v></cell><cell r="AX12"><v>95960</v></cell><cell r="AY12"><v>68242760</v></cell><cell r="AZ12"><v>9657060</v></cell><cell r="BA12"><v>26068240</v></cell><cell r="BB12"><v>16172700</v></cell><cell r="BC12"><v>571940</v></cell><cell r="BD12"><v>557940</v></cell><cell r="BE12"><v>697280</v></cell><cell r="BF12"><v>171780</v></cell><cell r="BG12"><v>16344770</v></cell><cell r="BH12"><v>8587960</v></cell><cell r="BI12"><v>50760</v></cell><cell r="BJ12"><v>1730590</v></cell><cell r="BK12"><v>3804440</v></cell></row><row r="12"><cell r="CB12"><v>18204.3</v></cell><cell r="CC12"><v>2409.1</v></cell><cell r="CD12"><v>7526.6</v></cell><cell r="CE12"><v>12590</v></cell><cell r="CF12"><v>131.7</v></cell><cell r="CG12"><v>16716</v></cell><cell r="CH12"><v>1695326</v></cell><cell r="CI12"><v>1061747</v></cell><cell r="CJ12"><v>563326</v></cell><cell r="CK12"><v>9015</v></cell><cell r="CL12"><v>24597</v></cell><cell r="CM12"><v>7212</v></cell><cell r="CN12"><v>4680.5</v></cell><cell r="CO12"><v>57702</v></cell><cell r="CP12"><v>2436.1</v></cell><cell r="CQ12"><v>23948.8</v></cell><cell r="CR12"><v>3939.2</v></cell><cell r="CS12"><v>38281.6</v></cell><cell r="CT12"><v>6274.4</v></cell><cell r="CU12"><v>4349.1</v></cell><cell r="CV12"><v>4958.9</v></cell><cell r="CW12"><v>7735.4</v></cell><cell r="CX12"><v>131.4</v></cell><cell r="CY12"><v>133.7</v></cell><cell r="CZ12"><v>146.2</v></cell><cell r="DA12"><v>137.2</v></cell><cell r="DB12"><v>132.1</v></cell><cell r="DC12"><v>129.4</v></cell><cell r="DD12"><v>125.3</v></cell><cell r="DE12"><v>133.3</v></cell><cell r="DF12"><v>133.8</v></cell><cell r="DG12"><v>145.5</v></cell><cell r="DH12"><v>141.8</v></cell><cell r="DI12"><v>135</v></cell><cell r="DJ12"><v>127.9</v></cell><cell r="DK12"><v>129.3</v></cell><cell r="DL12"><v>133.6</v></cell><cell r="DM12"><v>148.3</v></cell><cell r="DN12"><v>130.2</v></cell><cell r="DO12"><v>132.1</v></cell><cell r="DP12"><v>120.1</v></cell><cell r="DQ12"><v>122.6</v></cell></row><row r="12"><cell r="DS12"><v>132.9</v></cell><cell r="DT12"><v>125.6</v></cell><cell r="DU12"><v>138.3</v></cell><cell r="DV12"><v>75087573.8</v></cell><cell r="DW12"><v>5006</v></cell><cell r="DX12"><v>590028</v></cell><cell r="DY12"><v>559944</v></cell><cell r="DZ12"><v>253690.2</v></cell><cell r="EA12"><v>101.7</v></cell><cell r="EB12"><v>125.6</v></cell><cell r="EC12"><v>158.1</v></cell><cell r="ED12"><v>124.8</v></cell><cell r="EE12"><v>122</v></cell><cell r="EF12"><v>99.7</v></cell><cell r="EG12"><v>123.3</v></cell><cell r="EH12"><v>130.8</v></cell><cell r="EI12"><v>125.1</v></cell><cell r="EJ12"><v>140.9</v></cell><cell r="EK12"><v>133.7</v></cell><cell r="EL12"><v>112.9</v></cell><cell r="EM12"><v>126.6</v></cell><cell r="EN12"><v>137.9</v></cell><cell r="EO12"><v>119.8</v></cell><cell r="EP12"><v>119.6</v></cell><cell r="EQ12"><v>69.4</v></cell><cell r="ER12"><v>90.9</v></cell><cell r="ES12"><v>117.5</v></cell><cell r="ET12"><v>79.1</v></cell><cell r="EU12"><v>102.8</v></cell><cell r="EV12"><v>112.6</v></cell><cell r="EW12"><v>133.8</v></cell><cell r="EX12"><v>3138.1</v></cell><cell r="EY12"><v>1542.5</v></cell><cell r="EZ12"><v>90.9</v></cell><cell r="FA12"><v>120.8</v></cell><cell r="FB12"><v>111.3</v></cell><cell r="FC12"><v>116.7</v></cell><cell r="FD12"><v>156.8</v></cell><cell r="FE12"><v>136.7</v></cell><cell r="FF12"><v>93.2</v></cell><cell r="FG12"><v>114.3</v></cell><cell r="FH12"><v>99</v></cell><cell r="FI12"><v>123.6</v></cell><cell r="FJ12"><v>113.6</v></cell><cell r="FK12"><v>225.2</v></cell><cell r="FL12"><v>120.4</v></cell><cell r="FM12"><v>114</v></cell><cell r="FN12"><v>135.4</v></cell><cell r="FO12"><v>95.2</v></cell><cell r="FP12"><v>136.1</v></cell><cell r="FQ12"><v>107.6</v></cell><cell r="FR12"><v>118.7</v></cell><cell r="FS12"><v>102.8</v></cell><cell r="FT12"><v>136.9</v></cell><cell r="FU12"><v>185.4</v></cell><cell r="FV12"><v>131.7</v></cell><cell r="FW12"><v>317.1</v></cell><cell r="FX12"><v>471.4</v></cell><cell r="FY12"><v>622.1</v></cell><cell r="FZ12"><v>89.7</v></cell><cell r="GA12"><v>253.4</v></cell><cell r="GB12"><v>3</v></cell><cell r="GC12"><v>5664.7</v></cell><cell r="GD12"><v>447.7</v></cell><cell r="GE12"><v>469010</v></cell><cell r="GF12"><v>482.4</v></cell><cell r="GG12"><v>165.4</v></cell><cell r="GH12"><v>1466.1</v></cell><cell r="GI12"><v>7.7</v></cell><cell r="GJ12"><v>2287</v></cell><cell r="GK12"><v>218.9</v></cell><cell r="GL12"><v>51.6</v></cell><cell r="GM12"><v>52.2</v></cell><cell r="GN12"><v>40750</v></cell><cell r="GO12"><v>139408.1</v></cell><cell r="GP12"><v>391291</v></cell><cell r="GQ12"><v>1904</v></cell><cell r="GR12"><v>1702</v></cell><cell r="GS12"><v>2741</v></cell><cell r="GT12"><v>3007.3</v></cell><cell r="GU12"><v>50.3</v></cell><cell r="GV12"><v>39650</v></cell><cell r="GW12"><v>238490</v></cell><cell r="GX12"><v>51.4</v></cell><cell r="GY12"><v>7.75</v></cell><cell r="GZ12"><v>6.87</v></cell><cell r="HA12"><v>3007.3</v></cell><cell r="HB12"><v>2664.7</v></cell><cell r="HC12"><v>5925.5</v></cell><cell r="HD12"><v>1291.2</v></cell><cell r="HE12"><v>1605.7</v></cell><cell r="HF12"><v>2431.8</v></cell><cell r="HG12"><v>3358.5</v></cell><cell r="HH12"><v>10.36</v></cell><cell r="HI12"><v>4.08</v></cell><cell r="HJ12"><v>131.9</v></cell><cell r="HK12"><v>128.4</v></cell><cell r="HL12"><v>116.7</v></cell><cell r="HM12"><v>139.2</v></cell><cell r="HN12"><v>122.1</v></cell><cell r="HO12"><v>134.8</v></cell><cell r="HP12"><v>35602.6</v></cell><cell r="HQ12"><v>25344.4</v></cell><cell r="HR12"><v>132.4</v></cell><cell r="HS12"><v>132.3</v></cell><cell r="HT12"><v>132.5</v></cell><cell r="HU12"><v>3605050</v></cell><cell r="HV12"><v>983150</v></cell><cell r="HW12"><v>21480040</v></cell><cell r="HX12"><v>1093820</v></cell><cell r="HY12"><v>172180</v></cell><cell r="HZ12"><v>360620</v></cell><cell r="IA12"><v>1295710</v></cell><cell r="IB12"><v>74660</v></cell><cell r="IC12"><v>4095010</v></cell><cell r="ID12"><v>1805890</v></cell><cell r="IE12"><v>2289110</v></cell><cell r="IF12"><v>1781170</v></cell><cell r="IG12"><v>3415070</v></cell><cell r="IH12"><v>4056540</v></cell></row><row r="13"><cell r="A13"><v>42916</v></cell><cell r="B13"><v>1096690</v></cell><cell r="C13"><v>1585870</v></cell><cell r="D13"><v>537770</v></cell><cell r="E13"><v>262220</v></cell><cell r="F13"><v>208010</v></cell><cell r="G13"><v>338950</v></cell><cell r="H13"><v>220900</v></cell><cell r="I13"><v>481840</v></cell><cell r="J13"><v>1917050</v></cell></row><row r="13"><cell r="M13"><v>23948.1</v></cell><cell r="N13"><v>278</v></cell><cell r="O13"><v>304.9</v></cell><cell r="P13"><v>97524.9</v></cell><cell r="Q13"><v>6.26</v></cell><cell r="R13"><v>127584596.1</v></cell><cell r="S13"><v>15327570</v></cell></row><row r="13"><cell r="AP13"><v>13388</v></cell><cell r="AQ13"><v>7457</v></cell><cell r="AR13"><v>46.6</v></cell><cell r="AS13"><v>663470</v></cell><cell r="AT13"><v>4.7</v></cell><cell r="AU13"><v>71639</v></cell><cell r="AV13"><v>386539.4</v></cell><cell r="AW13"><v>362388.8</v></cell><cell r="AX13"><v>94840</v></cell><cell r="AY13"><v>68697580</v></cell><cell r="AZ13"><v>9718520</v></cell><cell r="BA13"><v>26184840</v></cell><cell r="BB13"><v>16401240</v></cell><cell r="BC13"><v>597380</v></cell><cell r="BD13"><v>566550</v></cell><cell r="BE13"><v>695260</v></cell><cell r="BF13"><v>172720</v></cell><cell r="BG13"><v>16392980</v></cell><cell r="BH13"><v>8618890</v></cell><cell r="BI13"><v>52370</v></cell><cell r="BJ13"><v>1716110</v></cell><cell r="BK13"><v>3981950</v></cell></row><row r="13"><cell r="CB13"><v>16506.5</v></cell><cell r="CC13"><v>2070.5</v></cell><cell r="CD13"><v>6799.5</v></cell><cell r="CE13"><v>18020</v></cell><cell r="CF13"><v>130.3</v></cell><cell r="CG13"><v>21175</v></cell><cell r="CH13"><v>1527509</v></cell><cell r="CI13"><v>964729</v></cell><cell r="CJ13"><v>497478</v></cell><cell r="CK13"><v>8708</v></cell><cell r="CL13"><v>25240</v></cell><cell r="CM13"><v>6831</v></cell><cell r="CN13"><v>4587.5</v></cell><cell r="CO13"><v>53955</v></cell><cell r="CP13"><v>2178.7</v></cell><cell r="CQ13"><v>23013.7</v></cell><cell r="CR13"><v>3414.5</v></cell><cell r="CS13"><v>37056.7</v></cell><cell r="CT13"><v>7212.5</v></cell><cell r="CU13"><v>4506.5</v></cell><cell r="CV13"><v>2454.7</v></cell><cell r="CW13"><v>7677.5</v></cell><cell r="CX13"><v>132</v></cell><cell r="CY13"><v>135.2</v></cell><cell r="CZ13"><v>146.5</v></cell><cell r="DA13"><v>137.5</v></cell><cell r="DB13"><v>131.4</v></cell><cell r="DC13"><v>128.8</v></cell><cell r="DD13"><v>125.5</v></cell><cell r="DE13"><v>133.9</v></cell><cell r="DF13"><v>134.9</v></cell><cell r="DG13"><v>145.8</v></cell><cell r="DH13"><v>142.3</v></cell><cell r="DI13"><v>134.8</v></cell><cell r="DJ13"><v>128.1</v></cell><cell r="DK13"><v>129.9</v></cell><cell r="DL13"><v>135.7</v></cell><cell r="DM13"><v>148.6</v></cell><cell r="DN13"><v>130.2</v></cell><cell r="DO13"><v>131.4</v></cell><cell r="DP13"><v>119</v></cell><cell r="DQ13"><v>122.7</v></cell></row><row r="13"><cell r="DS13"><v>133.3</v></cell><cell r="DT13"><v>133.3</v></cell><cell r="DU13"><v>136.2</v></cell><cell r="DV13"><v>77689169.7</v></cell><cell r="DW13"><v>3291</v></cell><cell r="DX13"><v>588875</v></cell><cell r="DY13"><v>560328</v></cell><cell r="DZ13"><v>577345.1</v></cell><cell r="EA13"><v>98.5</v></cell><cell r="EB13"><v>120.3</v></cell><cell r="EC13"><v>147.4</v></cell><cell r="ED13"><v>119.3</v></cell><cell r="EE13"><v>116.4</v></cell><cell r="EF13"><v>99.8</v></cell><cell r="EG13"><v>120</v></cell><cell r="EH13"><v>130.2</v></cell><cell r="EI13"><v>117.6</v></cell><cell r="EJ13"><v>128.2</v></cell><cell r="EK13"><v>123.4</v></cell><cell r="EL13"><v>112.7</v></cell><cell r="EM13"><v>126.5</v></cell><cell r="EN13"><v>139.2</v></cell><cell r="EO13"><v>118</v></cell><cell r="EP13"><v>118.2</v></cell><cell r="EQ13"><v>64</v></cell><cell r="ER13"><v>89.6</v></cell><cell r="ES13"><v>117.5</v></cell><cell r="ET13"><v>77.3</v></cell><cell r="EU13"><v>102</v></cell><cell r="EV13"><v>112.6</v></cell><cell r="EW13"><v>134.7</v></cell><cell r="EX13"><v>3977.5</v></cell><cell r="EY13"><v>610</v></cell><cell r="EZ13"><v>89.3</v></cell><cell r="FA13"><v>105.4</v></cell><cell r="FB13"><v>131.6</v></cell><cell r="FC13"><v>116.4</v></cell><cell r="FD13"><v>145.2</v></cell><cell r="FE13"><v>128.6</v></cell><cell r="FF13"><v>94.6</v></cell><cell r="FG13"><v>106.9</v></cell><cell r="FH13"><v>95.1</v></cell><cell r="FI13"><v>117.5</v></cell><cell r="FJ13"><v>110.2</v></cell><cell r="FK13"><v>191</v></cell><cell r="FL13"><v>105.8</v></cell><cell r="FM13"><v>113.3</v></cell><cell r="FN13"><v>135.1</v></cell><cell r="FO13"><v>97.2</v></cell><cell r="FP13"><v>124</v></cell><cell r="FQ13"><v>97.6</v></cell><cell r="FR13"><v>116.2</v></cell><cell r="FS13"><v>102.1</v></cell><cell r="FT13"><v>127.3</v></cell><cell r="FU13"><v>186</v></cell><cell r="FV13"><v>145.4</v></cell><cell r="FW13"><v>293.1</v></cell><cell r="FX13"><v>398.3</v></cell><cell r="FY13"><v>574</v></cell><cell r="FZ13"><v>92.5</v></cell><cell r="GA13"><v>330.9</v></cell><cell r="GB13"><v>6</v></cell><cell r="GC13"><v>5489.8</v></cell><cell r="GD13"><v>404.1</v></cell><cell r="GE13"><v>177570</v></cell><cell r="GF13"><v>455.7</v></cell><cell r="GG13"><v>80.1</v></cell><cell r="GH13"><v>947</v></cell><cell r="GI13"><v>7.5</v></cell><cell r="GJ13"><v>1533.2</v></cell><cell r="GK13"><v>204.7</v></cell><cell r="GL13"><v>50.9</v></cell><cell r="GM13"><v>53.1</v></cell><cell r="GN13"><v>40875</v></cell><cell r="GO13"><v>137950</v></cell><cell r="GP13"><v>398722</v></cell><cell r="GQ13"><v>1885</v></cell><cell r="GR13"><v>1842</v></cell><cell r="GS13"><v>2637</v></cell><cell r="GT13"><v>3067.3</v></cell><cell r="GU13"><v>46.4</v></cell><cell r="GV13"><v>39775</v></cell><cell r="GW13"><v>157920</v></cell><cell r="GX13"><v>49.5</v></cell><cell r="GY13"><v>7.46</v></cell><cell r="GZ13"><v>6.5</v></cell><cell r="HA13"><v>3067.3</v></cell><cell r="HB13"><v>2853.1</v></cell><cell r="HC13"><v>5560.9</v></cell><cell r="HD13"><v>1320.2</v></cell><cell r="HE13"><v>1548.7</v></cell><cell r="HF13"><v>2314.6</v></cell><cell r="HG13"><v>3433.5</v></cell><cell r="HH13"><v>12.8</v></cell><cell r="HI13"><v>4.82</v></cell><cell r="HJ13"><v>131.2</v></cell><cell r="HK13"><v>128.5</v></cell><cell r="HL13"><v>116.5</v></cell><cell r="HM13"><v>139.8</v></cell><cell r="HN13"><v>122.1</v></cell><cell r="HO13"><v>135.4</v></cell><cell r="HP13"><v>41369.6</v></cell><cell r="HQ13"><v>23893.9</v></cell><cell r="HR13"><v>134.1</v></cell><cell r="HS13"><v>134.7</v></cell><cell r="HT13"><v>133.7</v></cell><cell r="HU13"><v>3615600</v></cell><cell r="HV13"><v>1002170</v></cell><cell r="HW13"><v>21567060</v></cell><cell r="HX13"><v>1101980</v></cell><cell r="HY13"><v>168720</v></cell><cell r="HZ13"><v>361010</v></cell><cell r="IA13"><v>1277640</v></cell><cell r="IB13"><v>75670</v></cell><cell r="IC13"><v>4078340</v></cell><cell r="ID13"><v>1787100</v></cell><cell r="IE13"><v>2291240</v></cell><cell r="IF13"><v>1770640</v></cell><cell r="IG13"><v>3410130</v></cell><cell r="IH13"><v>4148850</v></cell></row><row r="14"><cell r="A14"><v>42947</v></cell><cell r="B14"><v>805460</v></cell><cell r="C14"><v>1291070</v></cell><cell r="D14"><v>160460</v></cell><cell r="E14"><v>326310</v></cell><cell r="F14"><v>311470</v></cell><cell r="G14"><v>251110</v></cell><cell r="H14"><v>228990</v></cell><cell r="I14"><v>481830</v></cell><cell r="J14"><v>1576860</v></cell></row><row r="14"><cell r="M14"><v>24174.1</v></cell><cell r="N14"><v>273.8</v></cell><cell r="O14"><v>307.1</v></cell><cell r="P14"><v>98106.7</v></cell><cell r="Q14"><v>6.18</v></cell><cell r="R14"><v>128081038.9</v></cell><cell r="S14"><v>15479810</v></cell></row><row r="14"><cell r="AP14"><v>13178</v></cell><cell r="AQ14"><v>7334</v></cell><cell r="AR14"><v>47.9</v></cell><cell r="AS14"><v>779309</v></cell><cell r="AT14"><v>4.7</v></cell><cell r="AU14"><v>50510</v></cell><cell r="AV14"><v>392867.8</v></cell><cell r="AW14"><v>368759</v></cell><cell r="AX14"><v>94250</v></cell><cell r="AY14"><v>68995900</v></cell><cell r="AZ14"><v>9743180</v></cell><cell r="BA14"><v>26279560</v></cell><cell r="BB14"><v>16657020</v></cell><cell r="BC14"><v>578700</v></cell><cell r="BD14"><v>567750</v></cell><cell r="BE14"><v>701170</v></cell><cell r="BF14"><v>172150</v></cell><cell r="BG14"><v>16316170</v></cell><cell r="BH14"><v>8636450</v></cell><cell r="BI14"><v>51750</v></cell><cell r="BJ14"><v>1725530</v></cell><cell r="BK14"><v>4223520</v></cell></row><row r="14"><cell r="CB14"><v>15989.8</v></cell><cell r="CC14"><v>2145.7</v></cell><cell r="CD14"><v>6302.3</v></cell><cell r="CE14"><v>12290</v></cell><cell r="CF14"><v>130.8</v></cell><cell r="CG14"><v>22730</v></cell><cell r="CH14"><v>1679876</v></cell><cell r="CI14"><v>1049478</v></cell><cell r="CJ14"><v>569809</v></cell><cell r="CK14"><v>8280</v></cell><cell r="CL14"><v>23402</v></cell><cell r="CM14"><v>6755</v></cell><cell r="CN14"><v>3282.2</v></cell><cell r="CO14"><v>54773</v></cell><cell r="CP14"><v>2667.3</v></cell><cell r="CQ14"><v>22291.2</v></cell><cell r="CR14"><v>2558.9</v></cell><cell r="CS14"><v>34212.9</v></cell><cell r="CT14"><v>6309.9</v></cell><cell r="CU14"><v>4213</v></cell><cell r="CV14"><v>2111.7</v></cell><cell r="CW14"><v>7691.1</v></cell><cell r="CX14"><v>134.2</v></cell><cell r="CY14"><v>139</v></cell><cell r="CZ14"><v>148.2</v></cell><cell r="DA14"><v>138.3</v></cell><cell r="DB14"><v>132.6</v></cell><cell r="DC14"><v>129.4</v></cell><cell r="DD14"><v>125.9</v></cell><cell r="DE14"><v>136.2</v></cell><cell r="DF14"><v>138.5</v></cell><cell r="DG14"><v>147.4</v></cell><cell r="DH14"><v>143.5</v></cell><cell r="DI14"><v>135.3</v></cell><cell r="DJ14"><v>128.6</v></cell><cell r="DK14"><v>131.8</v></cell><cell r="DL14"><v>139.8</v></cell><cell r="DM14"><v>150.5</v></cell><cell r="DN14"><v>130.4</v></cell><cell r="DO14"><v>132.6</v></cell><cell r="DP14"><v>119.7</v></cell><cell r="DQ14"><v>123</v></cell></row><row r="14"><cell r="DS14"><v>133.6</v></cell><cell r="DT14"><v>159.5</v></cell><cell r="DU14"><v>133.6</v></cell><cell r="DV14"><v>76154978.5</v></cell><cell r="DW14"><v>2953</v></cell><cell r="DX14"><v>581667</v></cell><cell r="DY14"><v>566817</v></cell><cell r="DZ14"><v>309462.3</v></cell><cell r="EA14"><v>92.4</v></cell><cell r="EB14"><v>119.3</v></cell><cell r="EC14"><v>151.9</v></cell><cell r="ED14"><v>118</v></cell><cell r="EE14"><v>115.7</v></cell><cell r="EF14"><v>96.5</v></cell><cell r="EG14"><v>119.8</v></cell><cell r="EH14"><v>124.6</v></cell><cell r="EI14"><v>117</v></cell><cell r="EJ14"><v>128.3</v></cell><cell r="EK14"><v>123.1</v></cell><cell r="EL14"><v>113.9</v></cell><cell r="EM14"><v>132.6</v></cell><cell r="EN14"><v>147.9</v></cell><cell r="EO14"><v>118.8</v></cell><cell r="EP14"><v>119.5</v></cell><cell r="EQ14"><v>64.5</v></cell><cell r="ER14"><v>88.4</v></cell><cell r="ES14"><v>117.5</v></cell><cell r="ET14"><v>75.3</v></cell><cell r="EU14"><v>102</v></cell><cell r="EV14"><v>112.6</v></cell><cell r="EW14"><v>140</v></cell><cell r="EX14"><v>2893.5</v></cell><cell r="EY14"><v>388.7</v></cell><cell r="EZ14"><v>93.9</v></cell><cell r="FA14"><v>92.1</v></cell><cell r="FB14"><v>68.4</v></cell><cell r="FC14"><v>116.4</v></cell><cell r="FD14"><v>134.2</v></cell><cell r="FE14"><v>124</v></cell><cell r="FF14"><v>93.5</v></cell><cell r="FG14"><v>112.2</v></cell><cell r="FH14"><v>102.4</v></cell><cell r="FI14"><v>118.2</v></cell><cell r="FJ14"><v>111.7</v></cell><cell r="FK14"><v>200.2</v></cell><cell r="FL14"><v>107.3</v></cell><cell r="FM14"><v>109.2</v></cell><cell r="FN14"><v>131.7</v></cell><cell r="FO14"><v>96.5</v></cell><cell r="FP14"><v>135.2</v></cell><cell r="FQ14"><v>96.3</v></cell><cell r="FR14"><v>109</v></cell><cell r="FS14"><v>109.4</v></cell><cell r="FT14"><v>131.2</v></cell><cell r="FU14"><v>145.9</v></cell><cell r="FV14"><v>89.9</v></cell><cell r="FW14"><v>316.6</v></cell><cell r="FX14"><v>470.9</v></cell><cell r="FY14"><v>529.9</v></cell><cell r="FZ14"><v>61.8</v></cell><cell r="GA14"><v>273.5</v></cell><cell r="GB14"><v>54</v></cell><cell r="GC14"><v>6162</v></cell><cell r="GD14"><v>504.7</v></cell><cell r="GE14"><v>106480</v></cell><cell r="GF14"><v>519</v></cell><cell r="GG14"><v>191.3</v></cell><cell r="GH14"><v>727.7</v></cell><cell r="GI14"><v>11.1</v></cell><cell r="GJ14"><v>1460.7</v></cell><cell r="GK14"><v>234.9</v></cell><cell r="GL14"><v>47.9</v></cell><cell r="GM14"><v>45.9</v></cell><cell r="GN14"><v>39120</v></cell><cell r="GO14"><v>137327.4</v></cell><cell r="GP14"><v>413610</v></cell><cell r="GQ14"><v>1928</v></cell><cell r="GR14"><v>1753</v></cell><cell r="GS14"><v>2755</v></cell><cell r="GT14"><v>2892.5</v></cell><cell r="GU14"><v>48.5</v></cell><cell r="GV14"><v>37780</v></cell><cell r="GW14"><v>267980</v></cell><cell r="GX14"><v>45.3</v></cell><cell r="GY14"><v>7.47</v></cell><cell r="GZ14"><v>6.47</v></cell><cell r="HA14"><v>2892.5</v></cell><cell r="HB14"><v>2976.7</v></cell><cell r="HC14"><v>5481.1</v></cell><cell r="HD14"><v>1325.5</v></cell><cell r="HE14"><v>1274.5</v></cell><cell r="HF14"><v>2251.8</v></cell><cell r="HG14"><v>3260</v></cell><cell r="HH14"><v>9.53</v></cell><cell r="HI14"><v>5.29</v></cell><cell r="HJ14"><v>132.5</v></cell><cell r="HK14"><v>129.4</v></cell><cell r="HL14"><v>116</v></cell><cell r="HM14"><v>140.9</v></cell><cell r="HN14"><v>122.1</v></cell><cell r="HO14"><v>136.8</v></cell><cell r="HP14"><v>12081.9</v></cell><cell r="HQ14"><v>22944.4</v></cell><cell r="HR14"><v>138.3</v></cell><cell r="HS14"><v>139.6</v></cell><cell r="HT14"><v>137.7</v></cell><cell r="HU14"><v>3593490</v></cell><cell r="HV14"><v>1005420</v></cell><cell r="HW14"><v>21680650</v></cell><cell r="HX14"><v>1106570</v></cell><cell r="HY14"><v>174120</v></cell><cell r="HZ14"><v>360070</v></cell><cell r="IA14"><v>1322480</v></cell><cell r="IB14"><v>71530</v></cell><cell r="IC14"><v>4058540</v></cell><cell r="ID14"><v>1772840</v></cell><cell r="IE14"><v>2285700</v></cell><cell r="IF14"><v>1774470</v></cell><cell r="IG14"><v>3375460</v></cell><cell r="IH14"><v>4072930</v></cell></row><row r="15"><cell r="A15"><v>42978</v></cell><cell r="B15"><v>827290</v></cell><cell r="C15"><v>1310990</v></cell><cell r="D15"><v>96340</v></cell><cell r="E15"><v>153920</v></cell><cell r="F15"><v>-144790</v></cell><cell r="G15"><v>212750</v></cell><cell r="H15"><v>39280</v></cell><cell r="I15"><v>481840</v></cell><cell r="J15"><v>1420300</v></cell></row><row r="15"><cell r="M15"><v>24507.1</v></cell><cell r="N15"><v>284.1</v></cell><cell r="O15"><v>308</v></cell><cell r="P15"><v>102673.4</v></cell><cell r="Q15"><v>6.11</v></cell><cell r="R15"><v>128826583.5</v></cell><cell r="S15"><v>15711396</v></cell></row><row r="15"><cell r="AP15"><v>13701</v></cell><cell r="AQ15"><v>8658</v></cell><cell r="AR15"><v>50.7</v></cell><cell r="AS15"><v>719129</v></cell><cell r="AT15"><v>4.3</v></cell><cell r="AU15"><v>47188</v></cell><cell r="AV15"><v>394550</v></cell><cell r="AW15"><v>370833.4</v></cell><cell r="AX15"><v>92170</v></cell><cell r="AY15"><v>69117160</v></cell><cell r="AZ15"><v>9776870</v></cell><cell r="BA15"><v>26111530</v></cell><cell r="BB15"><v>16854230</v></cell><cell r="BC15"><v>599950</v></cell><cell r="BD15"><v>571460</v></cell><cell r="BE15"><v>706250</v></cell><cell r="BF15"><v>31740</v></cell><cell r="BG15"><v>16374540</v></cell><cell r="BH15"><v>9046120</v></cell><cell r="BI15"><v>52840</v></cell><cell r="BJ15"><v>1734930</v></cell><cell r="BK15"><v>4110940</v></cell></row><row r="15"><cell r="CB15"><v>16596.1</v></cell><cell r="CC15"><v>2191.3</v></cell><cell r="CD15"><v>5919.4</v></cell><cell r="CE15"><v>14290</v></cell><cell r="CF15"><v>131.4</v></cell><cell r="CG15"><v>26506</v></cell><cell r="CH15"><v>1891685</v></cell><cell r="CI15"><v>1136322</v></cell><cell r="CJ15"><v>673444</v></cell><cell r="CK15"><v>8770</v></cell><cell r="CL15"><v>22439</v></cell><cell r="CM15"><v>6423</v></cell><cell r="CN15"><v>648.1</v></cell><cell r="CO15"><v>52030</v></cell><cell r="CP15"><v>2897.9</v></cell><cell r="CQ15"><v>23354.5</v></cell><cell r="CR15"><v>2678.9</v></cell><cell r="CS15"><v>36069.7</v></cell><cell r="CT15"><v>7000.8</v></cell><cell r="CU15"><v>4776.4</v></cell><cell r="CV15"><v>1889.4</v></cell><cell r="CW15"><v>7802.4</v></cell><cell r="CX15"><v>135.4</v></cell><cell r="CY15"><v>140.6</v></cell><cell r="CZ15"><v>149.8</v></cell><cell r="DA15"><v>139.3</v></cell><cell r="DB15"><v>134.4</v></cell><cell r="DC15"><v>129.8</v></cell><cell r="DD15"><v>126.8</v></cell><cell r="DE15"><v>137.8</v></cell><cell r="DF15"><v>140.6</v></cell><cell r="DG15"><v>149</v></cell><cell r="DH15"><v>144.5</v></cell><cell r="DI15"><v>136.4</v></cell><cell r="DJ15"><v>129.7</v></cell><cell r="DK15"><v>132.7</v></cell><cell r="DL15"><v>140.5</v></cell><cell r="DM15"><v>152.1</v></cell><cell r="DN15"><v>131.4</v></cell><cell r="DO15"><v>134.4</v></cell><cell r="DP15"><v>118.9</v></cell><cell r="DQ15"><v>123.8</v></cell></row><row r="15"><cell r="DS15"><v>134.3</v></cell><cell r="DT15"><v>168.6</v></cell><cell r="DU15"><v>132.7</v></cell><cell r="DV15"><v>76432514.4</v></cell><cell r="DW15"><v>3226</v></cell><cell r="DX15"><v>583688</v></cell><cell r="DY15"><v>569154</v></cell><cell r="DZ15"><v>268521.1</v></cell><cell r="EA15"><v>92.6</v></cell><cell r="EB15"><v>124.1</v></cell><cell r="EC15"><v>155.4</v></cell><cell r="ED15"><v>122.1</v></cell><cell r="EE15"><v>117.8</v></cell><cell r="EF15"><v>101.7</v></cell><cell r="EG15"><v>123</v></cell><cell r="EH15"><v>128.3</v></cell><cell r="EI15"><v>128.1</v></cell><cell r="EJ15"><v>131.4</v></cell><cell r="EK15"><v>129.9</v></cell><cell r="EL15"><v>114.8</v></cell><cell r="EM15"><v>135.3</v></cell><cell r="EN15"><v>150.9</v></cell><cell r="EO15"><v>120.8</v></cell><cell r="EP15"><v>120.8</v></cell><cell r="EQ15"><v>66</v></cell><cell r="ER15"><v>89.1</v></cell><cell r="ES15"><v>117.5</v></cell><cell r="ET15"><v>77</v></cell><cell r="EU15"><v>100.6</v></cell><cell r="EV15"><v>112.8</v></cell><cell r="EW15"><v>142.1</v></cell><cell r="EX15"><v>2380.4</v></cell><cell r="EY15"><v>-1732.2</v></cell><cell r="EZ15"><v>95.6</v></cell><cell r="FA15"><v>95.8</v></cell><cell r="FB15"><v>101.8</v></cell><cell r="FC15"><v>116</v></cell><cell r="FD15"><v>121.4</v></cell><cell r="FE15"><v>117.1</v></cell><cell r="FF15"><v>94.8</v></cell><cell r="FG15"><v>113.9</v></cell><cell r="FH15"><v>113.3</v></cell><cell r="FI15"><v>121.2</v></cell><cell r="FJ15"><v>117.1</v></cell><cell r="FK15"><v>197</v></cell><cell r="FL15"><v>111.4</v></cell><cell r="FM15"><v>105.3</v></cell><cell r="FN15"><v>136.2</v></cell><cell r="FO15"><v>110.4</v></cell><cell r="FP15"><v>178.5</v></cell><cell r="FQ15"><v>106.1</v></cell><cell r="FR15"><v>114.8</v></cell><cell r="FS15"><v>114.9</v></cell><cell r="FT15"><v>144.9</v></cell><cell r="FU15"><v>160.8</v></cell><cell r="FV15"><v>108</v></cell><cell r="FW15"><v>360.1</v></cell><cell r="FX15"><v>384.4</v></cell><cell r="FY15"><v>530.5</v></cell><cell r="FZ15"><v>72.3</v></cell><cell r="GA15"><v>361.4</v></cell><cell r="GB15"><v>8178</v></cell><cell r="GC15"><v>7255.9</v></cell><cell r="GD15"><v>724.4</v></cell><cell r="GE15"><v>146390</v></cell><cell r="GF15"><v>653.3</v></cell><cell r="GG15"><v>287.7</v></cell><cell r="GH15"><v>1211.8</v></cell><cell r="GI15"><v>8.1</v></cell><cell r="GJ15"><v>1835.7</v></cell><cell r="GK15"><v>243</v></cell><cell r="GL15"><v>51.2</v></cell><cell r="GM15"><v>47.5</v></cell><cell r="GN15"><v>39850</v></cell><cell r="GO15"><v>143012.9</v></cell><cell r="GP15"><v>444222</v></cell><cell r="GQ15"><v>1851</v></cell><cell r="GR15"><v>1869</v></cell><cell r="GS15"><v>2943</v></cell><cell r="GT15"><v>3129.9</v></cell><cell r="GU15"><v>51.7</v></cell><cell r="GV15"><v>38350</v></cell><cell r="GW15"><v>145220</v></cell><cell r="GX15"><v>46.6</v></cell><cell r="GY15"><v>7.43</v></cell><cell r="GZ15"><v>6.5</v></cell><cell r="HA15"><v>3129.9</v></cell><cell r="HB15"><v>3053</v></cell><cell r="HC15"><v>5636</v></cell><cell r="HD15"><v>1429.2</v></cell><cell r="HE15"><v>1336.9</v></cell><cell r="HF15"><v>2291.8</v></cell><cell r="HG15"><v>3211.3</v></cell><cell r="HH15"><v>8.91</v></cell><cell r="HI15"><v>5.5</v></cell><cell r="HJ15"><v>134.4</v></cell><cell r="HK15"><v>130.2</v></cell><cell r="HL15"><v>117.3</v></cell><cell r="HM15"><v>141.7</v></cell><cell r="HN15"><v>122.1</v></cell><cell r="HO15"><v>137.6</v></cell><cell r="HP15"><v>16439.8</v></cell><cell r="HQ15"><v>20705</v></cell><cell r="HR15"><v>140.1</v></cell><cell r="HS15"><v>140.4</v></cell><cell r="HT15"><v>139.9</v></cell><cell r="HU15"><v>3571170</v></cell><cell r="HV15"><v>988620</v></cell><cell r="HW15"><v>21551740</v></cell><cell r="HX15"><v>1102570</v></cell><cell r="HY15"><v>175850</v></cell><cell r="HZ15"><v>363070</v></cell><cell r="IA15"><v>1283790</v></cell><cell r="IB15"><v>71460</v></cell><cell r="IC15"><v>4096050</v></cell><cell r="ID15"><v>1754220</v></cell><cell r="IE15"><v>2341830</v></cell><cell r="IF15"><v>1761370</v></cell><cell r="IG15"><v>3405090</v></cell><cell r="IH15"><v>4115300</v></cell></row><row r="16"><cell r="A16"><v>43008</v></cell><cell r="B16"><v>2017460</v></cell><cell r="C16"><v>2502140</v></cell><cell r="D16"><v>1149650</v></cell><cell r="E16"><v>433310</v></cell><cell r="F16"><v>65330</v></cell><cell r="G16"><v>189140</v></cell><cell r="H16"><v>20480</v></cell><cell r="I16"><v>481840</v></cell><cell r="J16"><v>1987400</v></cell></row><row r="16"><cell r="M16"><v>23959.4</v></cell><cell r="N16"><v>289.9</v></cell><cell r="O16"><v>309.6</v></cell><cell r="P16"><v>102495.5</v></cell><cell r="Q16"><v>6.08</v></cell><cell r="R16"><v>131843299.5</v></cell><cell r="S16"><v>15887320.8</v></cell></row><row r="16"><cell r="AP16"><v>13732</v></cell><cell r="AQ16"><v>8450</v></cell><cell r="AR16"><v>54.3</v></cell><cell r="AS16"><v>719964</v></cell><cell r="AT16"><v>4.3</v></cell><cell r="AU16"><v>109408</v></cell><cell r="AV16"><v>399656.7</v></cell><cell r="AW16"><v>375186.4</v></cell><cell r="AX16"><v>91450</v></cell><cell r="AY16"><v>71670570</v></cell><cell r="AZ16"><v>9970970</v></cell><cell r="BA16"><v>26404110</v></cell><cell r="BB16"><v>17546820</v></cell><cell r="BC16"><v>653050</v></cell><cell r="BD16"><v>599310</v></cell><cell r="BE16"><v>719750</v></cell><cell r="BF16"><v>33270</v></cell><cell r="BG16"><v>17748660</v></cell><cell r="BH16"><v>9231020</v></cell><cell r="BI16"><v>57010</v></cell><cell r="BJ16"><v>1785830</v></cell><cell r="BK16"><v>4467580</v></cell></row><row r="16"><cell r="CB16"><v>16353.7</v></cell><cell r="CC16"><v>2143.3</v></cell><cell r="CD16"><v>6075.4</v></cell><cell r="CE16"><v>108690</v></cell><cell r="CF16"><v>129.2</v></cell><cell r="CG16"><v>31125</v></cell><cell r="CH16"><v>2042297</v></cell><cell r="CI16"><v>1270885</v></cell><cell r="CJ16"><v>686478</v></cell><cell r="CK16"><v>8752</v></cell><cell r="CL16"><v>22912</v></cell><cell r="CM16"><v>8180</v></cell><cell r="CN16"><v>-1492.6</v></cell><cell r="CO16"><v>52215</v></cell><cell r="CP16"><v>3471</v></cell><cell r="CQ16"><v>28567.5</v></cell><cell r="CR16"><v>4788.6</v></cell><cell r="CS16"><v>37963.2</v></cell><cell r="CT16"><v>7245</v></cell><cell r="CU16"><v>5327.3</v></cell><cell r="CV16"><v>1712.5</v></cell><cell r="CW16"><v>8169.2</v></cell><cell r="CX16"><v>135.2</v></cell><cell r="CY16"><v>139</v></cell><cell r="CZ16"><v>150.8</v></cell><cell r="DA16"><v>140</v></cell><cell r="DB16"><v>135.7</v></cell><cell r="DC16"><v>131</v></cell><cell r="DD16"><v>127.5</v></cell><cell r="DE16"><v>137.6</v></cell><cell r="DF16"><v>139.6</v></cell><cell r="DG16"><v>149.8</v></cell><cell r="DH16"><v>145.2</v></cell><cell r="DI16"><v>137.4</v></cell><cell r="DJ16"><v>130.3</v></cell><cell r="DK16"><v>132.4</v></cell><cell r="DL16"><v>138</v></cell><cell r="DM16"><v>153.6</v></cell><cell r="DN16"><v>132</v></cell><cell r="DO16"><v>135.7</v></cell><cell r="DP16"><v>120.6</v></cell><cell r="DQ16"><v>124.5</v></cell></row><row r="16"><cell r="DS16"><v>134.7</v></cell><cell r="DT16"><v>156.6</v></cell><cell r="DU16"><v>132.9</v></cell><cell r="DV16"><v>79370695.4</v></cell><cell r="DW16"><v>1259</v></cell><cell r="DX16"><v>682460</v></cell><cell r="DY16"><v>665301</v></cell><cell r="DZ16"><v>410539.2</v></cell><cell r="EA16"><v>94.4</v></cell><cell r="EB16"><v>125.6</v></cell><cell r="EC16"><v>150.5</v></cell><cell r="ED16"><v>123.1</v></cell><cell r="EE16"><v>117</v></cell><cell r="EF16"><v>107.6</v></cell><cell r="EG16"><v>123.8</v></cell><cell r="EH16"><v>125.3</v></cell><cell r="EI16"><v>129.9</v></cell><cell r="EJ16"><v>136.9</v></cell><cell r="EK16"><v>133.7</v></cell><cell r="EL16"><v>114.9</v></cell><cell r="EM16"><v>131.5</v></cell><cell r="EN16"><v>144.8</v></cell><cell r="EO16"><v>119.8</v></cell><cell r="EP16"><v>129.3</v></cell><cell r="EQ16"><v>67.8</v></cell><cell r="ER16"><v>91.9</v></cell><cell r="ES16"><v>117.5</v></cell><cell r="ET16"><v>79.6</v></cell><cell r="EU16"><v>106.1</v></cell><cell r="EV16"><v>113.7</v></cell><cell r="EW16"><v>138.7</v></cell><cell r="EX16"><v>163.9</v></cell><cell r="EY16"><v>-1656.5</v></cell><cell r="EZ16"><v>95</v></cell><cell r="FA16"><v>99.4</v></cell><cell r="FB16"><v>98.6</v></cell><cell r="FC16"><v>115.2</v></cell><cell r="FD16"><v>118.8</v></cell><cell r="FE16"><v>115.6</v></cell><cell r="FF16"><v>91.1</v></cell><cell r="FG16"><v>105.9</v></cell><cell r="FH16"><v>103.4</v></cell><cell r="FI16"><v>121.4</v></cell><cell r="FJ16"><v>118.5</v></cell><cell r="FK16"><v>213.1</v></cell><cell r="FL16"><v>107.5</v></cell><cell r="FM16"><v>103.2</v></cell><cell r="FN16"><v>133.1</v></cell><cell r="FO16"><v>110.3</v></cell><cell r="FP16"><v>184.2</v></cell><cell r="FQ16"><v>114.1</v></cell><cell r="FR16"><v>126.1</v></cell><cell r="FS16"><v>116.3</v></cell><cell r="FT16"><v>149.8</v></cell><cell r="FU16"><v>182.1</v></cell><cell r="FV16"><v>108.4</v></cell><cell r="FW16"><v>388</v></cell><cell r="FX16"><v>481</v></cell><cell r="FY16"><v>631.4</v></cell><cell r="FZ16"><v>89.7</v></cell><cell r="GA16"><v>345.5</v></cell><cell r="GB16"><v>10132</v></cell><cell r="GC16"><v>7970.1</v></cell><cell r="GD16"><v>919.4</v></cell><cell r="GE16"><v>132170</v></cell><cell r="GF16"><v>746.4</v></cell><cell r="GG16"><v>291.7</v></cell><cell r="GH16"><v>1336.2</v></cell><cell r="GI16"><v>9.4</v></cell><cell r="GJ16"><v>1917.4</v></cell><cell r="GK16"><v>243.1</v></cell><cell r="GL16"><v>51.2</v></cell><cell r="GM16"><v>50.7</v></cell><cell r="GN16"><v>39920</v></cell><cell r="GO16"><v>149108.3</v></cell><cell r="GP16"><v>454595</v></cell><cell r="GQ16"><v>1948</v></cell><cell r="GR16"><v>1869</v></cell><cell r="GS16"><v>3100</v></cell><cell r="GT16"><v>3225.6</v></cell><cell r="GU16"><v>56.2</v></cell><cell r="GV16"><v>38420</v></cell><cell r="GW16"><v>367410</v></cell><cell r="GX16"><v>47.4</v></cell><cell r="GY16"><v>7.38</v></cell><cell r="GZ16"><v>6.58</v></cell><cell r="HA16"><v>3225.6</v></cell><cell r="HB16"><v>3473.9</v></cell><cell r="HC16"><v>6919.7</v></cell><cell r="HD16"><v>1575.6</v></cell><cell r="HE16"><v>1661.2</v></cell><cell r="HF16"><v>2365.5</v></cell><cell r="HG16"><v>3295.5</v></cell><cell r="HH16"><v>8.16</v></cell><cell r="HI16"><v>6.09</v></cell><cell r="HJ16"><v>135.6</v></cell><cell r="HK16"><v>130.6</v></cell><cell r="HL16"><v>118.3</v></cell><cell r="HM16"><v>142</v></cell><cell r="HN16"><v>122.1</v></cell><cell r="HO16"><v>137.4</v></cell><cell r="HP16"><v>16159.5</v></cell><cell r="HQ16"><v>20627</v></cell><cell r="HR16"><v>138.2</v></cell><cell r="HS16"><v>137.3</v></cell><cell r="HT16"><v>138.7</v></cell><cell r="HU16"><v>3690000</v></cell><cell r="HV16"><v>1018610</v></cell><cell r="HW16"><v>21695500</v></cell><cell r="HX16"><v>1125700</v></cell><cell r="HY16"><v>181230</v></cell><cell r="HZ16"><v>369770</v></cell><cell r="IA16"><v>1305300</v></cell><cell r="IB16"><v>75290</v></cell><cell r="IC16"><v>4346490</v></cell><cell r="ID16"><v>1875040</v></cell><cell r="IE16"><v>2471450</v></cell><cell r="IF16"><v>1863120</v></cell><cell r="IG16"><v>3862370</v></cell><cell r="IH16"><v>4619390</v></cell></row><row r="17"><cell r="A17"><v>43039</v></cell><cell r="B17"><v>912590</v></cell><cell r="C17"><v>1395720</v></cell><cell r="D17"><v>239510</v></cell><cell r="E17"><v>294990</v></cell><cell r="F17"><v>73710</v></cell><cell r="G17"><v>177260</v></cell><cell r="H17"><v>20570</v></cell><cell r="I17"><v>481840</v></cell><cell r="J17"><v>1434610</v></cell></row><row r="17"><cell r="M17"><v>25825</v></cell><cell r="N17"><v>281.3</v></cell><cell r="O17"><v>310</v></cell><cell r="P17"><v>102880</v></cell><cell r="Q17"><v>6.09</v></cell><cell r="R17"><v>131153163.2</v></cell><cell r="S17"><v>16347311.4</v></cell></row><row r="17"><cell r="AP17"><v>14152</v></cell><cell r="AQ17"><v>8700</v></cell><cell r="AR17"><v>56.1</v></cell><cell r="AS17"><v>866976</v></cell><cell r="AT17"><v>4.5</v></cell><cell r="AU17"><v>97335</v></cell><cell r="AV17"><v>398761.3</v></cell><cell r="AW17"><v>373772.3</v></cell><cell r="AX17"><v>93170</v></cell><cell r="AY17"><v>70584330</v></cell><cell r="AZ17"><v>9810310</v></cell><cell r="BA17"><v>25991300</v></cell><cell r="BB17"><v>17446680</v></cell><cell r="BC17"><v>531620</v></cell><cell r="BD17"><v>637170</v></cell><cell r="BE17"><v>717500</v></cell><cell r="BF17"><v>32160</v></cell><cell r="BG17"><v>17336040</v></cell><cell r="BH17"><v>9180370</v></cell><cell r="BI17"><v>54450</v></cell><cell r="BJ17"><v>1804030</v></cell><cell r="BK17"><v>4489380</v></cell></row><row r="17"><cell r="CB17"><v>17304.3</v></cell><cell r="CC17"><v>2227.8</v></cell><cell r="CD17"><v>6547.4</v></cell><cell r="CE17"><v>13590</v></cell><cell r="CF17"><v>129.4</v></cell><cell r="CG17"><v>26181</v></cell><cell r="CH17"><v>1751608</v></cell><cell r="CI17"><v>1105140</v></cell><cell r="CJ17"><v>571431</v></cell><cell r="CK17"><v>9254</v></cell><cell r="CL17"><v>23953</v></cell><cell r="CM17"><v>5952</v></cell><cell r="CN17"><v>3052.8</v></cell><cell r="CO17"><v>56522</v></cell><cell r="CP17"><v>3043.5</v></cell><cell r="CQ17"><v>22889.2</v></cell><cell r="CR17"><v>3309.7</v></cell><cell r="CS17"><v>37502.2</v></cell><cell r="CT17"><v>7079.4</v></cell><cell r="CU17"><v>4198.6</v></cell><cell r="CV17"><v>2950.4</v></cell><cell r="CW17"><v>9309.5</v></cell><cell r="CX17"><v>136.1</v></cell><cell r="CY17"><v>140.1</v></cell><cell r="CZ17"><v>151.6</v></cell><cell r="DA17"><v>140.8</v></cell><cell r="DB17"><v>137.3</v></cell><cell r="DC17"><v>132.2</v></cell><cell r="DD17"><v>127.7</v></cell><cell r="DE17"><v>138.3</v></cell><cell r="DF17"><v>140.4</v></cell><cell r="DG17"><v>150.5</v></cell><cell r="DH17"><v>146.2</v></cell><cell r="DI17"><v>138.1</v></cell><cell r="DJ17"><v>130.7</v></cell><cell r="DK17"><v>133.5</v></cell><cell r="DL17"><v>139.7</v></cell><cell r="DM17"><v>154.6</v></cell><cell r="DN17"><v>132.6</v></cell><cell r="DO17"><v>137.3</v></cell><cell r="DP17"><v>122.6</v></cell><cell r="DQ17"><v>124.5</v></cell></row><row r="17"><cell r="DS17"><v>135.3</v></cell><cell r="DT17"><v>162.6</v></cell><cell r="DU17"><v>132.3</v></cell><cell r="DV17"><v>78224199.1</v></cell><cell r="DW17"><v>852</v></cell><cell r="DX17"><v>587628</v></cell><cell r="DY17"><v>574325</v></cell><cell r="DZ17"><v>319017.8</v></cell><cell r="EA17"><v>100.8</v></cell><cell r="EB17"><v>123.7</v></cell><cell r="EC17"><v>149.8</v></cell><cell r="ED17"><v>122.5</v></cell><cell r="EE17"><v>122.1</v></cell><cell r="EF17"><v>97.6</v></cell><cell r="EG17"><v>122.6</v></cell><cell r="EH17"><v>132</v></cell><cell r="EI17"><v>119</v></cell><cell r="EJ17"><v>132.1</v></cell><cell r="EK17"><v>126.1</v></cell><cell r="EL17"><v>115.6</v></cell><cell r="EM17"><v>133.9</v></cell><cell r="EN17"><v>148</v></cell><cell r="EO17"><v>118.5</v></cell><cell r="EP17"><v>122.3</v></cell><cell r="EQ17"><v>74.6</v></cell><cell r="ER17"><v>93.8</v></cell><cell r="ES17"><v>118.3</v></cell><cell r="ET17"><v>82.4</v></cell><cell r="EU17"><v>106.1</v></cell><cell r="EV17"><v>113.7</v></cell><cell r="EW17"><v>140.6</v></cell><cell r="EX17"><v>2757.1</v></cell><cell r="EY17"><v>295.7</v></cell><cell r="EZ17"><v>98.7</v></cell><cell r="FA17"><v>101.2</v></cell><cell r="FB17"><v>100.2</v></cell><cell r="FC17"><v>113.5</v></cell><cell r="FD17"><v>106.3</v></cell><cell r="FE17"><v>107</v></cell><cell r="FF17"><v>77.6</v></cell><cell r="FG17"><v>108.4</v></cell><cell r="FH17"><v>92.9</v></cell><cell r="FI17"><v>129.1</v></cell><cell r="FJ17"><v>116.9</v></cell><cell r="FK17"><v>199.7</v></cell><cell r="FL17"><v>105.5</v></cell><cell r="FM17"><v>109.2</v></cell><cell r="FN17"><v>138.6</v></cell><cell r="FO17"><v>102.5</v></cell><cell r="FP17"><v>152</v></cell><cell r="FQ17"><v>112.9</v></cell><cell r="FR17"><v>106.9</v></cell><cell r="FS17"><v>113.9</v></cell><cell r="FT17"><v>131.7</v></cell><cell r="FU17"><v>167.5</v></cell><cell r="FV17"><v>83.1</v></cell><cell r="FW17"><v>364.1</v></cell><cell r="FX17"><v>259.5</v></cell><cell r="FY17"><v>579</v></cell><cell r="FZ17"><v>74.9</v></cell><cell r="GA17"><v>379.7</v></cell><cell r="GB17"><v>7570</v></cell><cell r="GC17"><v>6024.8</v></cell><cell r="GD17"><v>585</v></cell><cell r="GE17"><v>121910</v></cell><cell r="GF17"><v>637.7</v></cell><cell r="GG17"><v>190</v></cell><cell r="GH17"><v>964.2</v></cell><cell r="GI17"><v>9</v></cell><cell r="GJ17"><v>1665</v></cell><cell r="GK17"><v>220.5</v></cell><cell r="GL17"><v>50.3</v></cell><cell r="GM17"><v>51.7</v></cell><cell r="GN17"><v>39850</v></cell><cell r="GO17"><v>152254.8</v></cell><cell r="GP17"><v>473778</v></cell><cell r="GQ17"><v>1728</v></cell><cell r="GR17"><v>1599</v></cell><cell r="GS17"><v>2545</v></cell><cell r="GT17"><v>3012.6</v></cell><cell r="GU17"><v>57.5</v></cell><cell r="GV17"><v>38350</v></cell><cell r="GW17"><v>164060</v></cell><cell r="GX17"><v>54.9</v></cell><cell r="GY17"><v>7.5</v></cell><cell r="GZ17"><v>6.75</v></cell><cell r="HA17"><v>3012.6</v></cell><cell r="HB17"><v>2905.6</v></cell><cell r="HC17"><v>5539.6</v></cell><cell r="HD17"><v>1331.3</v></cell><cell r="HE17"><v>830</v></cell><cell r="HF17"><v>2838.7</v></cell><cell r="HG17"><v>3497.7</v></cell><cell r="HH17"><v>8.72</v></cell><cell r="HI17"><v>6.56</v></cell><cell r="HJ17"><v>137.4</v></cell><cell r="HK17"><v>131.3</v></cell><cell r="HL17"><v>117.8</v></cell><cell r="HM17"><v>142.9</v></cell><cell r="HN17"><v>122.1</v></cell><cell r="HO17"><v>137.9</v></cell><cell r="HP17"><v>9348.5</v></cell><cell r="HQ17"><v>19156.5</v></cell><cell r="HR17"><v>139.4</v></cell><cell r="HS17"><v>139.1</v></cell><cell r="HT17"><v>139.5</v></cell><cell r="HU17"><v>3584560</v></cell><cell r="HV17"><v>940330</v></cell><cell r="HW17"><v>21466410</v></cell><cell r="HX17"><v>1123470</v></cell><cell r="HY17"><v>173070</v></cell><cell r="HZ17"><v>364010</v></cell><cell r="IA17"><v>1365890</v></cell><cell r="IB17"><v>69560</v></cell><cell r="IC17"><v>4264870</v></cell><cell r="ID17"><v>1854760</v></cell><cell r="IE17"><v>2410110</v></cell><cell r="IF17"><v>1829370</v></cell><cell r="IG17"><v>3614920</v></cell><cell r="IH17"><v>4530880</v></cell></row><row r="18"><cell r="A18"><v>43069</v></cell><cell r="B18"><v>657750</v></cell><cell r="C18"><v>1138900</v></cell><cell r="D18"><v>179740</v></cell><cell r="E18"><v>178330</v></cell><cell r="F18"><v>84060</v></cell><cell r="G18"><v>174680</v></cell><cell r="H18"><v>11490</v></cell><cell r="I18"><v>480060</v></cell><cell r="J18"><v>1861670</v></cell></row><row r="18"><cell r="M18"><v>26026.2</v></cell><cell r="N18"><v>281.8</v></cell><cell r="O18"><v>309.5</v></cell><cell r="P18"><v>95482.9</v></cell><cell r="Q18"><v>6.1</v></cell><cell r="R18"><v>131473093.1</v></cell><cell r="S18"><v>16600182.1</v></cell></row><row r="18"><cell r="AP18"><v>15392</v></cell><cell r="AQ18"><v>9647</v></cell><cell r="AR18"><v>61.3</v></cell><cell r="AS18"><v>997738</v></cell><cell r="AT18"><v>4.1</v></cell><cell r="AU18"><v>55567</v></cell><cell r="AV18"><v>400741.8</v></cell><cell r="AW18"><v>376304.7</v></cell><cell r="AX18"><v>95300</v></cell><cell r="AY18"><v>71145390</v></cell><cell r="AZ18"><v>9882140</v></cell><cell r="BA18"><v>26041040</v></cell><cell r="BB18"><v>17629550</v></cell><cell r="BC18"><v>536950</v></cell><cell r="BD18"><v>637150</v></cell><cell r="BE18"><v>716930</v></cell><cell r="BF18"><v>32460</v></cell><cell r="BG18"><v>17592670</v></cell><cell r="BH18"><v>9368130</v></cell><cell r="BI18"><v>54580</v></cell><cell r="BJ18"><v>1807960</v></cell><cell r="BK18"><v>4475390</v></cell></row><row r="18"><cell r="CB18"><v>17582.9</v></cell><cell r="CC18"><v>2131.8</v></cell><cell r="CD18"><v>7270.5</v></cell><cell r="CE18"><v>14160</v></cell><cell r="CF18"><v>131.4</v></cell><cell r="CG18"><v>28489</v></cell><cell r="CH18"><v>1536015</v></cell><cell r="CI18"><v>959860</v></cell><cell r="CJ18"><v>506267</v></cell><cell r="CK18"><v>8675</v></cell><cell r="CL18"><v>23988</v></cell><cell r="CM18"><v>7760</v></cell><cell r="CN18"><v>2854.4</v></cell><cell r="CO18"><v>56908</v></cell><cell r="CP18"><v>3603.2</v></cell><cell r="CQ18"><v>26293.7</v></cell><cell r="CR18"><v>3365.1</v></cell><cell r="CS18"><v>41391.8</v></cell><cell r="CT18"><v>7704.2</v></cell><cell r="CU18"><v>4646.7</v></cell><cell r="CV18"><v>3267.7</v></cell><cell r="CW18"><v>9548.9</v></cell><cell r="CX18"><v>137.6</v></cell><cell r="CY18"><v>142.1</v></cell><cell r="CZ18"><v>153.2</v></cell><cell r="DA18"><v>141.8</v></cell><cell r="DB18"><v>138.6</v></cell><cell r="DC18"><v>135.3</v></cell><cell r="DD18"><v>128.4</v></cell><cell r="DE18"><v>140</v></cell><cell r="DF18"><v>142.4</v></cell><cell r="DG18"><v>152.1</v></cell><cell r="DH18"><v>147.3</v></cell><cell r="DI18"><v>141.1</v></cell><cell r="DJ18"><v>131.7</v></cell><cell r="DK18"><v>134.8</v></cell><cell r="DL18"><v>141.5</v></cell><cell r="DM18"><v>156.2</v></cell><cell r="DN18"><v>133.5</v></cell><cell r="DO18"><v>138.6</v></cell><cell r="DP18"><v>125.7</v></cell><cell r="DQ18"><v>124.9</v></cell></row><row r="18"><cell r="DS18"><v>135.7</v></cell><cell r="DT18"><v>173.8</v></cell><cell r="DU18"><v>131.2</v></cell><cell r="DV18"><v>78603396.1</v></cell><cell r="DW18"><v>864</v></cell><cell r="DX18"><v>709146</v></cell><cell r="DY18"><v>699395</v></cell><cell r="DZ18"><v>276344</v></cell><cell r="EA18"><v>107.7</v></cell><cell r="EB18"><v>127.7</v></cell><cell r="EC18"><v>140.1</v></cell><cell r="ED18"><v>125.8</v></cell><cell r="EE18"><v>120.9</v></cell><cell r="EF18"><v>104.3</v></cell><cell r="EG18"><v>125.4</v></cell><cell r="EH18"><v>129.3</v></cell><cell r="EI18"><v>122</v></cell><cell r="EJ18"><v>149.1</v></cell><cell r="EK18"><v>136.7</v></cell><cell r="EL18"><v>116.4</v></cell><cell r="EM18"><v>136</v></cell><cell r="EN18"><v>151.1</v></cell><cell r="EO18"><v>117.1</v></cell><cell r="EP18"><v>121.9</v></cell><cell r="EQ18"><v>78.3</v></cell><cell r="ER18"><v>94.6</v></cell><cell r="ES18"><v>117.6</v></cell><cell r="ET18"><v>85.2</v></cell><cell r="EU18"><v>102.7</v></cell><cell r="EV18"><v>114</v></cell><cell r="EW18"><v>142.5</v></cell><cell r="EX18"><v>-190.7</v></cell><cell r="EY18"><v>3045.1</v></cell><cell r="EZ18"><v>122.4</v></cell><cell r="FA18"><v>96.5</v></cell><cell r="FB18"><v>95.1</v></cell><cell r="FC18"><v>117.7</v></cell><cell r="FD18"><v>118.1</v></cell><cell r="FE18"><v>118.5</v></cell><cell r="FF18"><v>89.2</v></cell><cell r="FG18"><v>104.2</v></cell><cell r="FH18"><v>95.8</v></cell><cell r="FI18"><v>123</v></cell><cell r="FJ18"><v>119.1</v></cell><cell r="FK18"><v>226.1</v></cell><cell r="FL18"><v>110.1</v></cell><cell r="FM18"><v>110.5</v></cell><cell r="FN18"><v>136.6</v></cell><cell r="FO18"><v>107.9</v></cell><cell r="FP18"><v>145.9</v></cell><cell r="FQ18"><v>116.5</v></cell><cell r="FR18"><v>115.4</v></cell><cell r="FS18"><v>120.4</v></cell><cell r="FT18"><v>128.2</v></cell><cell r="FU18"><v>209.6</v></cell><cell r="FV18"><v>81.7</v></cell><cell r="FW18"><v>368.4</v></cell><cell r="FX18"><v>357.6</v></cell><cell r="FY18"><v>595.3</v></cell><cell r="FZ18"><v>124.7</v></cell><cell r="GA18"><v>348.6</v></cell><cell r="GB18"><v>10052</v></cell><cell r="GC18"><v>5501.6</v></cell><cell r="GD18"><v>241.1</v></cell><cell r="GE18"><v>206620</v></cell><cell r="GF18"><v>509.9</v></cell><cell r="GG18"><v>147.5</v></cell><cell r="GH18"><v>703.3</v></cell><cell r="GI18"><v>9.3</v></cell><cell r="GJ18"><v>2093.5</v></cell><cell r="GK18"><v>244</v></cell><cell r="GL18"><v>52.6</v></cell><cell r="GM18"><v>48.5</v></cell><cell r="GN18"><v>40300</v></cell><cell r="GO18"><v>152400</v></cell><cell r="GP18"><v>476833</v></cell><cell r="GQ18"><v>2113</v></cell><cell r="GR18"><v>1922</v></cell><cell r="GS18"><v>3115</v></cell><cell r="GT18"><v>3488.6</v></cell><cell r="GU18"><v>62.7</v></cell><cell r="GV18"><v>38800</v></cell><cell r="GW18"><v>213200</v></cell><cell r="GX18"><v>61.3</v></cell><cell r="GY18"><v>7.63</v></cell><cell r="GZ18"><v>6.97</v></cell><cell r="HA18"><v>3488.6</v></cell><cell r="HB18"><v>3316.6</v></cell><cell r="HC18"><v>6731.7</v></cell><cell r="HD18"><v>1414.1</v></cell><cell r="HE18"><v>1036.1</v></cell><cell r="HF18"><v>2836.3</v></cell><cell r="HG18"><v>3577.8</v></cell><cell r="HH18"><v>2.96</v></cell><cell r="HI18"><v>8.85</v></cell><cell r="HJ18"><v>138.7</v></cell><cell r="HK18"><v>132.6</v></cell><cell r="HL18"><v>118.3</v></cell><cell r="HM18"><v>142.7</v></cell><cell r="HN18"><v>122.8</v></cell><cell r="HO18"><v>138.6</v></cell><cell r="HP18"><v>9157.3</v></cell><cell r="HQ18"><v>20386</v></cell><cell r="HR18"><v>141.5</v></cell><cell r="HS18"><v>141.3</v></cell><cell r="HT18"><v>141.6</v></cell><cell r="HU18"><v>3591960</v></cell><cell r="HV18"><v>946950</v></cell><cell r="HW18"><v>21502130</v></cell><cell r="HX18"><v>1145270</v></cell><cell r="HY18"><v>169280</v></cell><cell r="HZ18"><v>367760</v></cell><cell r="IA18"><v>1353180</v></cell><cell r="IB18"><v>75410</v></cell><cell r="IC18"><v>4328090</v></cell><cell r="ID18"><v>1908910</v></cell><cell r="IE18"><v>2419180</v></cell><cell r="IF18"><v>1818760</v></cell><cell r="IG18"><v>3602710</v></cell><cell r="IH18"><v>4732210</v></cell></row><row r="19"><cell r="A19"><v>43100</v></cell><cell r="B19"><v>2007320</v></cell><cell r="C19"><v>2492640</v></cell><cell r="D19"><v>1252870</v></cell><cell r="E19"><v>471370</v></cell><cell r="F19"><v>73150</v></cell><cell r="G19"><v>178770</v></cell><cell r="H19"><v>8010</v></cell><cell r="I19"><v>481840</v></cell><cell r="J19"><v>2201400</v></cell></row><row r="19"><cell r="M19"><v>28226.8</v></cell><cell r="N19"><v>281.4</v></cell><cell r="O19"><v>310.7</v></cell><cell r="P19"><v>97020.3</v></cell><cell r="Q19"><v>6.14</v></cell><cell r="R19"><v>132086814.5</v></cell><cell r="S19"><v>16973637.9</v></cell></row><row r="19"><cell r="AP19"><v>16005</v></cell><cell r="AQ19"><v>9859</v></cell><cell r="AR19"><v>66.2</v></cell><cell r="AS19"><v>1167840</v></cell><cell r="AT19"><v>4.4</v></cell><cell r="AU19"><v>46632</v></cell><cell r="AV19"><v>409366.6</v></cell><cell r="AW19"><v>385103.9</v></cell><cell r="AX19"><v>101110</v></cell><cell r="AY19"><v>72393000</v></cell><cell r="AZ19"><v>9981150</v></cell><cell r="BA19"><v>26341440</v></cell><cell r="BB19"><v>17951560</v></cell><cell r="BC19"><v>556860</v></cell><cell r="BD19"><v>641830</v></cell><cell r="BE19"><v>703840</v></cell><cell r="BF19"><v>182180</v></cell><cell r="BG19"><v>18118850</v></cell><cell r="BH19"><v>9361670</v></cell><cell r="BI19"><v>57720</v></cell><cell r="BJ19"><v>1830500</v></cell><cell r="BK19"><v>4616960</v></cell></row><row r="19"><cell r="CB19"><v>17929.2</v></cell><cell r="CC19"><v>2176.8</v></cell><cell r="CD19"><v>7119.8</v></cell><cell r="CE19"><v>13750</v></cell><cell r="CF19"><v>132</v></cell><cell r="CG19"><v>39486</v></cell><cell r="CH19"><v>1287766</v></cell><cell r="CI19"><v>788334</v></cell><cell r="CJ19"><v>432427</v></cell><cell r="CK19"><v>8707</v></cell><cell r="CL19"><v>25885</v></cell><cell r="CM19"><v>8262</v></cell><cell r="CN19"><v>-860.3</v></cell><cell r="CO19"><v>59811</v></cell><cell r="CP19"><v>3717.9</v></cell><cell r="CQ19"><v>27833.6</v></cell><cell r="CR19"><v>3231.9</v></cell><cell r="CS19"><v>42032.3</v></cell><cell r="CT19"><v>7800.2</v></cell><cell r="CU19"><v>4966</v></cell><cell r="CV19"><v>3394.4</v></cell><cell r="CW19"><v>10345.4</v></cell><cell r="CX19"><v>137.2</v></cell><cell r="CY19"><v>140.5</v></cell><cell r="CZ19"><v>154.2</v></cell><cell r="DA19"><v>142</v></cell><cell r="DB19"><v>139.1</v></cell><cell r="DC19"><v>136.6</v></cell><cell r="DD19"><v>128.6</v></cell><cell r="DE19"><v>139.8</v></cell><cell r="DF19"><v>141.5</v></cell><cell r="DG19"><v>153.2</v></cell><cell r="DH19"><v>147.2</v></cell><cell r="DI19"><v>142.6</v></cell><cell r="DJ19"><v>131.9</v></cell><cell r="DK19"><v>134.1</v></cell><cell r="DL19"><v>138.8</v></cell><cell r="DM19"><v>157</v></cell><cell r="DN19"><v>134</v></cell><cell r="DO19"><v>139.1</v></cell><cell r="DP19"><v>126.8</v></cell><cell r="DQ19"><v>125.1</v></cell></row><row r="19"><cell r="DS19"><v>135.8</v></cell><cell r="DT19"><v>161.7</v></cell><cell r="DU19"><v>129.1</v></cell><cell r="DV19"><v>81210020.2</v></cell><cell r="DW19"><v>5647</v></cell><cell r="DX19"><v>605161</v></cell><cell r="DY19"><v>605105</v></cell><cell r="DZ19"><v>338037.6</v></cell><cell r="EA19"><v>115.5</v></cell><cell r="EB19"><v>132</v></cell><cell r="EC19"><v>143.9</v></cell><cell r="ED19"><v>130.6</v></cell><cell r="EE19"><v>128</v></cell><cell r="EF19"><v>110.1</v></cell><cell r="EG19"><v>131</v></cell><cell r="EH19"><v>134</v></cell><cell r="EI19"><v>119.3</v></cell><cell r="EJ19"><v>153.4</v></cell><cell r="EK19"><v>137.9</v></cell><cell r="EL19"><v>115.7</v></cell><cell r="EM19"><v>131.7</v></cell><cell r="EN19"><v>144.1</v></cell><cell r="EO19"><v>119.2</v></cell><cell r="EP19"><v>122.2</v></cell><cell r="EQ19"><v>78.5</v></cell><cell r="ER19"><v>95.5</v></cell><cell r="ES19"><v>117</v></cell><cell r="ET19"><v>87</v></cell><cell r="EU19"><v>102.4</v></cell><cell r="EV19"><v>114.2</v></cell><cell r="EW19"><v>137.8</v></cell><cell r="EX19"><v>193.6</v></cell><cell r="EY19"><v>-1053.6</v></cell><cell r="EZ19"><v>134.7</v></cell><cell r="FA19"><v>101</v></cell><cell r="FB19"><v>83.5</v></cell><cell r="FC19"><v>122.4</v></cell><cell r="FD19"><v>140.9</v></cell><cell r="FE19"><v>126.8</v></cell><cell r="FF19"><v>99.9</v></cell><cell r="FG19"><v>108.5</v></cell><cell r="FH19"><v>102.4</v></cell><cell r="FI19"><v>131.5</v></cell><cell r="FJ19"><v>119</v></cell><cell r="FK19"><v>229.6</v></cell><cell r="FL19"><v>113.8</v></cell><cell r="FM19"><v>119.1</v></cell><cell r="FN19"><v>140.3</v></cell><cell r="FO19"><v>114.2</v></cell><cell r="FP19"><v>146.8</v></cell><cell r="FQ19"><v>110.1</v></cell><cell r="FR19"><v>128.5</v></cell><cell r="FS19"><v>112.7</v></cell><cell r="FT19"><v>105.9</v></cell><cell r="FU19"><v>242.2</v></cell><cell r="FV19"><v>96.5</v></cell><cell r="FW19"><v>410.5</v></cell><cell r="FX19"><v>214.7</v></cell><cell r="FY19"><v>676.5</v></cell><cell r="FZ19"><v>148.9</v></cell><cell r="GA19"><v>365.9</v></cell><cell r="GB19"><v>10360</v></cell><cell r="GC19"><v>3588.7</v></cell><cell r="GD19"><v>183.9</v></cell><cell r="GE19"><v>257280</v></cell><cell r="GF19"><v>441.1</v></cell><cell r="GG19"><v>148.8</v></cell><cell r="GH19"><v>702.6</v></cell><cell r="GI19"><v>11.6</v></cell><cell r="GJ19"><v>2444.9</v></cell><cell r="GK19"><v>203.1</v></cell><cell r="GL19"><v>54.7</v></cell><cell r="GM19"><v>50.9</v></cell><cell r="GN19"><v>40860</v></cell><cell r="GO19"><v>148851.6</v></cell><cell r="GP19"><v>465079</v></cell><cell r="GQ19"><v>1833</v></cell><cell r="GR19"><v>1628</v></cell><cell r="GS19"><v>2499</v></cell><cell r="GT19"><v>3653</v></cell><cell r="GU19"><v>64.4</v></cell><cell r="GV19"><v>39360</v></cell><cell r="GW19"><v>524810</v></cell><cell r="GX19"><v>65.5</v></cell><cell r="GY19"><v>7.77</v></cell><cell r="GZ19"><v>7.18</v></cell><cell r="HA19"><v>3653</v></cell><cell r="HB19"><v>3820.9</v></cell><cell r="HC19"><v>6997.6</v></cell><cell r="HD19"><v>1535.8</v></cell><cell r="HE19"><v>1337.2</v></cell><cell r="HF19"><v>2794.9</v></cell><cell r="HG19"><v>3573.2</v></cell><cell r="HH19"><v>3.63</v></cell><cell r="HI19"><v>10.04</v></cell><cell r="HJ19"><v>139.2</v></cell><cell r="HK19"><v>133.1</v></cell><cell r="HL19"><v>118.5</v></cell><cell r="HM19"><v>143</v></cell><cell r="HN19"><v>122.8</v></cell><cell r="HO19"><v>138.5</v></cell><cell r="HP19"><v>9749.1</v></cell><cell r="HQ19"><v>22481.6</v></cell><cell r="HR19"><v>139.7</v></cell><cell r="HS19"><v>137.8</v></cell><cell r="HT19"><v>140.7</v></cell><cell r="HU19"><v>3683130</v></cell><cell r="HV19"><v>957200</v></cell><cell r="HW19"><v>21701110</v></cell><cell r="HX19"><v>1151720</v></cell><cell r="HY19"><v>179250</v></cell><cell r="HZ19"><v>367420</v></cell><cell r="IA19"><v>1421680</v></cell><cell r="IB19"><v>72870</v></cell><cell r="IC19"><v>4406120</v></cell><cell r="ID19"><v>1934970</v></cell><cell r="IE19"><v>2471140</v></cell><cell r="IF19"><v>1824690</v></cell><cell r="IG19"><v>3681990</v></cell><cell r="IH19"><v>5013110</v></cell></row><row r="20"><cell r="A20"><v>43131</v></cell><cell r="B20"><v>711990</v></cell><cell r="C20"><v>1192800</v></cell><cell r="D20"><v>144550</v></cell><cell r="E20"><v>259770</v></cell><cell r="F20"><v>83070</v></cell><cell r="G20"><v>180060</v></cell><cell r="H20"><v>5490</v></cell><cell r="I20"><v>480070</v></cell><cell r="J20"><v>1409900</v></cell></row><row r="20"><cell r="M20"><v>28538</v></cell><cell r="N20"><v>267.9</v></cell><cell r="O20"><v>311.2</v></cell><cell r="P20"><v>101864</v></cell><cell r="Q20"><v>6.33</v></cell><cell r="R20"><v>133632336.3</v></cell><cell r="S20"><v>17332841.5</v></cell></row><row r="20"><cell r="AP20"><v>16337</v></cell><cell r="AQ20"><v>9847</v></cell><cell r="AR20"><v>67.4</v></cell><cell r="AS20"><v>1045027</v></cell><cell r="AT20"><v>4.7</v></cell><cell r="AU20"><v>55948</v></cell><cell r="AV20"><v>417789.2</v></cell><cell r="AW20"><v>393743.8</v></cell><cell r="AX20"><v>104680</v></cell><cell r="AY20"><v>72535743.2</v></cell><cell r="AZ20"><v>10068171.3</v></cell><cell r="BA20"><v>26151389.8</v></cell><cell r="BB20"><v>18285886.6</v></cell><cell r="BC20"><v>591257.9</v></cell><cell r="BD20"><v>652804</v></cell><cell r="BE20"><v>708347.1</v></cell><cell r="BF20"><v>184053.4</v></cell><cell r="BG20"><v>18030295.5</v></cell><cell r="BH20"><v>9465887.7</v></cell><cell r="BI20"><v>53188.6</v></cell><cell r="BJ20"><v>1846970.2</v></cell><cell r="BK20"><v>4783377.7</v></cell></row><row r="20"><cell r="CB20"><v>17231.5</v></cell><cell r="CC20"><v>2095.9</v></cell><cell r="CD20"><v>6653.2</v></cell><cell r="CE20"><v>12340</v></cell><cell r="CF20"><v>129.7</v></cell><cell r="CG20"><v>34204</v></cell><cell r="CH20"><v>1684761</v></cell><cell r="CI20"><v>1054757</v></cell><cell r="CJ20"><v>553695</v></cell><cell r="CK20"><v>9148</v></cell><cell r="CL20"><v>26895</v></cell><cell r="CM20"><v>6195</v></cell><cell r="CN20"><v>3503.9</v></cell><cell r="CO20"><v>61922</v></cell><cell r="CP20"><v>3969.4</v></cell><cell r="CQ20"><v>25408.1</v></cell><cell r="CR20"><v>3044.3</v></cell><cell r="CS20"><v>41081.3</v></cell><cell r="CT20"><v>8168.7</v></cell><cell r="CU20"><v>4580</v></cell><cell r="CV20"><v>1674.5</v></cell><cell r="CW20"><v>11658.7</v></cell><cell r="CX20"><v>136.9</v></cell><cell r="CY20"><v>139.2</v></cell><cell r="CZ20"><v>154.7</v></cell><cell r="DA20"><v>142.3</v></cell><cell r="DB20"><v>140.4</v></cell><cell r="DC20"><v>136.6</v></cell><cell r="DD20"><v>129.1</v></cell><cell r="DE20"><v>139.3</v></cell><cell r="DF20"><v>140.4</v></cell><cell r="DG20"><v>153.6</v></cell><cell r="DH20"><v>147.5</v></cell><cell r="DI20"><v>142.3</v></cell><cell r="DJ20"><v>132.3</v></cell><cell r="DK20"><v>134.1</v></cell><cell r="DL20"><v>137.2</v></cell><cell r="DM20"><v>157.7</v></cell><cell r="DN20"><v>134.4</v></cell><cell r="DO20"><v>140.4</v></cell><cell r="DP20"><v>127.3</v></cell><cell r="DQ20"><v>125.8</v></cell></row><row r="20"><cell r="DS20"><v>136</v></cell><cell r="DT20"><v>151.6</v></cell><cell r="DU20"><v>127.3</v></cell><cell r="DV20"><v>80927596.7</v></cell><cell r="DW20"><v>7364</v></cell><cell r="DX20"><v>714969</v></cell><cell r="DY20"><v>730118</v></cell><cell r="DZ20"><v>164069.9</v></cell><cell r="EA20"><v>114.7</v></cell><cell r="EB20"><v>133.8</v></cell><cell r="EC20"><v>149.5</v></cell><cell r="ED20"><v>132.3</v></cell><cell r="EE20"><v>129.2</v></cell><cell r="EF20"><v>111.1</v></cell><cell r="EG20"><v>130.6</v></cell><cell r="EH20"><v>138.3</v></cell><cell r="EI20"><v>125.6</v></cell><cell r="EJ20"><v>153.3</v></cell><cell r="EK20"><v>140.7</v></cell><cell r="EL20"><v>116</v></cell><cell r="EM20"><v>129.9</v></cell><cell r="EN20"><v>140.8</v></cell><cell r="EO20"><v>120.6</v></cell><cell r="EP20"><v>119.7</v></cell><cell r="EQ20"><v>80.2</v></cell><cell r="ER20"><v>97.5</v></cell><cell r="ES20"><v>121.1</v></cell><cell r="ET20"><v>88.3</v></cell><cell r="EU20"><v>105</v></cell><cell r="EV20"><v>114.9</v></cell><cell r="EW20"><v>135.6</v></cell><cell r="EX20"><v>1469.9</v></cell><cell r="EY20"><v>2038.6</v></cell><cell r="EZ20"><v>131.4</v></cell><cell r="FA20"><v>107.8</v></cell><cell r="FB20"><v>85.7</v></cell><cell r="FC20"><v>120.4</v></cell><cell r="FD20"><v>141.1</v></cell><cell r="FE20"><v>125.6</v></cell><cell r="FF20"><v>89.3</v></cell><cell r="FG20"><v>108.2</v></cell><cell r="FH20"><v>90.8</v></cell><cell r="FI20"><v>133.3</v></cell><cell r="FJ20"><v>120.1</v></cell><cell r="FK20"><v>231.6</v></cell><cell r="FL20"><v>112.2</v></cell><cell r="FM20"><v>124.3</v></cell><cell r="FN20"><v>143.7</v></cell><cell r="FO20"><v>114.4</v></cell><cell r="FP20"><v>157.2</v></cell><cell r="FQ20"><v>106</v></cell><cell r="FR20"><v>121.7</v></cell><cell r="FS20"><v>123.8</v></cell><cell r="FT20"><v>132.5</v></cell><cell r="FU20"><v>217.8</v></cell><cell r="FV20"><v>93.7</v></cell><cell r="FW20"><v>393.3</v></cell><cell r="FX20"><v>344</v></cell><cell r="FY20"><v>711.6</v></cell><cell r="FZ20"><v>119.1</v></cell><cell r="GA20"><v>319.3</v></cell><cell r="GB20"><v>7138</v></cell><cell r="GC20"><v>6144.1</v></cell><cell r="GD20"><v>284.2</v></cell><cell r="GE20"><v>442430</v></cell><cell r="GF20"><v>517.8</v></cell><cell r="GG20"><v>120.1</v></cell><cell r="GH20"><v>1090.5</v></cell><cell r="GI20"><v>8.4</v></cell><cell r="GJ20"><v>2483.6</v></cell><cell r="GK20"><v>236.9</v></cell><cell r="GL20"><v>52.4</v></cell><cell r="GM20"><v>51.7</v></cell><cell r="GN20"><v>42200</v></cell><cell r="GO20"><v>157633.9</v></cell><cell r="GP20"><v>473163</v></cell><cell r="GQ20"><v>1951</v></cell><cell r="GR20"><v>1715</v></cell><cell r="GS20"><v>2894</v></cell><cell r="GT20"><v>3050.8</v></cell><cell r="GU20"><v>69.1</v></cell><cell r="GV20"><v>40700</v></cell><cell r="GW20"><v>275690</v></cell><cell r="GX20"><v>68.7</v></cell><cell r="GY20"><v>7.93</v></cell><cell r="GZ20"><v>7.42</v></cell><cell r="HA20"><v>3050.8</v></cell><cell r="HB20"><v>3193.9</v></cell><cell r="HC20"><v>6106.9</v></cell><cell r="HD20"><v>1409.6</v></cell><cell r="HE20"><v>1396.6</v></cell><cell r="HF20"><v>3177.5</v></cell><cell r="HG20"><v>3618.4</v></cell><cell r="HH20"><v>4.56</v></cell><cell r="HI20"><v>9.52</v></cell><cell r="HJ20"><v>140.5</v></cell><cell r="HK20"><v>133.3</v></cell><cell r="HL20"><v>119.3</v></cell><cell r="HM20"><v>144.2</v></cell><cell r="HN20"><v>123.6</v></cell><cell r="HO20"><v>139</v></cell><cell r="HP20"><v>10757.3</v></cell><cell r="HQ20"><v>22750.2</v></cell><cell r="HR20"><v>138.1</v></cell><cell r="HS20"><v>135.9</v></cell><cell r="HT20"><v>139.3</v></cell><cell r="HU20"><v>3737960.6</v></cell><cell r="HV20"><v>971663.8</v></cell><cell r="HW20"><v>21441765.4</v></cell><cell r="HX20"><v>1171822.4</v></cell><cell r="HY20"><v>184889.6</v></cell><cell r="HZ20"><v>370516.4</v></cell><cell r="IA20"><v>1507647.5</v></cell><cell r="IB20"><v>60962.8</v></cell><cell r="IC20"><v>4483683.1</v></cell><cell r="ID20"><v>1993139.6</v></cell><cell r="IE20"><v>2490543.5</v></cell><cell r="IF20"><v>1840787.2</v></cell><cell r="IG20"><v>3759934.6</v></cell><cell r="IH20"><v>4650051.9</v></cell></row><row r="21"><cell r="A21"><v>43159</v></cell><cell r="B21"><v>642230</v></cell><cell r="C21"><v>1125450</v></cell><cell r="D21"><v>222430</v></cell><cell r="E21"><v>274010</v></cell><cell r="F21"><v>94810</v></cell><cell r="G21"><v>199820</v></cell><cell r="H21"><v>3610</v></cell><cell r="I21"><v>481470</v></cell><cell r="J21"><v>1592260</v></cell></row><row r="21"><cell r="M21"><v>26343.8</v></cell><cell r="N21"><v>262.6</v></cell><cell r="O21"><v>312.4</v></cell><cell r="P21"><v>91952.5</v></cell><cell r="Q21"><v>6.32</v></cell><cell r="R21"><v>134789921.6</v></cell><cell r="S21"><v>17777405</v></cell></row><row r="21"><cell r="AP21"><v>15709</v></cell><cell r="AQ21"><v>10143</v></cell><cell r="AR21"><v>63.5</v></cell><cell r="AS21"><v>1049259</v></cell><cell r="AT21"><v>4.1</v></cell><cell r="AU21"><v>54589</v></cell><cell r="AV21"><v>420590.6</v></cell><cell r="AW21"><v>395465.6</v></cell><cell r="AX21"><v>95840</v></cell><cell r="AY21"><v>73389780</v></cell><cell r="AZ21"><v>10167740</v></cell><cell r="BA21"><v>26272220</v></cell><cell r="BB21"><v>18544130</v></cell><cell r="BC21"><v>656580</v></cell><cell r="BD21"><v>658270</v></cell><cell r="BE21"><v>705410</v></cell><cell r="BF21"><v>188860</v></cell><cell r="BG21"><v>18405690</v></cell><cell r="BH21"><v>9555760</v></cell><cell r="BI21"><v>53240</v></cell><cell r="BJ21"><v>1859490</v></cell><cell r="BK21"><v>4866520</v></cell></row><row r="21"><cell r="CB21"><v>16775.7</v></cell><cell r="CC21"><v>2088.5</v></cell><cell r="CD21"><v>6539.6</v></cell><cell r="CE21"><v>14250</v></cell><cell r="CF21"><v>125.1</v></cell><cell r="CG21"><v>37590</v></cell><cell r="CH21"><v>1686180</v></cell><cell r="CI21"><v>1053596</v></cell><cell r="CJ21"><v>560653</v></cell><cell r="CK21"><v>8936</v></cell><cell r="CL21"><v>26397</v></cell><cell r="CM21"><v>6782</v></cell><cell r="CN21"><v>-2351.3</v></cell><cell r="CO21"><v>55286</v></cell><cell r="CP21"><v>3328.3</v></cell><cell r="CQ21"><v>26034.4</v></cell><cell r="CR21"><v>3806.6</v></cell><cell r="CS21"><v>38337.7</v></cell><cell r="CT21"><v>7243.7</v></cell><cell r="CU21"><v>4255.4</v></cell><cell r="CV21"><v>2896</v></cell><cell r="CW21"><v>10197.2</v></cell><cell r="CX21"><v>136.4</v></cell><cell r="CY21"><v>137.6</v></cell><cell r="CZ21"><v>154.9</v></cell><cell r="DA21"><v>142.6</v></cell><cell r="DB21"><v>141.3</v></cell><cell r="DC21"><v>136.7</v></cell><cell r="DD21"><v>129.6</v></cell><cell r="DE21"><v>138.5</v></cell><cell r="DF21"><v>138.7</v></cell><cell r="DG21"><v>153.3</v></cell><cell r="DH21"><v>147.8</v></cell><cell r="DI21"><v>142.4</v></cell><cell r="DJ21"><v>132.5</v></cell><cell r="DK21"><v>134</v></cell><cell r="DL21"><v>135.6</v></cell><cell r="DM21"><v>159.3</v></cell><cell r="DN21"><v>134.7</v></cell><cell r="DO21"><v>141.3</v></cell><cell r="DP21"><v>127.3</v></cell><cell r="DQ21"><v>126.5</v></cell></row><row r="21"><cell r="DS21"><v>135.9</v></cell><cell r="DT21"><v>140.5</v></cell><cell r="DU21"><v>125.8</v></cell><cell r="DV21"><v>81916309.7</v></cell><cell r="DW21"><v>1665</v></cell><cell r="DX21"><v>645469</v></cell><cell r="DY21"><v>636837</v></cell><cell r="DZ21"><v>350452.6</v></cell><cell r="EA21"><v>110.1</v></cell><cell r="EB21"><v>129.7</v></cell><cell r="EC21"><v>136.1</v></cell><cell r="ED21"><v>127.4</v></cell><cell r="EE21"><v>119.5</v></cell><cell r="EF21"><v>118.8</v></cell><cell r="EG21"><v>124.8</v></cell><cell r="EH21"><v>138.5</v></cell><cell r="EI21"><v>124</v></cell><cell r="EJ21"><v>146.6</v></cell><cell r="EK21"><v>136.3</v></cell><cell r="EL21"><v>116.1</v></cell><cell r="EM21"><v>128</v></cell><cell r="EN21"><v>137.9</v></cell><cell r="EO21"><v>120.7</v></cell><cell r="EP21"><v>121.6</v></cell><cell r="EQ21"><v>80.1</v></cell><cell r="ER21"><v>98.8</v></cell><cell r="ES21"><v>122.6</v></cell><cell r="ET21"><v>89.8</v></cell><cell r="EU21"><v>105.4</v></cell><cell r="EV21"><v>115.5</v></cell><cell r="EW21"><v>133.7</v></cell><cell r="EX21"><v>-421</v></cell><cell r="EY21"><v>-1930.6</v></cell><cell r="EZ21"><v>125.9</v></cell><cell r="FA21"><v>109.9</v></cell><cell r="FB21"><v>96.9</v></cell><cell r="FC21"><v>115</v></cell><cell r="FD21"><v>142.9</v></cell><cell r="FE21"><v>125.5</v></cell><cell r="FF21"><v>94.1</v></cell><cell r="FG21"><v>101.2</v></cell><cell r="FH21"><v>91.2</v></cell><cell r="FI21"><v>118.8</v></cell><cell r="FJ21"><v>110.9</v></cell><cell r="FK21"><v>217.9</v></cell><cell r="FL21"><v>103.9</v></cell><cell r="FM21"><v>118.8</v></cell><cell r="FN21"><v>143</v></cell><cell r="FO21"><v>119.2</v></cell><cell r="FP21"><v>145.5</v></cell><cell r="FQ21"><v>105.5</v></cell><cell r="FR21"><v>139.1</v></cell><cell r="FS21"><v>123.6</v></cell><cell r="FT21"><v>143</v></cell><cell r="FU21"><v>216.4</v></cell><cell r="FV21"><v>87.6</v></cell><cell r="FW21"><v>374.6</v></cell><cell r="FX21"><v>383</v></cell><cell r="FY21"><v>577.1</v></cell><cell r="FZ21"><v>142.4</v></cell><cell r="GA21"><v>323.4</v></cell><cell r="GB21"><v>5524</v></cell><cell r="GC21"><v>4081.5</v></cell><cell r="GD21"><v>295.6</v></cell><cell r="GE21"><v>507350</v></cell><cell r="GF21"><v>464.1</v></cell><cell r="GG21"><v>123.2</v></cell><cell r="GH21"><v>1211.6</v></cell><cell r="GI21"><v>6.7</v></cell><cell r="GJ21"><v>2433</v></cell><cell r="GK21"><v>241.8</v></cell><cell r="GL21"><v>52.1</v></cell><cell r="GM21"><v>47.8</v></cell><cell r="GN21"><v>43000</v></cell><cell r="GO21"><v>159525</v></cell><cell r="GP21"><v>472872</v></cell><cell r="GQ21"><v>2087</v></cell><cell r="GR21"><v>1854</v></cell><cell r="GS21"><v>3158</v></cell><cell r="GT21"><v>3165.5</v></cell><cell r="GU21"><v>65.3</v></cell><cell r="GV21"><v>41500</v></cell><cell r="GW21"><v>329210</v></cell><cell r="GX21"><v>65.8</v></cell><cell r="GY21"><v>8.03</v></cell><cell r="GZ21"><v>7.57</v></cell><cell r="HA21"><v>3165.5</v></cell><cell r="HB21"><v>3278</v></cell><cell r="HC21"><v>6200</v></cell><cell r="HD21"><v>1420.7</v></cell><cell r="HE21"><v>1441</v></cell><cell r="HF21"><v>2678.9</v></cell><cell r="HG21"><v>3189.5</v></cell><cell r="HH21"><v>5.36</v></cell><cell r="HI21"><v>9.75</v></cell><cell r="HJ21"><v>141.5</v></cell><cell r="HK21"><v>133.8</v></cell><cell r="HL21"><v>120.2</v></cell><cell r="HM21"><v>144.2</v></cell><cell r="HN21"><v>124.6</v></cell><cell r="HO21"><v>139</v></cell><cell r="HP21"><v>11977.6</v></cell><cell r="HQ21"><v>22941.4</v></cell><cell r="HR21"><v>136.1</v></cell><cell r="HS21"><v>133.8</v></cell><cell r="HT21"><v>137.4</v></cell><cell r="HU21"><v>3703200</v></cell><cell r="HV21"><v>1027160</v></cell><cell r="HW21"><v>21541860</v></cell><cell r="HX21"><v>1189080</v></cell><cell r="HY21"><v>185940</v></cell><cell r="HZ21"><v>370840</v></cell><cell r="IA21"><v>1540430</v></cell><cell r="IB21"><v>65560</v></cell><cell r="IC21"><v>4486790</v></cell><cell r="ID21"><v>1960690</v></cell><cell r="IE21"><v>2526100</v></cell><cell r="IF21"><v>1801780</v></cell><cell r="IG21"><v>3901570</v></cell><cell r="IH21"><v>4863690</v></cell></row><row r="22"><cell r="A22"><v>43190</v></cell><cell r="B22"><v>2069410</v></cell><cell r="C22"><v>3506180</v></cell><cell r="D22"><v>1593880</v></cell><cell r="E22"><v>925050</v></cell><cell r="F22"><v>10900</v></cell><cell r="G22"><v>376040</v></cell><cell r="H22"><v>3890</v></cell><cell r="I22"><v>1433810</v></cell><cell r="J22"><v>1426510</v></cell></row><row r="22"><cell r="M22"><v>28507.1</v></cell><cell r="N22"><v>302.2</v></cell><cell r="O22"><v>313.1</v></cell><cell r="P22"><v>105851.4</v></cell><cell r="Q22"><v>6.16</v></cell><cell r="R22"><v>139625865</v></cell><cell r="S22"><v>18293476.1</v></cell></row><row r="22"><cell r="AP22"><v>16834</v></cell><cell r="AQ22"><v>10280</v></cell><cell r="AR22"><v>63.9</v></cell><cell r="AS22"><v>1021539</v></cell><cell r="AT22"><v>4.4</v></cell><cell r="AU22"><v>83114</v></cell><cell r="AV22"><v>424361.1</v></cell><cell r="AW22"><v>399118.3</v></cell><cell r="AX22"><v>112340</v></cell><cell r="AY22"><v>76884240</v></cell><cell r="AZ22"><v>10302150</v></cell><cell r="BA22"><v>26992680</v></cell><cell r="BB22"><v>19084690</v></cell><cell r="BC22"><v>724930</v></cell><cell r="BD22"><v>686280</v></cell><cell r="BE22"><v>697120</v></cell><cell r="BF22"><v>197030</v></cell><cell r="BG22"><v>20504720</v></cell><cell r="BH22"><v>9745650</v></cell><cell r="BI22"><v>55560</v></cell><cell r="BJ22"><v>1897860</v></cell><cell r="BK22"><v>5080260</v></cell></row><row r="22"><cell r="CB22"><v>18627.6</v></cell><cell r="CC22"><v>2403.8</v></cell><cell r="CD22"><v>7348.9</v></cell><cell r="CE22"><v>20930</v></cell><cell r="CF22"><v>124.4</v></cell><cell r="CG22"><v>45809</v></cell><cell r="CH22"><v>1742307</v></cell><cell r="CI22"><v>1145879</v></cell><cell r="CJ22"><v>518015</v></cell><cell r="CK22"><v>9661</v></cell><cell r="CL22"><v>28620</v></cell><cell r="CM22"><v>9827</v></cell><cell r="CN22"><v>942.1</v></cell><cell r="CO22"><v>62376</v></cell><cell r="CP22"><v>3312.8</v></cell><cell r="CQ22"><v>29317</v></cell><cell r="CR22"><v>3436.3</v></cell><cell r="CS22"><v>42823.9</v></cell><cell r="CT22"><v>8211.9</v></cell><cell r="CU22"><v>5239.5</v></cell><cell r="CV22"><v>2494.6</v></cell><cell r="CW22"><v>11128.8</v></cell><cell r="CX22"><v>136.5</v></cell><cell r="CY22"><v>137.2</v></cell><cell r="CZ22"><v>156.3</v></cell><cell r="DA22"><v>143.1</v></cell><cell r="DB22"><v>142</v></cell><cell r="DC22"><v>136.5</v></cell><cell r="DD22"><v>130.3</v></cell><cell r="DE22"><v>138.7</v></cell><cell r="DF22"><v>138.6</v></cell><cell r="DG22"><v>155.1</v></cell><cell r="DH22"><v>148.3</v></cell><cell r="DI22"><v>142.6</v></cell><cell r="DJ22"><v>133.3</v></cell><cell r="DK22"><v>134</v></cell><cell r="DL22"><v>134.8</v></cell><cell r="DM22"><v>159.7</v></cell><cell r="DN22"><v>135.2</v></cell><cell r="DO22"><v>142</v></cell><cell r="DP22"><v>126.4</v></cell><cell r="DQ22"><v>127.1</v></cell></row><row r="22"><cell r="DS22"><v>136.2</v></cell><cell r="DT22"><v>134.6</v></cell><cell r="DU22"><v>124.6</v></cell><cell r="DV22"><v>85834358.5</v></cell><cell r="DW22"><v>996</v></cell><cell r="DX22"><v>723134</v></cell><cell r="DY22"><v>677202</v></cell><cell r="DZ22"><v>567532.5</v></cell><cell r="EA22"><v>131.6</v></cell><cell r="EB22"><v>140.2</v></cell><cell r="EC22"><v>156.7</v></cell><cell r="ED22"><v>140.3</v></cell><cell r="EE22"><v>136.5</v></cell><cell r="EF22"><v>130.5</v></cell><cell r="EG22"><v>137.4</v></cell><cell r="EH22"><v>147.9</v></cell><cell r="EI22"><v>136.1</v></cell><cell r="EJ22"><v>154.5</v></cell><cell r="EK22"><v>146.1</v></cell><cell r="EL22"><v>116.3</v></cell><cell r="EM22"><v>128.2</v></cell><cell r="EN22"><v>137.3</v></cell><cell r="EO22"><v>120.1</v></cell><cell r="EP22"><v>138.3</v></cell><cell r="EQ22"><v>81.2</v></cell><cell r="ER22"><v>98</v></cell><cell r="ES22"><v>122.6</v></cell><cell r="ET22"><v>88.5</v></cell><cell r="EU22"><v>105.4</v></cell><cell r="EV22"><v>115.8</v></cell><cell r="EW22"><v>133.7</v></cell><cell r="EX22"><v>-1123</v></cell><cell r="EY22"><v>2057.2</v></cell><cell r="EZ22"><v>128.3</v></cell><cell r="FA22"><v>123.1</v></cell><cell r="FB22"><v>95</v></cell><cell r="FC22"><v>119</v></cell><cell r="FD22"><v>169.3</v></cell><cell r="FE22"><v>130.3</v></cell><cell r="FF22"><v>105.2</v></cell><cell r="FG22"><v>112.7</v></cell><cell r="FH22"><v>111.2</v></cell><cell r="FI22"><v>128.6</v></cell><cell r="FJ22"><v>126.9</v></cell><cell r="FK22"><v>231.5</v></cell><cell r="FL22"><v>111.3</v></cell><cell r="FM22"><v>129.8</v></cell><cell r="FN22"><v>151.3</v></cell><cell r="FO22"><v>132.9</v></cell><cell r="FP22"><v>159.8</v></cell><cell r="FQ22"><v>117.4</v></cell><cell r="FR22"><v>147.9</v></cell><cell r="FS22"><v>134.4</v></cell><cell r="FT22"><v>151.1</v></cell><cell r="FU22"><v>276.5</v></cell><cell r="FV22"><v>109.2</v></cell><cell r="FW22"><v>459.3</v></cell><cell r="FX22"><v>380.3</v></cell><cell r="FY22"><v>645.6</v></cell><cell r="FZ22"><v>202.1</v></cell><cell r="GA22"><v>382.6</v></cell><cell r="GB22"><v>4723</v></cell><cell r="GC22"><v>4212.9</v></cell><cell r="GD22"><v>311.3</v></cell><cell r="GE22"><v>611500</v></cell><cell r="GF22"><v>444.5</v></cell><cell r="GG22"><v>162.7</v></cell><cell r="GH22"><v>1592.9</v></cell><cell r="GI22"><v>8.8</v></cell><cell r="GJ22"><v>2842.9</v></cell><cell r="GK22"><v>246.3</v></cell><cell r="GL22"><v>51</v></cell><cell r="GM22"><v>50.3</v></cell><cell r="GN22"><v>44400</v></cell><cell r="GO22"><v>155117.7</v></cell></row><row r="22"><cell r="GQ22"><v>2129</v></cell><cell r="GR22"><v>1991</v></cell><cell r="GS22"><v>3194</v></cell><cell r="GT22"><v>3750.5</v></cell><cell r="GU22"><v>66</v></cell><cell r="GV22"><v>42900</v></cell><cell r="GW22"><v>-346100</v></cell><cell r="GX22"><v>85</v></cell><cell r="GY22"><v>8.19</v></cell><cell r="GZ22"><v>7.57</v></cell><cell r="HA22"><v>3750.5</v></cell><cell r="HB22"><v>4017.6</v></cell><cell r="HC22"><v>7681</v></cell><cell r="HD22"><v>1675.1</v></cell><cell r="HE22"><v>1491.6</v></cell><cell r="HF22"><v>3316.4</v></cell><cell r="HG22"><v>3702</v></cell><cell r="HH22"><v>6.21</v></cell><cell r="HI22"><v>8.37</v></cell><cell r="HJ22"><v>142.2</v></cell><cell r="HK22"><v>134.3</v></cell><cell r="HL22"><v>121</v></cell><cell r="HM22"><v>144.6</v></cell><cell r="HN22"><v>125.1</v></cell><cell r="HO22"><v>139.8</v></cell><cell r="HP22"><v>15861.9</v></cell><cell r="HQ22"><v>23880.6</v></cell><cell r="HR22"><v>135.5</v></cell><cell r="HS22"><v>132.7</v></cell><cell r="HT22"><v>137.1</v></cell><cell r="HU22"><v>3729990</v></cell><cell r="HV22"><v>1036800</v></cell><cell r="HW22"><v>22225890</v></cell><cell r="HX22"><v>1212680</v></cell><cell r="HY22"><v>186090</v></cell><cell r="HZ22"><v>364890</v></cell><cell r="IA22"><v>1554070</v></cell><cell r="IB22"><v>63080</v></cell><cell r="IC22"><v>4669380</v></cell><cell r="ID22"><v>2051600</v></cell><cell r="IE22"><v>2617780</v></cell><cell r="IF22"><v>1858010</v></cell><cell r="IG22"><v>4963930</v></cell><cell r="IH22"><v>5632590</v></cell></row><row r="23"><cell r="A23"><v>43220</v></cell><cell r="B23"><v>575330</v></cell><cell r="C23"><v>1133300</v></cell><cell r="D23"><v>77710</v></cell><cell r="E23"><v>341360</v></cell><cell r="F23"><v>101280</v></cell><cell r="G23"><v>-5510</v></cell><cell r="H23"><v>6840</v></cell><cell r="I23"><v>557890</v></cell><cell r="J23"><v>2234170</v></cell></row><row r="23"><cell r="M23"><v>28215.4</v></cell><cell r="N23"><v>284.3</v></cell><cell r="O23"><v>313.8</v></cell><cell r="P23"><v>103890.9</v></cell><cell r="Q23"><v>6.1</v></cell><cell r="R23"><v>139816468.2</v></cell><cell r="S23"><v>19036480.3</v></cell></row><row r="23"><cell r="AP23"><v>17563</v></cell><cell r="AQ23"><v>10915</v></cell><cell r="AR23"><v>69.3</v></cell><cell r="AS23"><v>745033</v></cell><cell r="AT23"><v>3.8</v></cell><cell r="AU23"><v>73268</v></cell><cell r="AV23"><v>420366.3</v></cell><cell r="AW23"><v>395276.8</v></cell><cell r="AX23"><v>97980</v></cell><cell r="AY23"><v>75803922.2</v></cell><cell r="AZ23"><v>10268777.6</v></cell><cell r="BA23"><v>26510777</v></cell><cell r="BB23"><v>19211422.8</v></cell><cell r="BC23"><v>710254.3</v></cell><cell r="BD23"><v>731886.2</v></cell><cell r="BE23"><v>690565.4</v></cell><cell r="BF23"><v>200919.8</v></cell><cell r="BG23"><v>19812950</v></cell><cell r="BH23"><v>9854961.5</v></cell><cell r="BI23"><v>53611.3</v></cell><cell r="BJ23"><v>1903933.9</v></cell><cell r="BK23"><v>5065290.4</v></cell></row><row r="23"><cell r="CB23"><v>17749.9</v></cell><cell r="CC23"><v>2283.7</v></cell><cell r="CD23"><v>7173.3</v></cell><cell r="CE23"><v>4840</v></cell><cell r="CF23"><v>123.5</v></cell><cell r="CG23"><v>28604</v></cell><cell r="CH23"><v>1958761</v></cell><cell r="CI23"><v>1230046</v></cell><cell r="CJ23"><v>661007</v></cell><cell r="CK23"><v>8712</v></cell><cell r="CL23"><v>28508</v></cell><cell r="CM23"><v>7163</v></cell><cell r="CN23"><v>-2765.1</v></cell><cell r="CO23"><v>56862</v></cell><cell r="CP23"><v>2800.1</v></cell><cell r="CQ23"><v>25948</v></cell><cell r="CR23"><v>3308.4</v></cell><cell r="CS23"><v>39964.7</v></cell><cell r="CT23"><v>7641</v></cell><cell r="CU23"><v>4372.4</v></cell><cell r="CV23"><v>2579.5</v></cell><cell r="CW23"><v>10463.4</v></cell><cell r="CX23"><v>137.1</v></cell><cell r="CY23"><v>137.5</v></cell><cell r="CZ23"><v>156.9</v></cell><cell r="DA23"><v>144</v></cell><cell r="DB23"><v>142.9</v></cell><cell r="DC23"><v>136.5</v></cell><cell r="DD23"><v>131.3</v></cell><cell r="DE23"><v>139.1</v></cell><cell r="DF23"><v>138.6</v></cell><cell r="DG23"><v>156.1</v></cell><cell r="DH23"><v>149.1</v></cell><cell r="DI23"><v>143.8</v></cell><cell r="DJ23"><v>134.2</v></cell><cell r="DK23"><v>134.8</v></cell><cell r="DL23"><v>135.7</v></cell><cell r="DM23"><v>159.2</v></cell><cell r="DN23"><v>136.2</v></cell><cell r="DO23"><v>142.9</v></cell><cell r="DP23"><v>124.6</v></cell><cell r="DQ23"><v>128.2</v></cell></row><row r="23"><cell r="DS23"><v>136.4</v></cell><cell r="DT23"><v>132.6</v></cell><cell r="DU23"><v>123.5</v></cell><cell r="DV23"><v>84655900.5</v></cell><cell r="DW23"><v>-2483</v></cell><cell r="DX23"><v>713344</v></cell><cell r="DY23"><v>673137</v></cell><cell r="DZ23"><v>268958.7</v></cell><cell r="EA23"><v>102.6</v></cell><cell r="EB23"><v>123.1</v></cell><cell r="EC23"><v>153.7</v></cell><cell r="ED23"><v>122.6</v></cell><cell r="EE23"><v>119.7</v></cell><cell r="EF23"><v>97.6</v></cell><cell r="EG23"><v>120.1</v></cell><cell r="EH23"><v>135.9</v></cell><cell r="EI23"><v>124.4</v></cell><cell r="EJ23"><v>132.8</v></cell><cell r="EK23"><v>129</v></cell><cell r="EL23"><v>117.3</v></cell><cell r="EM23"><v>130.7</v></cell><cell r="EN23"><v>139.8</v></cell><cell r="EO23"><v>120.4</v></cell><cell r="EP23"><v>140.2</v></cell><cell r="EQ23"><v>87.5</v></cell><cell r="ER23"><v>99</v></cell><cell r="ES23"><v>123.1</v></cell><cell r="ET23"><v>90.2</v></cell><cell r="EU23"><v>104.9</v></cell><cell r="EV23"><v>116.3</v></cell><cell r="EW23"><v>135.4</v></cell><cell r="EX23"><v>-1785.4</v></cell><cell r="EY23"><v>-983</v></cell><cell r="EZ23"><v>109</v></cell><cell r="FA23"><v>116.4</v></cell><cell r="FB23"><v>75.8</v></cell><cell r="FC23"><v>116.2</v></cell><cell r="FD23"><v>125.4</v></cell><cell r="FE23"><v>126.3</v></cell><cell r="FF23"><v>89.8</v></cell><cell r="FG23"><v>107.5</v></cell><cell r="FH23"><v>88.2</v></cell><cell r="FI23"><v>117.7</v></cell><cell r="FJ23"><v>112.9</v></cell><cell r="FK23"><v>194.9</v></cell><cell r="FL23"><v>105.5</v></cell><cell r="FM23"><v>126</v></cell><cell r="FN23"><v>134</v></cell><cell r="FO23"><v>102.7</v></cell><cell r="FP23"><v>151.6</v></cell><cell r="FQ23"><v>102.1</v></cell><cell r="FR23"><v>106</v></cell><cell r="FS23"><v>122.6</v></cell><cell r="FT23"><v>141.2</v></cell><cell r="FU23"><v>182.4</v></cell><cell r="FV23"><v>93.3</v></cell><cell r="FW23"><v>346.3</v></cell><cell r="FX23"><v>386</v></cell><cell r="FY23"><v>604.2</v></cell><cell r="FZ23"><v>106.4</v></cell><cell r="GA23"><v>267.3</v></cell><cell r="GB23"><v>4239</v></cell><cell r="GC23"><v>3149.1</v></cell><cell r="GD23"><v>337.5</v></cell><cell r="GE23"><v>574660</v></cell><cell r="GF23"><v>462.2</v></cell><cell r="GG23"><v>152.3</v></cell><cell r="GH23"><v>1656.8</v></cell><cell r="GI23"><v>5.4</v></cell><cell r="GJ23"><v>2593.9</v></cell><cell r="GK23"><v>234.5</v></cell><cell r="GL23"><v>51.6</v></cell><cell r="GM23"><v>51.4</v></cell><cell r="GN23"><v>44850</v></cell><cell r="GO23"><v>156900</v></cell></row><row r="23"><cell r="GQ23"><v>2139</v></cell><cell r="GR23"><v>2066</v></cell><cell r="GS23"><v>3475</v></cell><cell r="GT23"><v>3239.9</v></cell><cell r="GU23"><v>72</v></cell><cell r="GV23"><v>43350</v></cell><cell r="GW23"><v>467030</v></cell><cell r="GX23"><v>54.6</v></cell><cell r="GY23"><v>8.05</v></cell><cell r="GZ23"><v>7.43</v></cell><cell r="HA23"><v>3239.9</v></cell><cell r="HB23"><v>3437.6</v></cell><cell r="HC23"><v>6890.1</v></cell><cell r="HD23"><v>1475.4</v></cell><cell r="HE23"><v>1349.6</v></cell><cell r="HF23"><v>3214.6</v></cell><cell r="HG23"><v>3713.6</v></cell><cell r="HH23"><v>7.73</v></cell><cell r="HI23"><v>10.68</v></cell><cell r="HJ23"><v>143</v></cell><cell r="HK23"><v>135.2</v></cell><cell r="HL23"><v>121.9</v></cell><cell r="HM23"><v>146.8</v></cell><cell r="HN23"><v>125.1</v></cell><cell r="HO23"><v>141.4</v></cell><cell r="HP23"><v>10748.2</v></cell><cell r="HQ23"><v>23397.8</v></cell><cell r="HR23"><v>135.8</v></cell><cell r="HS23"><v>133.7</v></cell><cell r="HT23"><v>137</v></cell><cell r="HU23"><v>3629144</v></cell><cell r="HV23"><v>1027165.3</v></cell><cell r="HW23"><v>21854467.7</v></cell><cell r="HX23"><v>1214375.8</v></cell><cell r="HY23"><v>179272.9</v></cell><cell r="HZ23"><v>371107.3</v></cell><cell r="IA23"><v>1532433.4</v></cell><cell r="IB23"><v>64870</v></cell><cell r="IC23"><v>4605458.5</v></cell><cell r="ID23"><v>1984659.9</v></cell><cell r="IE23"><v>2620798.6</v></cell><cell r="IF23"><v>1849448.4</v></cell><cell r="IG23"><v>4523865.6</v></cell><cell r="IH23"><v>5472115.3</v></cell></row><row r="24"><cell r="A24"><v>43251</v></cell><cell r="B24"><v>448750</v></cell><cell r="C24"><v>1007680</v></cell><cell r="D24"><v>-54430</v></cell><cell r="E24"><v>185440</v></cell><cell r="F24"><v>131320</v></cell><cell r="G24"><v>189620</v></cell><cell r="H24"><v>20560</v></cell><cell r="I24"><v>557890</v></cell><cell r="J24"><v>2495370</v></cell></row><row r="24"><cell r="M24"><v>29106.9</v></cell><cell r="N24"><v>305.6</v></cell><cell r="O24"><v>314.2</v></cell><cell r="P24"><v>111071.3</v></cell><cell r="Q24"><v>6.27</v></cell><cell r="R24"><v>139844779.9</v></cell><cell r="S24"><v>19307565.5</v></cell></row><row r="24"><cell r="AP24"><v>16173</v></cell><cell r="AQ24"><v>10208</v></cell><cell r="AR24"><v>75</v></cell><cell r="AS24"><v>606513</v></cell><cell r="AT24"><v>4.1</v></cell><cell r="AU24"><v>77838</v></cell><cell r="AV24"><v>412824.1</v></cell><cell r="AW24"><v>387597.3</v></cell><cell r="AX24"><v>101850</v></cell><cell r="AY24"><v>75837580</v></cell><cell r="AZ24"><v>10278800</v></cell><cell r="BA24"><v>26445680</v></cell><cell r="BB24"><v>19180770</v></cell><cell r="BC24"><v>632260</v></cell><cell r="BD24"><v>742700</v></cell><cell r="BE24"><v>691690</v></cell><cell r="BF24"><v>201060</v></cell><cell r="BG24"><v>19932330</v></cell><cell r="BH24"><v>9918830</v></cell><cell r="BI24"><v>54560</v></cell><cell r="BJ24"><v>1910810</v></cell><cell r="BK24"><v>5028860</v></cell></row><row r="24"><cell r="CB24"><v>18623</v></cell><cell r="CC24"><v>2456.7</v></cell><cell r="CD24"><v>7566.6</v></cell><cell r="CE24"><v>12110</v></cell><cell r="CF24"><v>123.1</v></cell><cell r="CG24"><v>30169</v></cell><cell r="CH24"><v>1850698</v></cell><cell r="CI24"><v>1222164</v></cell><cell r="CJ24"><v>555467</v></cell><cell r="CK24"><v>9006</v></cell><cell r="CL24"><v>27786</v></cell><cell r="CM24"><v>8937</v></cell><cell r="CN24"><v>-4063.4</v></cell><cell r="CO24"><v>59481</v></cell><cell r="CP24"><v>5174.3</v></cell><cell r="CQ24"><v>28944.7</v></cell><cell r="CR24"><v>3698.8</v></cell><cell r="CS24"><v>43916.9</v></cell><cell r="CT24"><v>8122.2</v></cell><cell r="CU24"><v>5174.7</v></cell><cell r="CV24"><v>3478.8</v></cell><cell r="CW24"><v>11573.5</v></cell><cell r="CX24"><v>137.8</v></cell><cell r="CY24"><v>138.1</v></cell><cell r="CZ24"><v>157.9</v></cell><cell r="DA24"><v>144.7</v></cell><cell r="DB24"><v>143.2</v></cell><cell r="DC24"><v>136.9</v></cell><cell r="DD24"><v>132.1</v></cell><cell r="DE24"><v>139.8</v></cell><cell r="DF24"><v>139.1</v></cell><cell r="DG24"><v>157</v></cell><cell r="DH24"><v>149.8</v></cell><cell r="DI24"><v>144.3</v></cell><cell r="DJ24"><v>135.1</v></cell><cell r="DK24"><v>135.4</v></cell><cell r="DL24"><v>136.4</v></cell><cell r="DM24"><v>160.3</v></cell><cell r="DN24"><v>137</v></cell><cell r="DO24"><v>143.2</v></cell><cell r="DP24"><v>124.7</v></cell><cell r="DQ24"><v>128.9</v></cell></row><row r="24"><cell r="DS24"><v>136.6</v></cell><cell r="DT24"><v>135.6</v></cell><cell r="DU24"><v>122.3</v></cell><cell r="DV24"><v>84847453.9</v></cell><cell r="DW24"><v>-5767</v></cell><cell r="DX24"><v>744676</v></cell><cell r="DY24"><v>723951</v></cell><cell r="DZ24"><v>117000.3</v></cell><cell r="EA24"><v>107.6</v></cell><cell r="EB24"><v>130.1</v></cell><cell r="EC24"><v>164.7</v></cell><cell r="ED24"><v>129.6</v></cell><cell r="EE24"><v>129</v></cell><cell r="EF24"><v>106.1</v></cell><cell r="EG24"><v>123.4</v></cell><cell r="EH24"><v>140.8</v></cell><cell r="EI24"><v>133.5</v></cell><cell r="EJ24"><v>138.6</v></cell><cell r="EK24"><v>136.3</v></cell><cell r="EL24"><v>118.3</v></cell><cell r="EM24"><v>131.4</v></cell><cell r="EN24"><v>140.3</v></cell><cell r="EO24"><v>120.3</v></cell><cell r="EP24"><v>129.6</v></cell><cell r="EQ24"><v>95.1</v></cell><cell r="ER24"><v>102.4</v></cell><cell r="ES24"><v>123</v></cell><cell r="ET24"><v>93.6</v></cell><cell r="EU24"><v>110.7</v></cell><cell r="EV24"><v>116.9</v></cell><cell r="EW24"><v>135.4</v></cell><cell r="EX24"><v>-2628.6</v></cell><cell r="EY24"><v>-1426.7</v></cell><cell r="EZ24"><v>101.9</v></cell><cell r="FA24"><v>132.9</v></cell><cell r="FB24"><v>96</v></cell><cell r="FC24"><v>118.9</v></cell><cell r="FD24"><v>150.8</v></cell><cell r="FE24"><v>132.9</v></cell><cell r="FF24"><v>96.3</v></cell><cell r="FG24"><v>108.6</v></cell><cell r="FH24"><v>96.5</v></cell><cell r="FI24"><v>129.7</v></cell><cell r="FJ24"><v>119.9</v></cell><cell r="FK24"><v>207.8</v></cell><cell r="FL24"><v>110.3</v></cell><cell r="FM24"><v>125.6</v></cell><cell r="FN24"><v>138.3</v></cell><cell r="FO24"><v>107.5</v></cell><cell r="FP24"><v>184.8</v></cell><cell r="FQ24"><v>110</v></cell><cell r="FR24"><v>117.1</v></cell><cell r="FS24"><v>126.5</v></cell><cell r="FT24"><v>148</v></cell><cell r="FU24"><v>204.6</v></cell><cell r="FV24"><v>89.5</v></cell><cell r="FW24"><v>368.2</v></cell><cell r="FX24"><v>561</v></cell><cell r="FY24"><v>704.2</v></cell><cell r="FZ24"><v>109.7</v></cell><cell r="GA24"><v>359</v></cell><cell r="GB24"><v>2425</v></cell><cell r="GC24"><v>4831</v></cell><cell r="GD24"><v>329.4</v></cell><cell r="GE24"><v>353600</v></cell><cell r="GF24"><v>554.1</v></cell><cell r="GG24"><v>192.6</v></cell><cell r="GH24"><v>1646</v></cell><cell r="GI24"><v>4.6</v></cell><cell r="GJ24"><v>2720.3</v></cell><cell r="GK24"><v>248.2</v></cell><cell r="GL24"><v>51.2</v></cell><cell r="GM24"><v>49.6</v></cell><cell r="GN24"><v>45400</v></cell><cell r="GO24"><v>176714.5</v></cell></row><row r="24"><cell r="GQ24"><v>2106</v></cell><cell r="GR24"><v>2017</v></cell><cell r="GS24"><v>2847</v></cell><cell r="GT24"><v>3317.2</v></cell><cell r="GU24"><v>76.9</v></cell><cell r="GV24"><v>43900</v></cell><cell r="GW24"><v>170880</v></cell><cell r="GX24"><v>57.6</v></cell><cell r="GY24"><v>8.42</v></cell><cell r="GZ24"><v>7.77</v></cell><cell r="HA24"><v>3317.2</v></cell><cell r="HB24"><v>3461</v></cell><cell r="HC24"><v>6795.4</v></cell><cell r="HD24"><v>1527.5</v></cell><cell r="HE24"><v>1338.5</v></cell><cell r="HF24"><v>2674.4</v></cell><cell r="HG24"><v>4453.3</v></cell><cell r="HH24"><v>8.13</v></cell><cell r="HI24"><v>11.13</v></cell><cell r="HJ24"><v>143.4</v></cell><cell r="HK24"><v>136</v></cell><cell r="HL24"><v>122.9</v></cell><cell r="HM24"><v>148.7</v></cell><cell r="HN24"><v>125.1</v></cell><cell r="HO24"><v>142.1</v></cell><cell r="HP24"><v>9958.3</v></cell><cell r="HQ24"><v>24031.7</v></cell><cell r="HR24"><v>136.5</v></cell><cell r="HS24"><v>134.5</v></cell><cell r="HT24"><v>137.5</v></cell><cell r="HU24"><v>3613330</v></cell><cell r="HV24"><v>1023190</v></cell><cell r="HW24"><v>21809160</v></cell><cell r="HX24"><v>1217710</v></cell><cell r="HY24"><v>182360</v></cell><cell r="HZ24"><v>372360</v></cell><cell r="IA24"><v>1546300</v></cell><cell r="IB24"><v>65900</v></cell><cell r="IC24"><v>4729350</v></cell><cell r="ID24"><v>2100430</v></cell><cell r="IE24"><v>2628920</v></cell><cell r="IF24"><v>1839790</v></cell><cell r="IG24"><v>4438770</v></cell><cell r="IH24"><v>5539780</v></cell></row><row r="25"><cell r="A25"><v>43281</v></cell><cell r="B25"><v>1347620</v></cell><cell r="C25"><v>1809400</v></cell><cell r="D25"><v>640990</v></cell><cell r="E25"><v>336170</v></cell><cell r="F25"><v>105190</v></cell><cell r="G25"><v>216410</v></cell><cell r="H25"><v>4720</v></cell><cell r="I25"><v>459490</v></cell><cell r="J25"><v>2346930</v></cell></row><row r="25"><cell r="M25"><v>27763.3</v></cell><cell r="N25"><v>296.9</v></cell><cell r="O25"><v>315.5</v></cell><cell r="P25"><v>104022.9</v></cell><cell r="Q25"><v>6.49</v></cell><cell r="R25"><v>140032266.6</v></cell><cell r="S25"><v>19573917.7</v></cell></row><row r="25"><cell r="AP25"><v>16872</v></cell><cell r="AQ25"><v>10299</v></cell><cell r="AR25"><v>73.9</v></cell><cell r="AS25"><v>683935</v></cell><cell r="AT25"><v>4.4</v></cell><cell r="AU25"><v>96480</v></cell><cell r="AV25"><v>406058.4</v></cell><cell r="AW25"><v>380718.3</v></cell><cell r="AX25"><v>99460</v></cell><cell r="AY25"><v>76325440</v></cell><cell r="AZ25"><v>10354610</v></cell><cell r="BA25"><v>26417020</v></cell><cell r="BB25"><v>19335980</v></cell><cell r="BC25"><v>679360</v></cell><cell r="BD25"><v>743960</v></cell><cell r="BE25"><v>686420</v></cell><cell r="BF25"><v>202520</v></cell><cell r="BG25"><v>20217820</v></cell><cell r="BH25"><v>9982900</v></cell><cell r="BI25"><v>56730</v></cell><cell r="BJ25"><v>1906480</v></cell><cell r="BK25"><v>5077610</v></cell></row><row r="25"><cell r="CB25"><v>18078</v></cell><cell r="CC25"><v>2378.7</v></cell><cell r="CD25"><v>7342.2</v></cell><cell r="CE25"><v>13660</v></cell><cell r="CF25"><v>123.2</v></cell><cell r="CG25"><v>30398</v></cell><cell r="CH25"><v>1867884</v></cell><cell r="CI25"><v>1199332</v></cell><cell r="CJ25"><v>601761</v></cell><cell r="CK25"><v>9070</v></cell><cell r="CL25"><v>28826</v></cell><cell r="CM25"><v>8668</v></cell><cell r="CN25"><v>-1997.2</v></cell><cell r="CO25"><v>57823</v></cell><cell r="CP25"><v>3862.7</v></cell><cell r="CQ25"><v>27159.3</v></cell><cell r="CR25"><v>3516.2</v></cell><cell r="CS25"><v>44808.6</v></cell><cell r="CT25"><v>8319.6</v></cell><cell r="CU25"><v>5096.6</v></cell><cell r="CV25"><v>2384.8</v></cell><cell r="CW25"><v>12765.2</v></cell><cell r="CX25"><v>138.5</v></cell><cell r="CY25"><v>139.4</v></cell><cell r="CZ25"><v>158.3</v></cell><cell r="DA25"><v>145.2</v></cell><cell r="DB25"><v>142.5</v></cell><cell r="DC25"><v>138.1</v></cell><cell r="DD25"><v>132.6</v></cell><cell r="DE25"><v>140.5</v></cell><cell r="DF25"><v>140</v></cell><cell r="DG25"><v>157.3</v></cell><cell r="DH25"><v>150.3</v></cell><cell r="DI25"><v>145.1</v></cell><cell r="DJ25"><v>135.6</v></cell><cell r="DK25"><v>136.2</v></cell><cell r="DL25"><v>138.4</v></cell><cell r="DM25"><v>161</v></cell><cell r="DN25"><v>137.4</v></cell><cell r="DO25"><v>142.5</v></cell><cell r="DP25"><v>126.5</v></cell><cell r="DQ25"><v>129.5</v></cell></row><row r="25"><cell r="DS25"><v>136.9</v></cell><cell r="DT25"><v>143.7</v></cell><cell r="DU25"><v>121.4</v></cell><cell r="DV25"><v>86135071.1</v></cell><cell r="DW25"><v>-6184</v></cell><cell r="DX25"><v>664837</v></cell><cell r="DY25"><v>656859</v></cell><cell r="DZ25"><v>368788.4</v></cell><cell r="EA25"><v>104.9</v></cell><cell r="EB25"><v>128.6</v></cell><cell r="EC25"><v>159.9</v></cell><cell r="ED25"><v>127.7</v></cell><cell r="EE25"><v>127.1</v></cell><cell r="EF25"><v>109.5</v></cell><cell r="EG25"><v>121.8</v></cell><cell r="EH25"><v>142.4</v></cell><cell r="EI25"><v>133.6</v></cell><cell r="EJ25"><v>128.5</v></cell><cell r="EK25"><v>130.8</v></cell><cell r="EL25"><v>119.1</v></cell><cell r="EM25"><v>132.5</v></cell><cell r="EN25"><v>141.8</v></cell><cell r="EO25"><v>122.5</v></cell><cell r="EP25"><v>123.2</v></cell><cell r="EQ25"><v>94.1</v></cell><cell r="ER25"><v>104.4</v></cell><cell r="ES25"><v>123</v></cell><cell r="ET25"><v>97.3</v></cell><cell r="EU25"><v>109.6</v></cell><cell r="EV25"><v>117.3</v></cell><cell r="EW25"><v>136.8</v></cell><cell r="EX25"><v>-1621</v></cell><cell r="EY25"><v>-377</v></cell><cell r="EZ25"><v>94.3</v></cell><cell r="FA25"><v>117.4</v></cell><cell r="FB25"><v>89.1</v></cell><cell r="FC25"><v>117.1</v></cell><cell r="FD25"><v>151.6</v></cell><cell r="FE25"><v>130.8</v></cell><cell r="FF25"><v>112.4</v></cell><cell r="FG25"><v>110.6</v></cell><cell r="FH25"><v>97.2</v></cell><cell r="FI25"><v>131.3</v></cell><cell r="FJ25"><v>116.5</v></cell><cell r="FK25"><v>189.6</v></cell><cell r="FL25"><v>108.5</v></cell><cell r="FM25"><v>127.5</v></cell><cell r="FN25"><v>139</v></cell><cell r="FO25"><v>109.5</v></cell><cell r="FP25"><v>178.9</v></cell><cell r="FQ25"><v>111.5</v></cell><cell r="FR25"><v>125</v></cell><cell r="FS25"><v>123.7</v></cell><cell r="FT25"><v>150.4</v></cell><cell r="FU25"><v>233.2</v></cell><cell r="FV25"><v>86.9</v></cell><cell r="FW25"><v>348.5</v></cell><cell r="FX25"><v>552.3</v></cell><cell r="FY25"><v>720.3</v></cell><cell r="FZ25"><v>141.8</v></cell><cell r="GA25"><v>315.5</v></cell><cell r="GB25"><v>2647</v></cell><cell r="GC25"><v>5606.9</v></cell><cell r="GD25"><v>354.8</v></cell><cell r="GE25"><v>200910</v></cell><cell r="GF25"><v>578.9</v></cell><cell r="GG25"><v>194.3</v></cell><cell r="GH25"><v>1327</v></cell><cell r="GI25"><v>8</v></cell><cell r="GJ25"><v>2512.4</v></cell><cell r="GK25"><v>220.5</v></cell><cell r="GL25"><v>53.1</v></cell><cell r="GM25"><v>52.6</v></cell><cell r="GN25"><v>46540</v></cell><cell r="GO25"><v>172075</v></cell></row><row r="25"><cell r="GQ25"><v>2047</v></cell><cell r="GR25"><v>2190</v></cell><cell r="GS25"><v>2956</v></cell><cell r="GT25"><v>3197</v></cell><cell r="GU25"><v>74.4</v></cell><cell r="GV25"><v>45040</v></cell><cell r="GW25"><v>231970</v></cell><cell r="GX25"><v>55.2</v></cell><cell r="GY25"><v>8.77</v></cell><cell r="GZ25"><v>7.88</v></cell><cell r="HA25"><v>3197</v></cell><cell r="HB25"><v>3601.7</v></cell><cell r="HC25"><v>6372.8</v></cell><cell r="HD25"><v>1560</v></cell><cell r="HE25"><v>1356.8</v></cell><cell r="HF25"><v>2884.2</v></cell><cell r="HG25"><v>4559.4</v></cell><cell r="HH25"><v>6.81</v></cell><cell r="HI25"><v>11.1</v></cell><cell r="HJ25"><v>142.6</v></cell><cell r="HK25"><v>136.2</v></cell><cell r="HL25"><v>123.7</v></cell><cell r="HM25"><v>149.2</v></cell><cell r="HN25"><v>125.1</v></cell><cell r="HO25"><v>142.8</v></cell><cell r="HP25"><v>9722</v></cell><cell r="HQ25"><v>23737</v></cell><cell r="HR25"><v>138</v></cell><cell r="HS25"><v>136.8</v></cell><cell r="HT25"><v>138.6</v></cell><cell r="HU25"><v>3641370</v></cell><cell r="HV25"><v>1029090</v></cell><cell r="HW25"><v>21746560</v></cell><cell r="HX25"><v>1223380</v></cell><cell r="HY25"><v>183020</v></cell><cell r="HZ25"><v>366070</v></cell><cell r="IA25"><v>1535500</v></cell><cell r="IB25"><v>66950</v></cell><cell r="IC25"><v>4699680</v></cell><cell r="ID25"><v>2048690</v></cell><cell r="IE25"><v>2650990</v></cell><cell r="IF25"><v>1863340</v></cell><cell r="IG25"><v>4616410</v></cell><cell r="IH25"><v>5663470</v></cell></row><row r="26"><cell r="A26"><v>43312</v></cell><cell r="B26"><v>554410</v></cell><cell r="C26"><v>1104460</v></cell><cell r="D26"><v>173600</v></cell><cell r="E26"><v>352050</v></cell><cell r="F26"><v>90950</v></cell><cell r="G26"><v>210230</v></cell><cell r="H26"><v>4180</v></cell><cell r="I26"><v>548870</v></cell><cell r="J26"><v>1820770</v></cell></row><row r="26"><cell r="M26"><v>28674.3</v></cell><cell r="N26"><v>302.5</v></cell><cell r="O26"><v>316.3</v></cell><cell r="P26"><v>102701.6</v></cell><cell r="Q26"><v>6.59</v></cell><cell r="R26"><v>140728656.4</v></cell><cell r="S26"><v>19366343.5</v></cell></row><row r="26"><cell r="AP26"><v>17553</v></cell><cell r="AQ26"><v>10850</v></cell><cell r="AR26"><v>73.6</v></cell><cell r="AS26"><v>806493</v></cell><cell r="AT26"><v>4.4</v></cell><cell r="AU26"><v>59032</v></cell><cell r="AV26"><v>404192.5</v></cell><cell r="AW26"><v>379037.1</v></cell><cell r="AX26"><v>98150</v></cell><cell r="AY26"><v>76275940</v></cell><cell r="AZ26"><v>10385191.8</v></cell><cell r="BA26"><v>26370516.7</v></cell><cell r="BB26"><v>19444777.6</v></cell><cell r="BC26"><v>643526</v></cell><cell r="BD26"><v>742790.3</v></cell><cell r="BE26"><v>689084.6</v></cell><cell r="BF26"><v>204699.3</v></cell><cell r="BG26"><v>20075451.3</v></cell><cell r="BH26"><v>10063112.2</v></cell><cell r="BI26"><v>59502.1</v></cell><cell r="BJ26"><v>1918233.5</v></cell><cell r="BK26"><v>5123829.6</v></cell></row><row r="26"><cell r="CB26"><v>17093.2</v></cell><cell r="CC26"><v>2316</v></cell><cell r="CD26"><v>6610.4</v></cell><cell r="CE26"><v>12290</v></cell><cell r="CF26"><v>123.4</v></cell><cell r="CG26"><v>28347</v></cell><cell r="CH26"><v>1817406</v></cell><cell r="CI26"><v>1151324</v></cell><cell r="CJ26"><v>598976</v></cell><cell r="CK26"><v>8851</v></cell><cell r="CL26"><v>26016</v></cell><cell r="CM26"><v>6569</v></cell><cell r="CN26"><v>305.2</v></cell><cell r="CO26"><v>57393</v></cell><cell r="CP26"><v>3842.7</v></cell><cell r="CQ26"><v>25755.5</v></cell><cell r="CR26"><v>3196.2</v></cell><cell r="CS26"><v>44390.3</v></cell><cell r="CT26"><v>8311.4</v></cell><cell r="CU26"><v>5316.5</v></cell><cell r="CV26"><v>2964.1</v></cell><cell r="CW26"><v>12331.9</v></cell><cell r="CX26"><v>139.8</v></cell><cell r="CY26"><v>141.4</v></cell><cell r="CZ26"><v>157.5</v></cell><cell r="DA26"><v>145.6</v></cell><cell r="DB26"><v>143.6</v></cell><cell r="DC26"><v>139.7</v></cell><cell r="DD26"><v>133.2</v></cell><cell r="DE26"><v>141.8</v></cell><cell r="DF26"><v>142</v></cell><cell r="DG26"><v>156.1</v></cell><cell r="DH26"><v>150.6</v></cell><cell r="DI26"><v>146.8</v></cell><cell r="DJ26"><v>136</v></cell><cell r="DK26"><v>137.5</v></cell><cell r="DL26"><v>140.3</v></cell><cell r="DM26"><v>161.4</v></cell><cell r="DN26"><v>137.9</v></cell><cell r="DO26"><v>143.6</v></cell><cell r="DP26"><v>128.1</v></cell><cell r="DQ26"><v>130.2</v></cell></row><row r="26"><cell r="DS26"><v>137.5</v></cell><cell r="DT26"><v>155.9</v></cell><cell r="DU26"><v>121.7</v></cell><cell r="DV26"><v>85653510.3</v></cell><cell r="DW26"><v>-1874</v></cell><cell r="DX26"><v>659911</v></cell><cell r="DY26"><v>675159</v></cell><cell r="DZ26"><v>268904.4</v></cell><cell r="EA26"><v>95.5</v></cell><cell r="EB26"><v>127.6</v></cell><cell r="EC26"><v>162</v></cell><cell r="ED26"><v>125.7</v></cell><cell r="EE26"><v>123.6</v></cell><cell r="EF26"><v>98.7</v></cell><cell r="EG26"><v>121.4</v></cell><cell r="EH26"><v>136.1</v></cell><cell r="EI26"><v>133.5</v></cell><cell r="EJ26"><v>135.1</v></cell><cell r="EK26"><v>134.4</v></cell><cell r="EL26"><v>119.9</v></cell><cell r="EM26"><v>135.3</v></cell><cell r="EN26"><v>144.8</v></cell><cell r="EO26"><v>123.5</v></cell><cell r="EP26"><v>135.2</v></cell><cell r="EQ26"><v>94.9</v></cell><cell r="ER26"><v>104.4</v></cell><cell r="ES26"><v>123</v></cell><cell r="ET26"><v>97.5</v></cell><cell r="EU26"><v>109.6</v></cell><cell r="EV26"><v>117.7</v></cell><cell r="EW26"><v>138.9</v></cell><cell r="EX26"><v>104.8</v></cell><cell r="EY26"><v>207.9</v></cell><cell r="EZ26"><v>96.2</v></cell><cell r="FA26"><v>103.6</v></cell><cell r="FB26"><v>87.6</v></cell><cell r="FC26"><v>120.1</v></cell><cell r="FD26"><v>145.4</v></cell><cell r="FE26"><v>134.2</v></cell><cell r="FF26"><v>103.7</v></cell><cell r="FG26"><v>109.1</v></cell><cell r="FH26"><v>101</v></cell><cell r="FI26"><v>131</v></cell><cell r="FJ26"><v>116.4</v></cell><cell r="FK26"><v>212.2</v></cell><cell r="FL26"><v>107</v></cell><cell r="FM26"><v>115.3</v></cell><cell r="FN26"><v>136.9</v></cell><cell r="FO26"><v>105.1</v></cell><cell r="FP26"><v>172.7</v></cell><cell r="FQ26"><v>103.9</v></cell><cell r="FR26"><v>109.2</v></cell><cell r="FS26"><v>125.5</v></cell><cell r="FT26"><v>153.5</v></cell><cell r="FU26"><v>230.6</v></cell><cell r="FV26"><v>90.9</v></cell><cell r="FW26"><v>291.5</v></cell><cell r="FX26"><v>522.1</v></cell><cell r="FY26"><v>712.8</v></cell><cell r="FZ26"><v>143.5</v></cell><cell r="GA26"><v>299.8</v></cell><cell r="GB26"><v>2371</v></cell><cell r="GC26"><v>5886.5</v></cell><cell r="GD26"><v>437.3</v></cell><cell r="GE26"><v>165030</v></cell><cell r="GF26"><v>667.3</v></cell><cell r="GG26"><v>198.6</v></cell><cell r="GH26"><v>1169.1</v></cell><cell r="GI26"><v>6.6</v></cell><cell r="GJ26"><v>1934</v></cell><cell r="GK26"><v>259</v></cell><cell r="GL26"><v>52.3</v></cell><cell r="GM26"><v>54.2</v></cell><cell r="GN26"><v>46450</v></cell><cell r="GO26"><v>162924.2</v></cell></row><row r="26"><cell r="GQ26"><v>2101</v></cell><cell r="GR26"><v>1862</v></cell><cell r="GS26"><v>3325</v></cell><cell r="GT26"><v>3165.9</v></cell><cell r="GU26"><v>74.3</v></cell><cell r="GV26"><v>44950</v></cell><cell r="GW26"><v>243490</v></cell><cell r="GX26"><v>49.7</v></cell><cell r="GY26"><v>8.75</v></cell><cell r="GZ26"><v>7.8</v></cell><cell r="HA26"><v>3165.9</v></cell><cell r="HB26"><v>3298</v></cell><cell r="HC26"><v>5908.7</v></cell><cell r="HD26"><v>1447</v></cell><cell r="HE26"><v>1274.7</v></cell><cell r="HF26"><v>2800.1</v></cell><cell r="HG26"><v>4160.4</v></cell><cell r="HH26"><v>8.66</v></cell><cell r="HI26"><v>10.55</v></cell><cell r="HJ26"><v>143.7</v></cell><cell r="HK26"><v>137</v></cell><cell r="HL26"><v>123.6</v></cell><cell r="HM26"><v>150.3</v></cell><cell r="HN26"><v>125.1</v></cell><cell r="HO26"><v>144.7</v></cell><cell r="HP26"><v>12017.3</v></cell><cell r="HQ26"><v>24831.3</v></cell><cell r="HR26"><v>140.1</v></cell><cell r="HS26"><v>139.1</v></cell><cell r="HT26"><v>140.7</v></cell><cell r="HU26"><v>3594211</v></cell><cell r="HV26"><v>1034867.1</v></cell><cell r="HW26"><v>21741438.6</v></cell><cell r="HX26"><v>1242862</v></cell><cell r="HY26"><v>181233</v></cell><cell r="HZ26"><v>362212.8</v></cell><cell r="IA26"><v>1548746.7</v></cell><cell r="IB26"><v>66450.3</v></cell><cell r="IC26"><v>4625355.4</v></cell><cell r="ID26"><v>2028509.2</v></cell><cell r="IE26"><v>2596846.2</v></cell><cell r="IF26"><v>1817615</v></cell><cell r="IG26"><v>4734970.7</v></cell><cell r="IH26"><v>5496005.4</v></cell></row><row r="27"><cell r="A27"><v>43343</v></cell><cell r="B27"><v>736050</v></cell><cell r="C27"><v>1286470</v></cell><cell r="D27"><v>224810</v></cell><cell r="E27"><v>247470</v></cell><cell r="F27"><v>103890</v></cell><cell r="G27"><v>203130</v></cell><cell r="H27"><v>4900</v></cell><cell r="I27"><v>548880</v></cell><cell r="J27"><v>1811350</v></cell></row><row r="27"><cell r="M27"><v>28004.7</v></cell><cell r="N27"><v>304.7</v></cell><cell r="O27"><v>319.1</v></cell><cell r="P27"><v>105792.8</v></cell><cell r="Q27"><v>6.76</v></cell><cell r="R27"><v>142714079.3</v></cell><cell r="S27"><v>19276337.2</v></cell></row><row r="27"><cell r="AP27"><v>16526</v></cell><cell r="AQ27"><v>10354</v></cell><cell r="AR27"><v>72.6</v></cell><cell r="AS27"><v>785993</v></cell><cell r="AT27"><v>4.3</v></cell><cell r="AU27"><v>53160</v></cell><cell r="AV27"><v>400101.9</v></cell><cell r="AW27"><v>375986.5</v></cell><cell r="AX27"><v>96990</v></cell><cell r="AY27"><v>77703800</v></cell><cell r="AZ27"><v>10418790</v></cell><cell r="BA27"><v>26620660</v></cell><cell r="BB27"><v>19924220</v></cell><cell r="BC27"><v>668250</v></cell><cell r="BD27"><v>784990</v></cell><cell r="BE27"><v>697660</v></cell><cell r="BF27"><v>31930</v></cell><cell r="BG27"><v>20740130</v></cell><cell r="BH27"><v>10418570</v></cell><cell r="BI27"><v>58430</v></cell><cell r="BJ27"><v>1954990</v></cell><cell r="BK27"><v>5309400</v></cell></row><row r="27"><cell r="CB27"><v>16627.1</v></cell><cell r="CC27"><v>2362.7</v></cell><cell r="CD27"><v>6187</v></cell><cell r="CE27"><v>12490</v></cell><cell r="CF27"><v>123.6</v></cell><cell r="CG27"><v>34073</v></cell><cell r="CH27"><v>1947304</v></cell><cell r="CI27"><v>1207005</v></cell><cell r="CJ27"><v>669416</v></cell><cell r="CK27"><v>9117</v></cell><cell r="CL27"><v>25726</v></cell><cell r="CM27"><v>8770</v></cell><cell r="CN27"><v>72.1</v></cell><cell r="CO27"><v>56920</v></cell><cell r="CP27"><v>3714.8</v></cell><cell r="CQ27"><v>27806.9</v></cell><cell r="CR27"><v>3331.6</v></cell><cell r="CS27"><v>45728.8</v></cell><cell r="CT27"><v>9190.6</v></cell><cell r="CU27"><v>5829</v></cell><cell r="CV27"><v>3639.2</v></cell><cell r="CW27"><v>11938.5</v></cell><cell r="CX27"><v>140.4</v></cell><cell r="CY27"><v>141.7</v></cell><cell r="CZ27"><v>157.9</v></cell><cell r="DA27"><v>146.1</v></cell><cell r="DB27"><v>144.6</v></cell><cell r="DC27"><v>140.9</v></cell><cell r="DD27"><v>133.9</v></cell><cell r="DE27"><v>142.5</v></cell><cell r="DF27"><v>142.7</v></cell><cell r="DG27"><v>156.4</v></cell><cell r="DH27"><v>151.3</v></cell><cell r="DI27"><v>147.7</v></cell><cell r="DJ27"><v>136.6</v></cell><cell r="DK27"><v>138</v></cell><cell r="DL27"><v>140.1</v></cell><cell r="DM27"><v>162.1</v></cell><cell r="DN27"><v>138.3</v></cell><cell r="DO27"><v>144.6</v></cell><cell r="DP27"><v>129.8</v></cell><cell r="DQ27"><v>131</v></cell></row><row r="27"><cell r="DS27"><v>138.3</v></cell><cell r="DT27"><v>156.6</v></cell><cell r="DU27"><v>122.4</v></cell><cell r="DV27"><v>87318988.1</v></cell><cell r="DW27"><v>-2323</v></cell><cell r="DX27"><v>685978</v></cell><cell r="DY27"><v>680393</v></cell><cell r="DZ27"><v>318330.6</v></cell><cell r="EA27"><v>92</v></cell><cell r="EB27"><v>130.6</v></cell><cell r="EC27"><v>167.2</v></cell><cell r="ED27"><v>128</v></cell><cell r="EE27"><v>120.7</v></cell><cell r="EF27"><v>112.2</v></cell><cell r="EG27"><v>126.6</v></cell><cell r="EH27"><v>138.6</v></cell><cell r="EI27"><v>135.1</v></cell><cell r="EJ27"><v>140</v></cell><cell r="EK27"><v>137.8</v></cell><cell r="EL27"><v>120.1</v></cell><cell r="EM27"><v>135.2</v></cell><cell r="EN27"><v>144.8</v></cell><cell r="EO27"><v>124</v></cell><cell r="EP27"><v>129.4</v></cell><cell r="EQ27"><v>95.4</v></cell><cell r="ER27"><v>104.9</v></cell><cell r="ES27"><v>123</v></cell><cell r="ET27"><v>98.3</v></cell><cell r="EU27"><v>109.4</v></cell><cell r="EV27"><v>117.8</v></cell><cell r="EW27"><v>139.1</v></cell><cell r="EX27"><v>355.1</v></cell><cell r="EY27"><v>-277.9</v></cell><cell r="EZ27"><v>104.8</v></cell><cell r="FA27"><v>103.1</v></cell><cell r="FB27"><v>84.1</v></cell><cell r="FC27"><v>124.4</v></cell><cell r="FD27"><v>146</v></cell><cell r="FE27"><v>123.6</v></cell><cell r="FF27"><v>109.9</v></cell><cell r="FG27"><v>108.2</v></cell><cell r="FH27"><v>94.4</v></cell><cell r="FI27"><v>123.9</v></cell><cell r="FJ27"><v>126</v></cell><cell r="FK27"><v>212.9</v></cell><cell r="FL27"><v>110.6</v></cell><cell r="FM27"><v>115.4</v></cell><cell r="FN27"><v>140.4</v></cell><cell r="FO27"><v>108.4</v></cell><cell r="FP27"><v>168.3</v></cell><cell r="FQ27"><v>107.8</v></cell><cell r="FR27"><v>128.6</v></cell><cell r="FS27"><v>128</v></cell><cell r="FT27"><v>157.9</v></cell><cell r="FU27"><v>226.5</v></cell><cell r="FV27"><v>105.3</v></cell><cell r="FW27"><v>309.6</v></cell><cell r="FX27"><v>443.7</v></cell><cell r="FY27"><v>715.7</v></cell><cell r="FZ27"><v>133.2</v></cell><cell r="GA27"><v>349</v></cell><cell r="GB27"><v>942</v></cell><cell r="GC27"><v>6153.2</v></cell><cell r="GD27"><v>465.6</v></cell><cell r="GE27"><v>113620</v></cell><cell r="GF27"><v>730.5</v></cell><cell r="GG27"><v>216.1</v></cell><cell r="GH27"><v>1174.7</v></cell><cell r="GI27"><v>9.6</v></cell><cell r="GJ27"><v>1725.2</v></cell><cell r="GK27"><v>258</v></cell><cell r="GL27"><v>51.7</v></cell><cell r="GM27"><v>51.5</v></cell><cell r="GN27"><v>47225</v></cell><cell r="GO27"><v>158754.8</v></cell></row><row r="27"><cell r="GQ27"><v>2161</v></cell><cell r="GR27"><v>2218</v></cell><cell r="GS27"><v>3105</v></cell><cell r="GT27"><v>2953.6</v></cell><cell r="GU27"><v>72.5</v></cell><cell r="GV27"><v>45725</v></cell><cell r="GW27"><v>208810</v></cell><cell r="GX27"><v>47.7</v></cell><cell r="GY27"><v>8.88</v></cell><cell r="GZ27"><v>7.81</v></cell><cell r="HA27"><v>2953.6</v></cell><cell r="HB27"><v>3985.5</v></cell><cell r="HC27"><v>6836.6</v></cell><cell r="HD27"><v>1705</v></cell><cell r="HE27"><v>1291.8</v></cell><cell r="HF27"><v>2843</v></cell><cell r="HG27"><v>4099</v></cell><cell r="HH27"><v>9.94</v></cell><cell r="HI27"><v>12.42</v></cell><cell r="HJ27"><v>144.7</v></cell><cell r="HK27"><v>137.7</v></cell><cell r="HL27"><v>124.3</v></cell><cell r="HM27"><v>151.2</v></cell><cell r="HN27"><v>125.5</v></cell><cell r="HO27"><v>146</v></cell><cell r="HP27"><v>15871.1</v></cell><cell r="HQ27"><v>22617.1</v></cell><cell r="HR27"><v>140.5</v></cell><cell r="HS27"><v>138.7</v></cell><cell r="HT27"><v>141.5</v></cell><cell r="HU27"><v>3664110</v></cell><cell r="HV27"><v>1052610</v></cell><cell r="HW27"><v>21903940</v></cell><cell r="HX27"><v>1256120</v></cell><cell r="HY27"><v>183330</v></cell><cell r="HZ27"><v>369940</v></cell><cell r="IA27"><v>1585910</v></cell><cell r="IB27"><v>67810</v></cell><cell r="IC27"><v>4750760</v></cell><cell r="ID27"><v>2104720</v></cell><cell r="IE27"><v>2646040</v></cell><cell r="IF27"><v>1872200</v></cell><cell r="IG27"><v>4901600</v></cell><cell r="IH27"><v>5752460</v></cell></row><row r="28"><cell r="A28"><v>43373</v></cell><cell r="B28"><v>2165670</v></cell><cell r="C28"><v>2716680</v></cell><cell r="D28"><v>1374740</v></cell><cell r="E28"><v>493540</v></cell><cell r="F28"><v>111930</v></cell><cell r="G28"><v>192020</v></cell><cell r="H28"><v>5870</v></cell><cell r="I28"><v>548870</v></cell><cell r="J28"><v>2333560</v></cell></row><row r="28"><cell r="M28"><v>27690.8</v></cell><cell r="N28"><v>301.7</v></cell><cell r="O28"><v>320.3</v></cell><cell r="P28"><v>108327.5</v></cell><cell r="Q28"><v>7</v></cell><cell r="R28"><v>144229079.2</v></cell><cell r="S28"><v>19252437.2</v></cell></row><row r="28"><cell r="AP28"><v>16381</v></cell><cell r="AQ28"><v>9946</v></cell><cell r="AR28"><v>77.9</v></cell><cell r="AS28"><v>719894</v></cell><cell r="AT28"><v>4.6</v></cell><cell r="AU28"><v>97893</v></cell><cell r="AV28"><v>400525.1</v></cell><cell r="AW28"><v>376243</v></cell><cell r="AX28"><v>94820</v></cell><cell r="AY28"><v>79774440</v></cell><cell r="AZ28"><v>10544390</v></cell><cell r="BA28"><v>27016490</v></cell><cell r="BB28"><v>20199630</v></cell><cell r="BC28"><v>736450</v></cell><cell r="BD28"><v>789210</v></cell><cell r="BE28"><v>691000</v></cell><cell r="BF28"><v>32250</v></cell><cell r="BG28"><v>22013930</v></cell><cell r="BH28"><v>10502220</v></cell><cell r="BI28"><v>63080</v></cell><cell r="BJ28"><v>1954020</v></cell><cell r="BK28"><v>5431400</v></cell></row><row r="28"><cell r="CB28"><v>16066.2</v></cell><cell r="CC28"><v>2232.5</v></cell><cell r="CD28"><v>6027</v></cell><cell r="CE28"><v>12840</v></cell><cell r="CF28"><v>118.7</v></cell><cell r="CG28"><v>39210</v></cell><cell r="CH28"><v>2126445</v></cell><cell r="CI28"><v>1360415</v></cell><cell r="CJ28"><v>666437</v></cell><cell r="CK28"><v>9036</v></cell><cell r="CL28"><v>25617</v></cell><cell r="CM28"><v>9073</v></cell><cell r="CN28"><v>-2776.2</v></cell><cell r="CO28"><v>54907</v></cell><cell r="CP28"><v>4229.4</v></cell><cell r="CQ28"><v>27864.2</v></cell><cell r="CR28"><v>3797.1</v></cell><cell r="CS28"><v>42816.8</v></cell><cell r="CT28"><v>8052.7</v></cell><cell r="CU28"><v>5910</v></cell><cell r="CV28"><v>2593.6</v></cell><cell r="CW28"><v>10990.5</v></cell><cell r="CX28"><v>140.2</v></cell><cell r="CY28"><v>140.4</v></cell><cell r="CZ28"><v>159.2</v></cell><cell r="DA28"><v>146.5</v></cell><cell r="DB28"><v>145.3</v></cell><cell r="DC28"><v>142.3</v></cell><cell r="DD28"><v>134.7</v></cell><cell r="DE28"><v>142.1</v></cell><cell r="DF28"><v>141.3</v></cell><cell r="DG28"><v>157.7</v></cell><cell r="DH28"><v>151.3</v></cell><cell r="DI28"><v>149</v></cell><cell r="DJ28"><v>137.4</v></cell><cell r="DK28"><v>138.1</v></cell><cell r="DL28"><v>138.9</v></cell><cell r="DM28"><v>163.3</v></cell><cell r="DN28"><v>139.1</v></cell><cell r="DO28"><v>145.3</v></cell><cell r="DP28"><v>131.2</v></cell><cell r="DQ28"><v>131.9</v></cell></row><row r="28"><cell r="DS28"><v>138.6</v></cell><cell r="DT28"><v>150</v></cell><cell r="DU28"><v>121.4</v></cell><cell r="DV28"><v>89340010.4</v></cell><cell r="DW28"><v>-31</v></cell><cell r="DX28"><v>652657</v></cell><cell r="DY28"><v>652050</v></cell><cell r="DZ28"><v>328041.3</v></cell><cell r="EA28"><v>94.5</v></cell><cell r="EB28"><v>131.6</v></cell><cell r="EC28"><v>162.9</v></cell><cell r="ED28"><v>128.8</v></cell><cell r="EE28"><v>120</v></cell><cell r="EF28"><v>115</v></cell><cell r="EG28"><v>125.6</v></cell><cell r="EH28"><v>137.2</v></cell><cell r="EI28"><v>136.9</v></cell><cell r="EJ28"><v>145.6</v></cell><cell r="EK28"><v>141.6</v></cell><cell r="EL28"><v>120.9</v></cell><cell r="EM28"><v>135.5</v></cell><cell r="EN28"><v>144.5</v></cell><cell r="EO28"><v>124</v></cell><cell r="EP28"><v>130.4</v></cell><cell r="EQ28"><v>99.8</v></cell><cell r="ER28"><v>107.8</v></cell><cell r="ES28"><v>123.2</v></cell><cell r="ET28"><v>101.9</v></cell><cell r="EU28"><v>112.4</v></cell><cell r="EV28"><v>118.4</v></cell><cell r="EW28"><v>138.9</v></cell><cell r="EX28"><v>-1460.5</v></cell><cell r="EY28"><v>-1314.1</v></cell><cell r="EZ28"><v>110.5</v></cell><cell r="FA28"><v>103</v></cell><cell r="FB28"><v>92</v></cell><cell r="FC28"><v>121.6</v></cell><cell r="FD28"><v>142.2</v></cell><cell r="FE28"><v>118.5</v></cell><cell r="FF28"><v>108.9</v></cell><cell r="FG28"><v>103.5</v></cell><cell r="FH28"><v>92.5</v></cell><cell r="FI28"><v>121.7</v></cell><cell r="FJ28"><v>120.3</v></cell><cell r="FK28"><v>226.5</v></cell><cell r="FL28"><v>113.3</v></cell><cell r="FM28"><v>114.9</v></cell><cell r="FN28"><v>138.7</v></cell><cell r="FO28"><v>112.2</v></cell><cell r="FP28"><v>182.5</v></cell><cell r="FQ28"><v>111.6</v></cell><cell r="FR28"><v>134.4</v></cell><cell r="FS28"><v>128.3</v></cell><cell r="FT28"><v>165.6</v></cell><cell r="FU28"><v>243.6</v></cell><cell r="FV28"><v>96.8</v></cell><cell r="FW28"><v>370.2</v></cell><cell r="FX28"><v>351</v></cell><cell r="FY28"><v>705.6</v></cell><cell r="FZ28"><v>158.7</v></cell><cell r="GA28"><v>351.7</v></cell><cell r="GB28"><v>12236</v></cell><cell r="GC28"><v>6468.5</v></cell><cell r="GD28"><v>433.6</v></cell><cell r="GE28"><v>114630</v></cell><cell r="GF28"><v>758.4</v></cell><cell r="GG28"><v>267.1</v></cell><cell r="GH28"><v>1338.9</v></cell><cell r="GI28"><v>8.9</v></cell><cell r="GJ28"><v>1462.3</v></cell><cell r="GK28"><v>235</v></cell><cell r="GL28"><v>52.2</v></cell><cell r="GM28"><v>50.9</v></cell><cell r="GN28"><v>48840</v></cell><cell r="GO28"><v>164566.7</v></cell></row><row r="28"><cell r="GQ28"><v>2119</v></cell><cell r="GR28"><v>1995</v></cell><cell r="GS28"><v>2821</v></cell><cell r="GT28"><v>2919.7</v></cell><cell r="GU28"><v>78.9</v></cell><cell r="GV28"><v>47340</v></cell><cell r="GW28"><v>304110</v></cell><cell r="GX28"><v>50.4</v></cell><cell r="GY28"><v>9.12</v></cell><cell r="GZ28"><v>8.08</v></cell><cell r="HA28"><v>2919.7</v></cell><cell r="HB28"><v>3829.3</v></cell><cell r="HC28"><v>6618.5</v></cell><cell r="HD28"><v>1565.1</v></cell><cell r="HE28"><v>1103.2</v></cell><cell r="HF28"><v>2592.2</v></cell><cell r="HG28"><v>3863.1</v></cell><cell r="HH28"><v>8.08</v></cell><cell r="HI28"><v>11.31</v></cell><cell r="HJ28"><v>145.4</v></cell><cell r="HK28"><v>138.4</v></cell><cell r="HL28"><v>126</v></cell><cell r="HM28"><v>152</v></cell><cell r="HN28"><v>126.1</v></cell><cell r="HO28"><v>146.2</v></cell><cell r="HP28"><v>17002.9</v></cell><cell r="HQ28"><v>21100.2</v></cell><cell r="HR28"><v>138.9</v></cell><cell r="HS28"><v>137</v></cell><cell r="HT28"><v>139.9</v></cell><cell r="HU28"><v>3637970</v></cell><cell r="HV28"><v>1052560</v></cell><cell r="HW28"><v>22325960</v></cell><cell r="HX28"><v>1266850</v></cell><cell r="HY28"><v>192070</v></cell><cell r="HZ28"><v>373510</v></cell><cell r="IA28"><v>1618160</v></cell><cell r="IB28"><v>66160</v></cell><cell r="IC28"><v>4815290</v></cell><cell r="ID28"><v>2096280</v></cell><cell r="IE28"><v>2719010</v></cell><cell r="IF28"><v>1847390</v></cell><cell r="IG28"><v>5466590</v></cell><cell r="IH28"><v>6367910</v></cell></row><row r="29"><cell r="A29"><v>43404</v></cell><cell r="B29"><v>783300</v></cell><cell r="C29"><v>1332910</v></cell><cell r="D29"><v>266480</v></cell><cell r="E29"><v>334880</v></cell><cell r="F29"><v>114630</v></cell><cell r="G29"><v>181040</v></cell><cell r="H29"><v>6630</v></cell><cell r="I29"><v>548870</v></cell><cell r="J29"><v>1523780</v></cell></row><row r="29"><cell r="M29"><v>28757.4</v></cell><cell r="N29"><v>321.1</v></cell><cell r="O29"><v>321.9</v></cell><cell r="P29"><v>113507.4</v></cell><cell r="Q29"><v>6.92</v></cell><cell r="R29"><v>144263797.7</v></cell><cell r="S29"><v>19612627.2</v></cell></row><row r="29"><cell r="AP29"><v>16815</v></cell><cell r="AQ29"><v>10099</v></cell><cell r="AR29"><v>80.1</v></cell><cell r="AS29"><v>890223</v></cell><cell r="AT29"><v>4.4</v></cell><cell r="AU29"><v>120310</v></cell><cell r="AV29"><v>392078.7</v></cell><cell r="AW29"><v>367650.5</v></cell><cell r="AX29"><v>102130</v></cell><cell r="AY29"><v>80025810</v></cell><cell r="AZ29"><v>10597390</v></cell><cell r="BA29"><v>26961590</v></cell><cell r="BB29"><v>20386030</v></cell><cell r="BC29"><v>693940</v></cell><cell r="BD29"><v>833930</v></cell><cell r="BE29"><v>693380</v></cell><cell r="BF29"><v>32690</v></cell><cell r="BG29"><v>22080800</v></cell><cell r="BH29"><v>10623440</v></cell><cell r="BI29"><v>60580</v></cell><cell r="BJ29"><v>1967920</v></cell><cell r="BK29"><v>5480150</v></cell></row><row r="29"><cell r="CB29"><v>17662.1</v></cell><cell r="CC29"><v>2332.2</v></cell><cell r="CD29"><v>7023.6</v></cell><cell r="CE29"><v>13390</v></cell><cell r="CF29"><v>117.8</v></cell><cell r="CG29"><v>30752</v></cell><cell r="CH29"><v>2053497</v></cell><cell r="CI29"><v>1327758</v></cell><cell r="CJ29"><v>643382</v></cell><cell r="CK29"><v>9475</v></cell><cell r="CL29"><v>28372</v></cell><cell r="CM29"><v>7754</v></cell><cell r="CN29"><v>-5104.8</v></cell><cell r="CO29"><v>60230</v></cell><cell r="CP29"><v>4244.7</v></cell><cell r="CQ29"><v>26674.8</v></cell><cell r="CR29"><v>3504.2</v></cell><cell r="CS29"><v>44679.3</v></cell><cell r="CT29"><v>8464.3</v></cell><cell r="CU29"><v>5216.7</v></cell><cell r="CV29"><v>1756.6</v></cell><cell r="CW29"><v>14106.3</v></cell><cell r="CX29"><v>140.7</v></cell><cell r="CY29"><v>139.9</v></cell><cell r="CZ29"><v>160.8</v></cell><cell r="DA29"><v>145.8</v></cell><cell r="DB29"><v>146.3</v></cell><cell r="DC29"><v>143.5</v></cell><cell r="DD29"><v>136.3</v></cell><cell r="DE29"><v>142.2</v></cell><cell r="DF29"><v>140.2</v></cell><cell r="DG29"><v>159.6</v></cell><cell r="DH29"><v>149.8</v></cell><cell r="DI29"><v>149.7</v></cell><cell r="DJ29"><v>139.8</v></cell><cell r="DK29"><v>138.9</v></cell><cell r="DL29"><v>139.4</v></cell><cell r="DM29"><v>164</v></cell><cell r="DN29"><v>139.7</v></cell><cell r="DO29"><v>146.3</v></cell><cell r="DP29"><v>133.4</v></cell><cell r="DQ29"><v>132.5</v></cell></row><row r="29"><cell r="DS29"><v>138.8</v></cell><cell r="DT29"><v>149.4</v></cell><cell r="DU29"><v>118.6</v></cell><cell r="DV29"><v>89789412.2</v></cell><cell r="DW29"><v>-7204</v></cell><cell r="DX29"><v>732538</v></cell><cell r="DY29"><v>720817</v></cell><cell r="DZ29"><v>200571.4</v></cell><cell r="EA29"><v>108.2</v></cell><cell r="EB29"><v>133.9</v></cell><cell r="EC29"><v>166</v></cell><cell r="ED29"><v>132.8</v></cell><cell r="EE29"><v>129.5</v></cell><cell r="EF29"><v>114.1</v></cell><cell r="EG29"><v>125.5</v></cell><cell r="EH29"><v>143.9</v></cell><cell r="EI29"><v>139.7</v></cell><cell r="EJ29"><v>143.4</v></cell><cell r="EK29"><v>141.7</v></cell><cell r="EL29"><v>122</v></cell><cell r="EM29"><v>137.2</v></cell><cell r="EN29"><v>145.9</v></cell><cell r="EO29"><v>123.4</v></cell><cell r="EP29"><v>140.4</v></cell><cell r="EQ29"><v>104.1</v></cell><cell r="ER29"><v>111.3</v></cell><cell r="ES29"><v>123.4</v></cell><cell r="ET29"><v>107.6</v></cell><cell r="EU29"><v>112.4</v></cell><cell r="EV29"><v>118.9</v></cell><cell r="EW29"><v>139.9</v></cell><cell r="EX29"><v>-1351.6</v></cell><cell r="EY29"><v>-3752.5</v></cell><cell r="EZ29"><v>117.8</v></cell><cell r="FA29"><v>98.8</v></cell><cell r="FB29"><v>100.4</v></cell><cell r="FC29"><v>120.2</v></cell><cell r="FD29"><v>141.1</v></cell><cell r="FE29"><v>119.2</v></cell><cell r="FF29"><v>108.6</v></cell><cell r="FG29"><v>108.3</v></cell><cell r="FH29"><v>97.3</v></cell><cell r="FI29"><v>131.2</v></cell><cell r="FJ29"><v>118</v></cell><cell r="FK29"><v>212.3</v></cell><cell r="FL29"><v>113.1</v></cell><cell r="FM29"><v>124.7</v></cell><cell r="FN29"><v>143.2</v></cell><cell r="FO29"><v>105.9</v></cell><cell r="FP29"><v>197.2</v></cell><cell r="FQ29"><v>115.6</v></cell><cell r="FR29"><v>130.1</v></cell><cell r="FS29"><v>132.1</v></cell><cell r="FT29"><v>164.3</v></cell><cell r="FU29"><v>215.2</v></cell><cell r="FV29"><v>102.1</v></cell><cell r="FW29"><v>363.9</v></cell><cell r="FX29"><v>318.4</v></cell><cell r="FY29"><v>728.4</v></cell><cell r="FZ29"><v>125.4</v></cell><cell r="GA29"><v>304.4</v></cell><cell r="GB29"><v>14810</v></cell><cell r="GC29"><v>7721.7</v></cell><cell r="GD29"><v>398.2</v></cell><cell r="GE29"><v>156040</v></cell><cell r="GF29"><v>680.7</v></cell><cell r="GG29"><v>223.8</v></cell><cell r="GH29"><v>1321.1</v></cell><cell r="GI29"><v>7.2</v></cell><cell r="GJ29"><v>1790.6</v></cell><cell r="GK29"><v>235</v></cell><cell r="GL29"><v>53.1</v></cell><cell r="GM29"><v>52.2</v></cell><cell r="GN29"><v>48700</v></cell><cell r="GO29"><v>174166.1</v></cell></row><row r="29"><cell r="GQ29"><v>2088</v></cell><cell r="GR29"><v>2048</v></cell><cell r="GS29"><v>2613</v></cell><cell r="GT29"><v>2872.6</v></cell><cell r="GU29"><v>81</v></cell><cell r="GV29"><v>47200</v></cell><cell r="GW29"><v>144700</v></cell><cell r="GX29"><v>61.1</v></cell><cell r="GY29"><v>8.9</v></cell><cell r="GZ29"><v>7.95</v></cell><cell r="HA29"><v>2872.6</v></cell><cell r="HB29"><v>3565.2</v></cell><cell r="HC29"><v>6375.7</v></cell><cell r="HD29"><v>1511.3</v></cell><cell r="HE29"><v>1131</v></cell><cell r="HF29"><v>2955.8</v></cell><cell r="HG29"><v>4035.4</v></cell><cell r="HH29"><v>9.02</v></cell><cell r="HI29"><v>13.38</v></cell><cell r="HJ29"><v>146.3</v></cell><cell r="HK29"><v>141.5</v></cell><cell r="HL29"><v>126.9</v></cell><cell r="HM29"><v>155.2</v></cell><cell r="HN29"><v>126.1</v></cell><cell r="HO29"><v>146.5</v></cell><cell r="HP29"><v>17483.5</v></cell><cell r="HQ29"><v>21312.7</v></cell><cell r="HR29"><v>138.2</v></cell><cell r="HS29"><v>137.5</v></cell><cell r="HT29"><v>138.6</v></cell><cell r="HU29"><v>3641720</v></cell><cell r="HV29"><v>1042560</v></cell><cell r="HW29"><v>22277310</v></cell><cell r="HX29"><v>1285860</v></cell><cell r="HY29"><v>193900</v></cell><cell r="HZ29"><v>384040</v></cell><cell r="IA29"><v>1713990</v></cell><cell r="IB29"><v>64310</v></cell><cell r="IC29"><v>4799610</v></cell><cell r="ID29"><v>2095990</v></cell><cell r="IE29"><v>2703620</v></cell><cell r="IF29"><v>1868110</v></cell><cell r="IG29"><v>5626150</v></cell><cell r="IH29"><v>6144830</v></cell></row><row r="30"><cell r="A30"><v>43434</v></cell><cell r="B30"><v>705560</v></cell><cell r="C30"><v>1255950</v></cell><cell r="D30"><v>208640</v></cell><cell r="E30"><v>213210</v></cell><cell r="F30"><v>108690</v></cell><cell r="G30"><v>194290</v></cell><cell r="H30"><v>2600</v></cell><cell r="I30"><v>548870</v></cell><cell r="J30"><v>1566150</v></cell></row><row r="30"><cell r="M30"><v>28587.1</v></cell><cell r="N30"><v>290.3</v></cell><cell r="O30"><v>322.7</v></cell><cell r="P30"><v>99777</v></cell><cell r="Q30"><v>6.81</v></cell><cell r="R30"><v>145187747.8</v></cell><cell r="S30"><v>20107047.2</v></cell></row><row r="30"><cell r="AP30"><v>16677</v></cell><cell r="AQ30"><v>10109</v></cell><cell r="AR30"><v>65.4</v></cell><cell r="AS30"><v>1012569</v></cell><cell r="AT30"><v>4</v></cell><cell r="AU30"><v>69172</v></cell><cell r="AV30"><v>393718</v></cell><cell r="AW30"><v>368487.6</v></cell><cell r="AX30"><v>100190</v></cell><cell r="AY30"><v>80931390</v></cell><cell r="AZ30"><v>10647530</v></cell><cell r="BA30"><v>27083950</v></cell><cell r="BB30"><v>20661760</v></cell><cell r="BC30"><v>681600</v></cell><cell r="BD30"><v>852780</v></cell><cell r="BE30"><v>691900</v></cell><cell r="BF30"><v>32740</v></cell><cell r="BG30"><v>22538150</v></cell><cell r="BH30"><v>10774160</v></cell><cell r="BI30"><v>59690</v></cell><cell r="BJ30"><v>1987070</v></cell><cell r="BK30"><v>5581820</v></cell></row><row r="30"><cell r="CB30"><v>16982</v></cell><cell r="CC30"><v>2318.9</v></cell><cell r="CD30"><v>6940.9</v></cell><cell r="CE30"><v>14050</v></cell><cell r="CF30"><v>121.3</v></cell><cell r="CG30"><v>25372</v></cell><cell r="CH30"><v>1645783</v></cell><cell r="CI30"><v>1049651</v></cell><cell r="CJ30"><v>521542</v></cell><cell r="CK30"><v>9132</v></cell><cell r="CL30"><v>26098</v></cell><cell r="CM30"><v>6470</v></cell><cell r="CN30"><v>1757.9</v></cell><cell r="CO30"><v>57876</v></cell><cell r="CP30"><v>4706.1</v></cell><cell r="CQ30"><v>26073.1</v></cell><cell r="CR30"><v>2812.8</v></cell><cell r="CS30"><v>43657.7</v></cell><cell r="CT30"><v>8573.2</v></cell><cell r="CU30"><v>4585.2</v></cell><cell r="CV30"><v>2762.6</v></cell><cell r="CW30"><v>13519.1</v></cell><cell r="CX30"><v>140.8</v></cell><cell r="CY30"><v>139.7</v></cell><cell r="CZ30"><v>162.6</v></cell><cell r="DA30"><v>146.7</v></cell><cell r="DB30"><v>146.9</v></cell><cell r="DC30"><v>145.1</v></cell><cell r="DD30"><v>136.3</v></cell><cell r="DE30"><v>142.4</v></cell><cell r="DF30"><v>140</v></cell><cell r="DG30"><v>161.9</v></cell><cell r="DH30"><v>150.8</v></cell><cell r="DI30"><v>150.3</v></cell><cell r="DJ30"><v>140.1</v></cell><cell r="DK30"><v>139</v></cell><cell r="DL30"><v>139.1</v></cell><cell r="DM30"><v>164.4</v></cell><cell r="DN30"><v>140.5</v></cell><cell r="DO30"><v>146.9</v></cell><cell r="DP30"><v>136.7</v></cell><cell r="DQ30"><v>132.2</v></cell></row><row r="30"><cell r="DS30"><v>137.4</v></cell><cell r="DT30"><v>146.7</v></cell><cell r="DU30"><v>119.1</v></cell><cell r="DV30"><v>91420676.8</v></cell><cell r="DW30"><v>-644</v></cell><cell r="DX30"><v>611956</v></cell><cell r="DY30"><v>591290</v></cell><cell r="DZ30"><v>449207.1</v></cell><cell r="EA30"><v>110.6</v></cell><cell r="EB30"><v>126.8</v></cell><cell r="EC30"><v>147.3</v></cell><cell r="ED30"><v>126.1</v></cell><cell r="EE30"><v>124.8</v></cell><cell r="EF30"><v>100</v></cell><cell r="EG30"><v>120.2</v></cell><cell r="EH30"><v>135.5</v></cell><cell r="EI30"><v>118.3</v></cell><cell r="EJ30"><v>148.6</v></cell><cell r="EK30"><v>134.8</v></cell><cell r="EL30"><v>121.6</v></cell><cell r="EM30"><v>136.8</v></cell><cell r="EN30"><v>146.2</v></cell><cell r="EO30"><v>124.6</v></cell><cell r="EP30"><v>151.4</v></cell><cell r="EQ30"><v>92.9</v></cell><cell r="ER30"><v>109.3</v></cell><cell r="ES30"><v>123.4</v></cell><cell r="ET30"><v>105.5</v></cell><cell r="EU30"><v>109.3</v></cell><cell r="EV30"><v>118.8</v></cell><cell r="EW30"><v>139.7</v></cell><cell r="EX30"><v>889.1</v></cell><cell r="EY30"><v>868.4</v></cell><cell r="EZ30"><v>130.3</v></cell><cell r="FA30"><v>97.7</v></cell><cell r="FB30"><v>104.1</v></cell><cell r="FC30"><v>113.6</v></cell><cell r="FD30"><v>135.7</v></cell><cell r="FE30"><v>107.9</v></cell><cell r="FF30"><v>94</v></cell><cell r="FG30"><v>99</v></cell><cell r="FH30"><v>91.5</v></cell><cell r="FI30"><v>126.7</v></cell><cell r="FJ30"><v>110.9</v></cell><cell r="FK30"><v>220.9</v></cell><cell r="FL30"><v>101.8</v></cell><cell r="FM30"><v>115.5</v></cell><cell r="FN30"><v>139.5</v></cell><cell r="FO30"><v>92.9</v></cell><cell r="FP30"><v>147.4</v></cell><cell r="FQ30"><v>105.2</v></cell><cell r="FR30"><v>113.5</v></cell><cell r="FS30"><v>112.7</v></cell><cell r="FT30"><v>138.6</v></cell><cell r="FU30"><v>186.1</v></cell><cell r="FV30"><v>75.5</v></cell><cell r="FW30"><v>352</v></cell><cell r="FX30"><v>176.4</v></cell><cell r="FY30"><v>607.2</v></cell><cell r="FZ30"><v>106.6</v></cell><cell r="GA30"><v>318.8</v></cell><cell r="GB30"><v>12205</v></cell><cell r="GC30"><v>5571.3</v></cell><cell r="GD30"><v>63.5</v></cell><cell r="GE30"><v>150620</v></cell><cell r="GF30"><v>426.9</v></cell><cell r="GG30"><v>184.1</v></cell><cell r="GH30"><v>624.2</v></cell><cell r="GI30"><v>7.2</v></cell><cell r="GJ30"><v>2032.7</v></cell><cell r="GK30"><v>190</v></cell><cell r="GL30"><v>54</v></cell><cell r="GM30"><v>53.7</v></cell><cell r="GN30"><v>48950</v></cell><cell r="GO30"><v>157700</v></cell></row><row r="30"><cell r="GQ30"><v>2084</v></cell><cell r="GR30"><v>1939</v></cell><cell r="GS30"><v>2390</v></cell><cell r="GT30"><v>3080.8</v></cell><cell r="GU30"><v>64.7</v></cell><cell r="GV30"><v>47450</v></cell><cell r="GW30"><v>143310</v></cell><cell r="GX30"><v>63.6</v></cell><cell r="GY30"><v>8.76</v></cell><cell r="GZ30"><v>7.73</v></cell><cell r="HA30"><v>3080.8</v></cell><cell r="HB30"><v>3516.5</v></cell><cell r="HC30"><v>5604.3</v></cell><cell r="HD30"><v>1382.3</v></cell><cell r="HE30"><v>1129.6</v></cell><cell r="HF30"><v>2862.4</v></cell><cell r="HG30"><v>4111.2</v></cell><cell r="HH30"><v>10.8</v></cell><cell r="HI30"><v>13.75</v></cell><cell r="HJ30"><v>146.8</v></cell><cell r="HK30"><v>142.1</v></cell><cell r="HL30"><v>125.5</v></cell><cell r="HM30"><v>156.6</v></cell><cell r="HN30"><v>126.1</v></cell><cell r="HO30"><v>147.8</v></cell><cell r="HP30"><v>10370.1</v></cell><cell r="HQ30"><v>19056.4</v></cell><cell r="HR30"><v>137.8</v></cell><cell r="HS30"><v>137</v></cell><cell r="HT30"><v>138.2</v></cell><cell r="HU30"><v>3629760</v></cell><cell r="HV30"><v>1051130</v></cell><cell r="HW30"><v>22403060</v></cell><cell r="HX30"><v>1292290</v></cell><cell r="HY30"><v>191260</v></cell><cell r="HZ30"><v>384370</v></cell><cell r="IA30"><v>1684710</v></cell><cell r="IB30"><v>63770</v></cell><cell r="IC30"><v>4795150</v></cell><cell r="ID30"><v>2115950</v></cell><cell r="IE30"><v>2679200</v></cell><cell r="IF30"><v>1876650</v></cell><cell r="IG30"><v>5663120</v></cell><cell r="IH30"><v>6586830</v></cell></row><row r="31"><cell r="A31"><v>43465</v></cell><cell r="B31"><v>2046640</v></cell><cell r="C31"><v>2597660</v></cell><cell r="D31"><v>1362270</v></cell><cell r="E31"><v>517520</v></cell><cell r="F31"><v>102590</v></cell><cell r="G31"><v>182310</v></cell><cell r="H31"><v>1370</v></cell><cell r="I31"><v>548880</v></cell><cell r="J31"><v>2188250</v></cell></row><row r="31"><cell r="M31"><v>31262.7</v></cell><cell r="N31"><v>295</v></cell><cell r="O31"><v>322.4</v></cell><cell r="P31"><v>100841.3</v></cell><cell r="Q31"><v>6.66</v></cell><cell r="R31"><v>145496947.7</v></cell><cell r="S31"><v>20299690.6</v></cell></row><row r="31"><cell r="AP31"><v>17927</v></cell><cell r="AQ31"><v>11376</v></cell><cell r="AR31"><v>57</v></cell><cell r="AS31"><v>1191498</v></cell><cell r="AT31"><v>4</v></cell><cell r="AU31"><v>48868</v></cell><cell r="AV31"><v>393404.3</v></cell><cell r="AW31"><v>368077.2</v></cell><cell r="AX31"><v>104370</v></cell><cell r="AY31"><v>81641720</v></cell><cell r="AZ31"><v>10821110</v></cell><cell r="BA31"><v>27493750</v></cell><cell r="BB31"><v>20996990</v></cell><cell r="BC31"><v>693240</v></cell><cell r="BD31"><v>845190</v></cell><cell r="BE31"><v>691150</v></cell><cell r="BF31"><v>32800</v></cell><cell r="BG31"><v>22329870</v></cell><cell r="BH31"><v>10966140</v></cell><cell r="BI31"><v>61700</v></cell><cell r="BJ31"><v>1992350</v></cell><cell r="BK31"><v>5714420</v></cell></row><row r="31"><cell r="CB31"><v>18810.5</v></cell><cell r="CC31"><v>2395</v></cell><cell r="CD31"><v>7388.7</v></cell><cell r="CE31"><v>11680</v></cell><cell r="CF31"><v>122.7</v></cell><cell r="CG31"><v>31314</v></cell><cell r="CH31"><v>1259007</v></cell><cell r="CI31"><v>793042</v></cell><cell r="CJ31"><v>406137</v></cell><cell r="CK31"><v>9589</v></cell><cell r="CL31"><v>28879</v></cell><cell r="CM31"><v>7072</v></cell><cell r="CN31"><v>1158.9</v></cell><cell r="CO31"><v>57352</v></cell><cell r="CP31"><v>4068.6</v></cell><cell r="CQ31"><v>27858.7</v></cell><cell r="CR31"><v>2625.6</v></cell><cell r="CS31"><v>42351.7</v></cell><cell r="CT31"><v>9503.2</v></cell><cell r="CU31"><v>4553.1</v></cell><cell r="CV31"><v>2568.1</v></cell><cell r="CW31"><v>10784</v></cell><cell r="CX31"><v>140.1</v></cell><cell r="CY31"><v>138.2</v></cell><cell r="CZ31"><v>163</v></cell><cell r="DA31"><v>146.8</v></cell><cell r="DB31"><v>146.5</v></cell><cell r="DC31"><v>142.7</v></cell><cell r="DD31"><v>136.8</v></cell><cell r="DE31"><v>141.9</v></cell><cell r="DF31"><v>138.5</v></cell><cell r="DG31"><v>162.4</v></cell><cell r="DH31"><v>150.8</v></cell><cell r="DI31"><v>149</v></cell><cell r="DJ31"><v>141.6</v></cell><cell r="DK31"><v>138</v></cell><cell r="DL31"><v>137.6</v></cell><cell r="DM31"><v>164.6</v></cell><cell r="DN31"><v>140.8</v></cell><cell r="DO31"><v>146.5</v></cell><cell r="DP31"><v>132.4</v></cell><cell r="DQ31"><v>131.7</v></cell></row><row r="31"><cell r="DS31"><v>137.5</v></cell><cell r="DT31"><v>135.2</v></cell><cell r="DU31"><v>119.8</v></cell><cell r="DV31"><v>92440799.4</v></cell><cell r="DW31"><v>607</v></cell><cell r="DX31"><v>655554</v></cell><cell r="DY31"><v>655143</v></cell><cell r="DZ31"><v>583875</v></cell><cell r="EA31"><v>114.4</v></cell><cell r="EB31"><v>135.8</v></cell><cell r="EC31"><v>150.4</v></cell><cell r="ED31"><v>133.9</v></cell><cell r="EE31"><v>126.6</v></cell><cell r="EF31"><v>114.7</v></cell><cell r="EG31"><v>129.9</v></cell><cell r="EH31"><v>146.1</v></cell><cell r="EI31"><v>124.2</v></cell><cell r="EJ31"><v>163.4</v></cell><cell r="EK31"><v>145.5</v></cell><cell r="EL31"><v>119.7</v></cell><cell r="EM31"><v>133.5</v></cell><cell r="EN31"><v>143.5</v></cell><cell r="EO31"><v>124.4</v></cell><cell r="EP31"><v>139.3</v></cell><cell r="EQ31"><v>83.3</v></cell><cell r="ER31"><v>102.8</v></cell><cell r="ES31"><v>123.4</v></cell><cell r="ET31"><v>94.2</v></cell><cell r="EU31"><v>110.7</v></cell><cell r="EV31"><v>118.3</v></cell><cell r="EW31"><v>137.6</v></cell><cell r="EX31"><v>827.5</v></cell><cell r="EY31"><v>332.4</v></cell><cell r="EZ31"><v>154.4</v></cell><cell r="FA31"><v>101.9</v></cell><cell r="FB31"><v>106.6</v></cell><cell r="FC31"><v>120.4</v></cell><cell r="FD31"><v>175.6</v></cell><cell r="FE31"><v>122.2</v></cell><cell r="FF31"><v>110.8</v></cell><cell r="FG31"><v>102.1</v></cell><cell r="FH31"><v>110.4</v></cell><cell r="FI31"><v>124.4</v></cell><cell r="FJ31"><v>122.4</v></cell><cell r="FK31"><v>233.1</v></cell><cell r="FL31"><v>108.7</v></cell><cell r="FM31"><v>126.2</v></cell><cell r="FN31"><v>146.4</v></cell><cell r="FO31"><v>110.6</v></cell><cell r="FP31"><v>152.5</v></cell><cell r="FQ31"><v>124.9</v></cell><cell r="FR31"><v>138</v></cell><cell r="FS31"><v>109.3</v></cell><cell r="FT31"><v>123.1</v></cell><cell r="FU31"><v>217.4</v></cell><cell r="FV31"><v>80.1</v></cell><cell r="FW31"><v>365</v></cell><cell r="FX31"><v>133.6</v></cell><cell r="FY31"><v>611.7</v></cell><cell r="FZ31"><v>144.5</v></cell><cell r="GA31"><v>349.8</v></cell><cell r="GB31"><v>15294</v></cell><cell r="GC31"><v>3774.9</v></cell><cell r="GD31"><v>91.9</v></cell><cell r="GE31"><v>225030</v></cell><cell r="GF31"><v>452.3</v></cell><cell r="GG31"><v>189.9</v></cell><cell r="GH31"><v>714.1</v></cell><cell r="GI31"><v>0.6</v></cell><cell r="GJ31"><v>2711.8</v></cell><cell r="GK31"><v>180.6</v></cell><cell r="GL31"><v>53.2</v></cell><cell r="GM31"><v>53.2</v></cell><cell r="GN31"><v>48180</v></cell><cell r="GO31"><v>153735.5</v></cell></row><row r="31"><cell r="GQ31"><v>1987</v></cell><cell r="GR31"><v>1672</v></cell><cell r="GS31"><v>2353</v></cell><cell r="GT31"><v>3512.5</v></cell><cell r="GU31"><v>56.5</v></cell><cell r="GV31"><v>46680</v></cell><cell r="GW31"><v>203920</v></cell><cell r="GX31"><v>66.2</v></cell><cell r="GY31"><v>8.61</v></cell><cell r="GZ31"><v>7.42</v></cell><cell r="HA31"><v>3512.5</v></cell><cell r="HB31"><v>3898.9</v></cell><cell r="HC31"><v>6753.8</v></cell><cell r="HD31"><v>1488.5</v></cell><cell r="HE31"><v>1374.1</v></cell><cell r="HF31"><v>2973</v></cell><cell r="HG31"><v>3947.9</v></cell><cell r="HH31"><v>8.88</v></cell><cell r="HI31"><v>12.78</v></cell><cell r="HJ31"><v>146.3</v></cell><cell r="HK31"><v>144.9</v></cell><cell r="HL31"><v>123.6</v></cell><cell r="HM31"><v>157.5</v></cell><cell r="HN31"><v>126.1</v></cell><cell r="HO31"><v>150.1</v></cell><cell r="HP31"><v>10627</v></cell><cell r="HQ31"><v>22209.3</v></cell><cell r="HR31"><v>136</v></cell><cell r="HS31"><v>135.2</v></cell><cell r="HT31"><v>136.5</v></cell><cell r="HU31"><v>3650020</v></cell><cell r="HV31"><v>1045700</v></cell><cell r="HW31"><v>22798030</v></cell><cell r="HX31"><v>1303120</v></cell><cell r="HY31"><v>191240</v></cell><cell r="HZ31"><v>387920</v></cell><cell r="IA31"><v>1716620</v></cell><cell r="IB31"><v>62360</v></cell><cell r="IC31"><v>4859900</v></cell><cell r="ID31"><v>2140410</v></cell><cell r="IE31"><v>2719490</v></cell><cell r="IF31"><v>1899290</v></cell><cell r="IG31"><v>5709460</v></cell><cell r="IH31"><v>6199960</v></cell></row><row r="32"><cell r="A32"><v>43496</v></cell><cell r="B32"><v>829550</v></cell><cell r="C32"><v>1379320</v></cell><cell r="D32"><v>272080</v></cell><cell r="E32"><v>274960</v></cell><cell r="F32"><v>104540</v></cell><cell r="G32"><v>182660</v></cell><cell r="H32"><v>2640</v></cell><cell r="I32"><v>548870</v></cell><cell r="J32"><v>1695490</v></cell></row><row r="32"><cell r="M32"><v>30923.8</v></cell><cell r="N32"><v>279.5</v></cell><cell r="O32"><v>323.7</v></cell><cell r="P32"><v>100848.8</v></cell><cell r="Q32"><v>6.59</v></cell><cell r="R32"><v>147587831.8</v></cell><cell r="S32"><v>20650582.7</v></cell></row><row r="32"><cell r="AP32"><v>17745</v></cell><cell r="AQ32"><v>11027</v></cell><cell r="AR32"><v>59</v></cell><cell r="AS32"><v>1111040</v></cell><cell r="AT32"><v>4.2</v></cell><cell r="AU32"><v>57488</v></cell><cell r="AV32"><v>398178.4</v></cell><cell r="AW32"><v>372149.2</v></cell><cell r="AX32"><v>107550</v></cell><cell r="AY32"><v>82042923.1</v></cell><cell r="AZ32"><v>10831591.3</v></cell><cell r="BA32"><v>27500376.3</v></cell><cell r="BB32"><v>21370638.4</v></cell><cell r="BC32"><v>687209.6</v></cell><cell r="BD32"><v>842366.8</v></cell><cell r="BE32"><v>691756.3</v></cell><cell r="BF32"><v>45682.5</v></cell><cell r="BG32"><v>22340317.1</v></cell><cell r="BH32"><v>11207923.3</v></cell><cell r="BI32"><v>58405.3</v></cell><cell r="BJ32"><v>2005824.8</v></cell><cell r="BK32"><v>5676957.3</v></cell></row><row r="32"><cell r="CB32"><v>18519.7</v></cell><cell r="CC32"><v>2373.8</v></cell><cell r="CD32"><v>7072.3</v></cell><cell r="CE32"><v>11060</v></cell><cell r="CF32"><v>120.7</v></cell><cell r="CG32"><v>34476</v></cell><cell r="CH32"><v>1597528</v></cell><cell r="CI32"><v>1027766</v></cell><cell r="CJ32"><v>497169</v></cell><cell r="CK32"><v>9651</v></cell><cell r="CL32"><v>29859</v></cell><cell r="CM32"><v>6527</v></cell><cell r="CN32"><v>-440.9</v></cell><cell r="CO32"><v>60268</v></cell><cell r="CP32"><v>3210.1</v></cell><cell r="CQ32"><v>26410.5</v></cell><cell r="CR32"><v>3255.6</v></cell><cell r="CS32"><v>41457</v></cell><cell r="CT32"><v>8722.8</v></cell><cell r="CU32"><v>4921.5</v></cell><cell r="CV32"><v>2313.8</v></cell><cell r="CW32"><v>11253.6</v></cell><cell r="CX32"><v>139.6</v></cell><cell r="CY32"><v>137.4</v></cell><cell r="CZ32"><v>163.2</v></cell><cell r="DA32"><v>146.4</v></cell><cell r="DB32"><v>147.7</v></cell><cell r="DC32"><v>139.5</v></cell><cell r="DD32"><v>136.9</v></cell><cell r="DE32"><v>141</v></cell><cell r="DF32"><v>137.4</v></cell><cell r="DG32"><v>162.7</v></cell><cell r="DH32"><v>149.9</v></cell><cell r="DI32"><v>146.2</v></cell><cell r="DJ32"><v>141.7</v></cell><cell r="DK32"><v>138</v></cell><cell r="DL32"><v>137.3</v></cell><cell r="DM32"><v>164.7</v></cell><cell r="DN32"><v>141.1</v></cell><cell r="DO32"><v>147.7</v></cell><cell r="DP32"><v>128.6</v></cell><cell r="DQ32"><v>131.8</v></cell></row><row r="32"><cell r="DS32"><v>137.1</v></cell><cell r="DT32"><v>131.3</v></cell><cell r="DU32"><v>120.3</v></cell><cell r="DV32"><v>92824098.9</v></cell><cell r="DW32"><v>293</v></cell><cell r="DX32"><v>666984</v></cell><cell r="DY32"><v>669166</v></cell><cell r="DZ32"><v>445622.2</v></cell><cell r="EA32"><v>119.1</v></cell><cell r="EB32"><v>135.5</v></cell><cell r="EC32"><v>150.9</v></cell><cell r="ED32"><v>134.4</v></cell><cell r="EE32"><v>131</v></cell><cell r="EF32"><v>107.1</v></cell><cell r="EG32"><v>127</v></cell><cell r="EH32"><v>147.2</v></cell><cell r="EI32"><v>128.7</v></cell><cell r="EJ32"><v>159.2</v></cell><cell r="EK32"><v>145.3</v></cell><cell r="EL32"><v>119.2</v></cell><cell r="EM32"><v>133.8</v></cell><cell r="EN32"><v>144.2</v></cell><cell r="EO32"><v>123.4</v></cell><cell r="EP32"><v>136.7</v></cell><cell r="EQ32"><v>84.7</v></cell><cell r="ER32"><v>99.3</v></cell><cell r="ES32"><v>123.6</v></cell><cell r="ET32"><v>88.4</v></cell><cell r="EU32"><v>110.7</v></cell><cell r="EV32"><v>118.1</v></cell><cell r="EW32"><v>138.3</v></cell><cell r="EX32"><v>-367.2</v></cell><cell r="EY32"><v>-75.4</v></cell><cell r="EZ32"><v>153.3</v></cell><cell r="FA32"><v>107.4</v></cell><cell r="FB32"><v>88.9</v></cell><cell r="FC32"><v>118.2</v></cell><cell r="FD32"><v>171.8</v></cell><cell r="FE32"><v>126.8</v></cell><cell r="FF32"><v>95.4</v></cell><cell r="FG32"><v>100.7</v></cell><cell r="FH32"><v>102.5</v></cell><cell r="FI32"><v>130.2</v></cell><cell r="FJ32"><v>123.7</v></cell><cell r="FK32"><v>226.5</v></cell><cell r="FL32"><v>106.7</v></cell><cell r="FM32"><v>130</v></cell><cell r="FN32"><v>146</v></cell><cell r="FO32"><v>102.4</v></cell><cell r="FP32"><v>158.9</v></cell><cell r="FQ32"><v>115.1</v></cell><cell r="FR32"><v>118.3</v></cell><cell r="FS32"><v>120.7</v></cell><cell r="FT32"><v>141.4</v></cell><cell r="FU32"><v>185.7</v></cell><cell r="FV32"><v>88.7</v></cell><cell r="FW32"><v>340</v></cell><cell r="FX32"><v>136.3</v></cell><cell r="FY32"><v>582.7</v></cell><cell r="FZ32"><v>116.6</v></cell><cell r="GA32"><v>294.3</v></cell><cell r="GB32"><v>8549</v></cell><cell r="GC32"><v>5739</v></cell><cell r="GD32"><v>143.7</v></cell><cell r="GE32"><v>421140</v></cell><cell r="GF32"><v>617.7</v></cell><cell r="GG32"><v>155.6</v></cell><cell r="GH32"><v>1413.3</v></cell><cell r="GI32"><v>0.5</v></cell><cell r="GJ32"><v>2958.8</v></cell><cell r="GK32"><v>235.3</v></cell><cell r="GL32"><v>53.9</v></cell><cell r="GM32"><v>52.2</v></cell><cell r="GN32"><v>47900</v></cell><cell r="GO32"><v>147112.9</v></cell></row><row r="32"><cell r="GQ32"><v>2251</v></cell><cell r="GR32"><v>1936</v></cell><cell r="GS32"><v>2954</v></cell><cell r="GT32"><v>3166.2</v></cell><cell r="GU32"><v>59.4</v></cell><cell r="GV32"><v>46400</v></cell><cell r="GW32"><v>179090</v></cell><cell r="GX32"><v>70.1</v></cell><cell r="GY32"><v>8.56</v></cell><cell r="GZ32"><v>7.44</v></cell><cell r="HA32"><v>3166.2</v></cell><cell r="HB32"><v>3686.6</v></cell><cell r="HC32"><v>6151.7</v></cell><cell r="HD32"><v>1489.4</v></cell><cell r="HE32"><v>1527.2</v></cell><cell r="HF32"><v>2747.8</v></cell><cell r="HG32"><v>4123.9</v></cell><cell r="HH32"><v>9.62</v></cell><cell r="HI32"><v>13.11</v></cell><cell r="HJ32"><v>147.7</v></cell><cell r="HK32"><v>145.1</v></cell><cell r="HL32"><v>123.3</v></cell><cell r="HM32"><v>158.5</v></cell><cell r="HN32"><v>126.6</v></cell><cell r="HO32"><v>150.2</v></cell><cell r="HP32"><v>10621.3</v></cell><cell r="HQ32"><v>23664</v></cell><cell r="HR32"><v>135</v></cell><cell r="HS32"><v>134.7</v></cell><cell r="HT32"><v>135.2</v></cell><cell r="HU32"><v>3710231.7</v></cell><cell r="HV32"><v>1039489.1</v></cell><cell r="HW32"><v>22750655.5</v></cell><cell r="HX32"><v>1287168.4</v></cell><cell r="HY32"><v>188573.7</v></cell><cell r="HZ32"><v>386813.9</v></cell><cell r="IA32"><v>1690684.9</v></cell><cell r="IB32"><v>75029.7</v></cell><cell r="IC32"><v>4959346.4</v></cell><cell r="ID32"><v>2185548.3</v></cell><cell r="IE32"><v>2773798.1</v></cell><cell r="IF32"><v>1981114</v></cell><cell r="IG32"><v>6120478.5</v></cell><cell r="IH32"><v>5509996.2</v></cell></row><row r="33"><cell r="A33"><v>43524</v></cell><cell r="B33"><v>746350</v></cell><cell r="C33"><v>1297270</v></cell><cell r="D33"><v>206760</v></cell><cell r="E33"><v>307880</v></cell><cell r="F33"><v>91880</v></cell><cell r="G33"><v>186540</v></cell><cell r="H33"><v>5260</v></cell><cell r="I33"><v>549290</v></cell><cell r="J33"><v>1872570</v></cell></row><row r="33"><cell r="M33"><v>27523.9</v></cell><cell r="N33"><v>271.1</v></cell><cell r="O33"><v>324.8</v></cell><cell r="P33"><v>91419.7</v></cell><cell r="Q33"><v>6.44</v></cell><cell r="R33"><v>149398183.1</v></cell><cell r="S33"><v>21057153.1</v></cell></row><row r="33"><cell r="AP33"><v>16584</v></cell><cell r="AQ33"><v>9809</v></cell><cell r="AR33"><v>64.4</v></cell><cell r="AS33"><v>1090516</v></cell><cell r="AT33"><v>4.6</v></cell><cell r="AU33"><v>54281</v></cell><cell r="AV33"><v>399217.2</v></cell><cell r="AW33"><v>371999</v></cell><cell r="AX33"><v>100000</v></cell><cell r="AY33"><v>83065210</v></cell><cell r="AZ33"><v>10927710</v></cell><cell r="BA33"><v>27742570</v></cell><cell r="BB33"><v>21632980</v></cell><cell r="BC33"><v>706000</v></cell><cell r="BD33"><v>834010</v></cell><cell r="BE33"><v>688910</v></cell><cell r="BF33"><v>45290</v></cell><cell r="BG33"><v>22761960</v></cell><cell r="BH33"><v>11336710</v></cell><cell r="BI33"><v>58620</v></cell><cell r="BJ33"><v>2004700</v></cell><cell r="BK33"><v>5712300</v></cell></row><row r="33"><cell r="CB33"><v>17440.9</v></cell><cell r="CC33"><v>2256.5</v></cell><cell r="CD33"><v>6737.1</v></cell><cell r="CE33"><v>12560</v></cell><cell r="CF33"><v>119.7</v></cell><cell r="CG33"><v>34295</v></cell><cell r="CH33"><v>1614941</v></cell><cell r="CI33"><v>1047356</v></cell><cell r="CJ33"><v>492584</v></cell><cell r="CK33"><v>9373</v></cell><cell r="CL33"><v>28511</v></cell><cell r="CM33"><v>6721</v></cell><cell r="CN33"><v>973.8</v></cell><cell r="CO33"><v>54728</v></cell><cell r="CP33"><v>3083.5</v></cell><cell r="CQ33"><v>26866.8</v></cell><cell r="CR33"><v>3780.4</v></cell><cell r="CS33"><v>36591.3</v></cell><cell r="CT33"><v>7539.1</v></cell><cell r="CU33"><v>3768.4</v></cell><cell r="CV33"><v>2582.9</v></cell><cell r="CW33"><v>9414.3</v></cell><cell r="CX33"><v>139.9</v></cell><cell r="CY33"><v>137.5</v></cell><cell r="CZ33"><v>163.4</v></cell><cell r="DA33"><v>146.5</v></cell><cell r="DB33"><v>148.5</v></cell><cell r="DC33"><v>138.4</v></cell><cell r="DD33"><v>137.4</v></cell><cell r="DE33"><v>141</v></cell><cell r="DF33"><v>137.2</v></cell><cell r="DG33"><v>162.8</v></cell><cell r="DH33"><v>149.9</v></cell><cell r="DI33"><v>145.3</v></cell><cell r="DJ33"><v>142.2</v></cell><cell r="DK33"><v>138.6</v></cell><cell r="DL33"><v>138</v></cell><cell r="DM33"><v>164.9</v></cell><cell r="DN33"><v>141.4</v></cell><cell r="DO33"><v>148.5</v></cell><cell r="DP33"><v>127.1</v></cell><cell r="DQ33"><v>132.4</v></cell></row><row r="33"><cell r="DS33"><v>137.6</v></cell><cell r="DT33"><v>129.7</v></cell><cell r="DU33"><v>121</v></cell><cell r="DV33"><v>93904262</v></cell><cell r="DW33"><v>825</v></cell><cell r="DX33"><v>661045</v></cell><cell r="DY33"><v>655028</v></cell><cell r="DZ33"><v>179448.5</v></cell><cell r="EA33"><v>112.5</v></cell><cell r="EB33"><v>129.3</v></cell><cell r="EC33"><v>137.9</v></cell><cell r="ED33"><v>127.6</v></cell><cell r="EE33"><v>121.1</v></cell><cell r="EF33"><v>107.7</v></cell><cell r="EG33"><v>118.5</v></cell><cell r="EH33"><v>141.1</v></cell><cell r="EI33"><v>125.1</v></cell><cell r="EJ33"><v>153.9</v></cell><cell r="EK33"><v>140.8</v></cell><cell r="EL33"><v>119.5</v></cell><cell r="EM33"><v>134.1</v></cell><cell r="EN33"><v>143.7</v></cell><cell r="EO33"><v>123.2</v></cell><cell r="EP33"><v>144</v></cell><cell r="EQ33"><v>88.2</v></cell><cell r="ER33"><v>100.5</v></cell><cell r="ES33"><v>123.6</v></cell><cell r="ET33"><v>91.4</v></cell><cell r="EU33"><v>108.2</v></cell><cell r="EV33"><v>118.2</v></cell><cell r="EW33"><v>138.1</v></cell><cell r="EX33"><v>-1301</v></cell><cell r="EY33"><v>2152.7</v></cell><cell r="EZ33"><v>144</v></cell><cell r="FA33"><v>107.6</v></cell><cell r="FB33"><v>96.1</v></cell><cell r="FC33"><v>113.8</v></cell><cell r="FD33"><v>171.5</v></cell><cell r="FE33"><v>124</v></cell><cell r="FF33"><v>109</v></cell><cell r="FG33"><v>91.9</v></cell><cell r="FH33"><v>92.6</v></cell><cell r="FI33"><v>118.3</v></cell><cell r="FJ33"><v>111.6</v></cell><cell r="FK33"><v>222.1</v></cell><cell r="FL33"><v>101.8</v></cell><cell r="FM33"><v>121.9</v></cell><cell r="FN33"><v>140.1</v></cell><cell r="FO33"><v>104.3</v></cell><cell r="FP33"><v>151</v></cell><cell r="FQ33"><v>104.8</v></cell><cell r="FR33"><v>121.4</v></cell><cell r="FS33"><v>117.1</v></cell><cell r="FT33"><v>142.5</v></cell><cell r="FU33"><v>201.9</v></cell><cell r="FV33"><v>89.7</v></cell><cell r="FW33"><v>353.7</v></cell><cell r="FX33"><v>193.3</v></cell><cell r="FY33"><v>624.8</v></cell><cell r="FZ33"><v>125.7</v></cell><cell r="GA33"><v>313.7</v></cell><cell r="GB33"><v>5239</v></cell><cell r="GC33"><v>5563.5</v></cell><cell r="GD33"><v>134</v></cell><cell r="GE33"><v>525030</v></cell><cell r="GF33"><v>508.6</v></cell><cell r="GG33"><v>159.7</v></cell><cell r="GH33"><v>1501.8</v></cell><cell r="GI33"><v>0.1</v></cell><cell r="GJ33"><v>2602.4</v></cell><cell r="GK33"><v>220</v></cell><cell r="GL33"><v>54.3</v></cell><cell r="GM33"><v>52.5</v></cell><cell r="GN33"><v>48400</v></cell><cell r="GO33"><v>149946.4</v></cell></row><row r="33"><cell r="GQ33"><v>2415</v></cell><cell r="GR33"><v>2073</v></cell><cell r="GS33"><v>2767</v></cell><cell r="GT33"><v>3222.2</v></cell><cell r="GU33"><v>64</v></cell><cell r="GV33"><v>46900</v></cell><cell r="GW33"><v>438050</v></cell><cell r="GX33"><v>70.7</v></cell><cell r="GY33"><v>8.67</v></cell><cell r="GZ33"><v>7.35</v></cell><cell r="HA33"><v>3222.2</v></cell><cell r="HB33"><v>3581.8</v></cell><cell r="HC33"><v>6662.6</v></cell><cell r="HD33"><v>1427.6</v></cell><cell r="HE33"><v>1544.2</v></cell><cell r="HF33"><v>2494</v></cell><cell r="HG33"><v>3472.3</v></cell><cell r="HH33"><v>9.98</v></cell><cell r="HI33"><v>13.18</v></cell><cell r="HJ33"><v>148.5</v></cell><cell r="HK33"><v>145.6</v></cell><cell r="HL33"><v>123.9</v></cell><cell r="HM33"><v>158.6</v></cell><cell r="HN33"><v>126.6</v></cell><cell r="HO33"><v>150.3</v></cell><cell r="HP33"><v>12697.8</v></cell><cell r="HQ33"><v>23078.8</v></cell><cell r="HR33"><v>135.1</v></cell><cell r="HS33"><v>135.5</v></cell><cell r="HT33"><v>135</v></cell><cell r="HU33"><v>3726600</v></cell><cell r="HV33"><v>1034440</v></cell><cell r="HW33"><v>22981540</v></cell><cell r="HX33"><v>1282920</v></cell><cell r="HY33"><v>191770</v></cell><cell r="HZ33"><v>386350</v></cell><cell r="IA33"><v>1780780</v></cell><cell r="IB33"><v>74000</v></cell><cell r="IC33"><v>5046640</v></cell><cell r="ID33"><v>2242910</v></cell><cell r="IE33"><v>2803730</v></cell><cell r="IF33"><v>1987560</v></cell><cell r="IG33"><v>6589500</v></cell><cell r="IH33"><v>5143890</v></cell></row><row r="34"><cell r="A34"><v>43555</v></cell><cell r="B34"><v>2232880</v></cell><cell r="C34"><v>3883550</v></cell><cell r="D34"><v>1882070</v></cell><cell r="E34"><v>1012040</v></cell><cell r="F34"><v>11240</v></cell><cell r="G34"><v>377180</v></cell><cell r="H34"><v>3470</v></cell><cell r="I34"><v>1647870</v></cell><cell r="J34"><v>1262740</v></cell></row><row r="34"><cell r="M34"><v>28189.5</v></cell><cell r="N34"><v>309.1</v></cell><cell r="O34"><v>325.6</v></cell><cell r="P34"><v>107135.6</v></cell><cell r="Q34"><v>6.31</v></cell><cell r="R34"><v>154320668.6</v></cell><cell r="S34"><v>21367703.4</v></cell></row><row r="34"><cell r="AP34"><v>17944</v></cell><cell r="AQ34"><v>11365</v></cell><cell r="AR34"><v>66.6</v></cell><cell r="AS34"><v>978236</v></cell><cell r="AT34"><v>4.3</v></cell><cell r="AU34"><v>70686</v></cell><cell r="AV34"><v>411905</v></cell><cell r="AW34"><v>384053.5</v></cell><cell r="AX34"><v>119740</v></cell><cell r="AY34"><v>86334160</v></cell><cell r="AZ34"><v>11112990</v></cell><cell r="BA34"><v>28857780</v></cell><cell r="BB34"><v>22207320</v></cell><cell r="BC34"><v>828730</v></cell><cell r="BD34"><v>882620</v></cell><cell r="BE34"><v>679880</v></cell><cell r="BF34"><v>62990</v></cell><cell r="BG34"><v>24156080</v></cell><cell r="BH34"><v>11588690</v></cell><cell r="BI34"><v>62650</v></cell><cell r="BJ34"><v>2021540</v></cell><cell r="BK34"><v>5831550</v></cell></row><row r="34"><cell r="CB34"><v>19563.8</v></cell><cell r="CC34"><v>2577.6</v></cell><cell r="CD34"><v>7459.1</v></cell><cell r="CE34"><v>20970</v></cell><cell r="CF34"><v>123.3</v></cell><cell r="CG34"><v>43642</v></cell><cell r="CH34"><v>1440593</v></cell><cell r="CI34"><v>982331</v></cell><cell r="CJ34"><v>387552</v></cell><cell r="CK34"><v>10768</v></cell><cell r="CL34"><v>33124</v></cell><cell r="CM34"><v>8371</v></cell><cell r="CN34"><v>7382.1</v></cell><cell r="CO34"><v>64510</v></cell><cell r="CP34"><v>3616.9</v></cell><cell r="CQ34"><v>32717.1</v></cell><cell r="CR34"><v>3424.3</v></cell><cell r="CS34"><v>43718.2</v></cell><cell r="CT34"><v>8610.6</v></cell><cell r="CU34"><v>4992.2</v></cell><cell r="CV34"><v>3286.1</v></cell><cell r="CW34"><v>11781.5</v></cell><cell r="CX34"><v>140.4</v></cell><cell r="CY34"><v>138.1</v></cell><cell r="CZ34"><v>163.5</v></cell><cell r="DA34"><v>146.7</v></cell><cell r="DB34"><v>149</v></cell><cell r="DC34"><v>139.7</v></cell><cell r="DD34"><v>137.7</v></cell><cell r="DE34"><v>141.2</v></cell><cell r="DF34"><v>137.3</v></cell><cell r="DG34"><v>162.9</v></cell><cell r="DH34"><v>150.1</v></cell><cell r="DI34"><v>146.4</v></cell><cell r="DJ34"><v>142.4</v></cell><cell r="DK34"><v>139.5</v></cell><cell r="DL34"><v>139.6</v></cell><cell r="DM34"><v>165.3</v></cell><cell r="DN34"><v>141.6</v></cell><cell r="DO34"><v>149</v></cell><cell r="DP34"><v>128.8</v></cell><cell r="DQ34"><v>132.8</v></cell></row><row r="34"><cell r="DS34"><v>137.8</v></cell><cell r="DT34"><v>132.6</v></cell><cell r="DU34"><v>121.8</v></cell><cell r="DV34"><v>97301100</v></cell><cell r="DW34"><v>9408</v></cell><cell r="DX34"><v>814667</v></cell><cell r="DY34"><v>787190</v></cell><cell r="DZ34"><v>648175.7</v></cell><cell r="EA34"><v>132.7</v></cell><cell r="EB34"><v>144.6</v></cell><cell r="EC34"><v>160.1</v></cell><cell r="ED34"><v>144.1</v></cell><cell r="EE34"><v>140</v></cell><cell r="EF34"><v>118.6</v></cell><cell r="EG34"><v>154.4</v></cell><cell r="EH34"><v>155.4</v></cell><cell r="EI34"><v>131.7</v></cell><cell r="EJ34"><v>156.6</v></cell><cell r="EK34"><v>145.3</v></cell><cell r="EL34"><v>119.9</v></cell><cell r="EM34"><v>134.5</v></cell><cell r="EN34"><v>144.5</v></cell><cell r="EO34"><v>123.7</v></cell><cell r="EP34"><v>138</v></cell><cell r="EQ34"><v>88.2</v></cell><cell r="ER34"><v>102.5</v></cell><cell r="ES34"><v>123.6</v></cell><cell r="ET34"><v>95</v></cell><cell r="EU34"><v>107.3</v></cell><cell r="EV34"><v>118.3</v></cell><cell r="EW34"><v>138.5</v></cell><cell r="EX34"><v>2212.8</v></cell><cell r="EY34"><v>4767.8</v></cell><cell r="EZ34"><v>138.8</v></cell><cell r="FA34"><v>121</v></cell><cell r="FB34"><v>109.5</v></cell><cell r="FC34"><v>120.3</v></cell><cell r="FD34"><v>193.6</v></cell><cell r="FE34"><v>133.4</v></cell><cell r="FF34"><v>121.9</v></cell><cell r="FG34"><v>99.6</v></cell><cell r="FH34"><v>107.3</v></cell><cell r="FI34"><v>134.6</v></cell><cell r="FJ34"><v>128.9</v></cell><cell r="FK34"><v>227.6</v></cell><cell r="FL34"><v>109.1</v></cell><cell r="FM34"><v>140.5</v></cell><cell r="FN34"><v>177.2</v></cell><cell r="FO34"><v>112.4</v></cell><cell r="FP34"><v>178</v></cell><cell r="FQ34"><v>108.5</v></cell><cell r="FR34"><v>139.3</v></cell><cell r="FS34"><v>125.6</v></cell><cell r="FT34"><v>122.2</v></cell><cell r="FU34"><v>223.8</v></cell><cell r="FV34"><v>114.3</v></cell><cell r="FW34"><v>385.1</v></cell><cell r="FX34"><v>227</v></cell><cell r="FY34"><v>759</v></cell><cell r="FZ34"><v>132.9</v></cell><cell r="GA34"><v>310</v></cell><cell r="GB34"><v>10424</v></cell><cell r="GC34"><v>5453.1</v></cell><cell r="GD34"><v>126.3</v></cell><cell r="GE34"><v>515570</v></cell><cell r="GF34"><v>455.1</v></cell><cell r="GG34"><v>205.8</v></cell><cell r="GH34"><v>1748.6</v></cell><cell r="GI34"><v>0.3</v></cell><cell r="GJ34"><v>2710.8</v></cell><cell r="GK34"><v>218.6</v></cell><cell r="GL34"><v>52.6</v></cell><cell r="GM34"><v>52</v></cell><cell r="GN34"><v>48420</v></cell><cell r="GO34"><v>149290.3</v></cell></row><row r="34"><cell r="GQ34"><v>2378</v></cell><cell r="GR34"><v>2172</v></cell><cell r="GS34"><v>2703</v></cell><cell r="GT34"><v>4108.1</v></cell><cell r="GU34"><v>66.1</v></cell><cell r="GV34"><v>46920</v></cell><cell r="GW34"><v>335530</v></cell><cell r="GX34"><v>92.7</v></cell><cell r="GY34"><v>8.5</v></cell><cell r="GZ34"><v>7.34</v></cell><cell r="HA34"><v>4108.1</v></cell><cell r="HB34"><v>4621.6</v></cell><cell r="HC34"><v>8983.6</v></cell><cell r="HD34"><v>1704</v></cell><cell r="HE34"><v>1717.5</v></cell><cell r="HF34"><v>2586.9</v></cell><cell r="HG34"><v>3881</v></cell><cell r="HH34"><v>10.04</v></cell><cell r="HI34"><v>12.29</v></cell><cell r="HJ34"><v>149</v></cell><cell r="HK34"><v>146.2</v></cell><cell r="HL34"><v>124.6</v></cell><cell r="HM34"><v>158.8</v></cell><cell r="HN34"><v>126.6</v></cell><cell r="HO34"><v>150.3</v></cell><cell r="HP34"><v>18712.8</v></cell><cell r="HQ34"><v>24585.1</v></cell><cell r="HR34"><v>135.9</v></cell><cell r="HS34"><v>137.3</v></cell><cell r="HT34"><v>135.1</v></cell><cell r="HU34"><v>3755080</v></cell><cell r="HV34"><v>1063920</v></cell><cell r="HW34"><v>24038780</v></cell><cell r="HX34"><v>1282630</v></cell><cell r="HY34"><v>185350</v></cell><cell r="HZ34"><v>390050</v></cell><cell r="IA34"><v>1714370</v></cell><cell r="IB34"><v>77480</v></cell><cell r="IC34"><v>5281580</v></cell><cell r="ID34"><v>2505280</v></cell><cell r="IE34"><v>2776300</v></cell><cell r="IF34"><v>2022930</v></cell><cell r="IG34"><v>7011480</v></cell><cell r="IH34"><v>5918980</v></cell></row><row r="35"><cell r="A35"><v>43585</v></cell><cell r="B35"><v>716370</v></cell><cell r="C35"><v>1211900</v></cell><cell r="D35"><v>123760</v></cell><cell r="E35"><v>397160</v></cell><cell r="F35"><v>131050</v></cell><cell r="G35"><v>-1140</v></cell><cell r="H35"><v>2190</v></cell><cell r="I35"><v>495440</v></cell><cell r="J35"><v>2546790</v></cell></row><row r="35"><cell r="M35"><v>26699.6</v></cell><cell r="N35"><v>275.5</v></cell><cell r="O35"><v>326</v></cell><cell r="P35"><v>109263.4</v></cell><cell r="Q35"><v>6.25</v></cell><cell r="R35"><v>153786042.4</v></cell><cell r="S35"><v>21799803.3</v></cell></row><row r="35"><cell r="AP35"><v>18062</v></cell><cell r="AQ35"><v>11402</v></cell><cell r="AR35"><v>71.1</v></cell><cell r="AS35"><v>774651</v></cell><cell r="AT35"><v>4.6</v></cell><cell r="AU35"><v>62497</v></cell><cell r="AV35"><v>418515.3</v></cell><cell r="AW35"><v>390421.4</v></cell><cell r="AX35"><v>101090</v></cell><cell r="AY35"><v>95777840</v></cell><cell r="AZ35"><v>11079700</v></cell><cell r="BA35"><v>28352040</v></cell><cell r="BB35"><v>22228160</v></cell><cell r="BC35"><v>673890</v></cell><cell r="BD35"><v>925260</v></cell><cell r="BE35"><v>675460</v></cell><cell r="BF35"><v>62000</v></cell><cell r="BG35"><v>23150430</v></cell><cell r="BH35"><v>11674010</v></cell><cell r="BI35"><v>56920</v></cell><cell r="BJ35"><v>1998170</v></cell><cell r="BK35"><v>5914970</v></cell></row><row r="35"><cell r="CB35"><v>18340.9</v></cell><cell r="CC35"><v>2459.1</v></cell><cell r="CD35"><v>7323.9</v></cell><cell r="CE35"><v>5590</v></cell><cell r="CF35"><v>123.7</v></cell><cell r="CG35"><v>24725</v></cell><cell r="CH35"><v>1638388</v></cell><cell r="CI35"><v>1084811</v></cell><cell r="CJ35"><v>489852</v></cell><cell r="CK35"><v>9867</v></cell><cell r="CL35"><v>29160</v></cell><cell r="CM35"><v>5142</v></cell><cell r="CN35"><v>2166.8</v></cell><cell r="CO35"><v>60087</v></cell><cell r="CP35"><v>3556</v></cell><cell r="CQ35"><v>26036.5</v></cell><cell r="CR35"><v>2871.1</v></cell><cell r="CS35"><v>42385.7</v></cell><cell r="CT35"><v>8108.8</v></cell><cell r="CU35"><v>4557.3</v></cell><cell r="CV35"><v>3972.3</v></cell><cell r="CW35"><v>11563.9</v></cell><cell r="CX35"><v>141.2</v></cell><cell r="CY35"><v>139.4</v></cell><cell r="CZ35"><v>163.6</v></cell><cell r="DA35"><v>146.9</v></cell><cell r="DB35"><v>149.7</v></cell><cell r="DC35"><v>140</v></cell><cell r="DD35"><v>138</v></cell><cell r="DE35"><v>141.7</v></cell><cell r="DF35"><v>138</v></cell><cell r="DG35"><v>162.9</v></cell><cell r="DH35"><v>150.1</v></cell><cell r="DI35"><v>146.6</v></cell><cell r="DJ35"><v>142.6</v></cell><cell r="DK35"><v>140.6</v></cell><cell r="DL35"><v>141.7</v></cell><cell r="DM35"><v>165.7</v></cell><cell r="DN35"><v>142</v></cell><cell r="DO35"><v>149.7</v></cell><cell r="DP35"><v>129.1</v></cell><cell r="DQ35"><v>133.1</v></cell></row><row r="35"><cell r="DS35"><v>138</v></cell><cell r="DT35"><v>136.4</v></cell><cell r="DU35"><v>122.5</v></cell><cell r="DV35"><v>95777840</v></cell><cell r="DW35"><v>4901</v></cell><cell r="DX35"><v>691662</v></cell><cell r="DY35"><v>685191</v></cell><cell r="DZ35"><v>230515.9</v></cell><cell r="EA35"><v>107.8</v></cell><cell r="EB35"><v>126.2</v></cell><cell r="EC35"><v>162.9</v></cell><cell r="ED35"><v>126.5</v></cell><cell r="EE35"><v>125.8</v></cell><cell r="EF35"><v>96.2</v></cell><cell r="EG35"><v>123.7</v></cell><cell r="EH35"><v>135</v></cell><cell r="EI35"><v>127.1</v></cell><cell r="EJ35"><v>140</v></cell><cell r="EK35"><v>134.1</v></cell><cell r="EL35"><v>121.1</v></cell><cell r="EM35"><v>139.3</v></cell><cell r="EN35"><v>148.8</v></cell><cell r="EO35"><v>127.7</v></cell><cell r="EP35"><v>158</v></cell><cell r="EQ35"><v>92.7</v></cell><cell r="ER35"><v>102.8</v></cell><cell r="ES35"><v>123.6</v></cell><cell r="ET35"><v>95.4</v></cell><cell r="EU35"><v>107.3</v></cell><cell r="EV35"><v>118.5</v></cell><cell r="EW35"><v>141.5</v></cell><cell r="EX35"><v>-846</v></cell><cell r="EY35"><v>2922.1</v></cell><cell r="EZ35"><v>121.3</v></cell><cell r="FA35"><v>123.4</v></cell><cell r="FB35"><v>73.5</v></cell><cell r="FC35"><v>119.8</v></cell><cell r="FD35"><v>165.1</v></cell><cell r="FE35"><v>130.5</v></cell><cell r="FF35"><v>104.5</v></cell><cell r="FG35"><v>93.8</v></cell><cell r="FH35"><v>100.4</v></cell><cell r="FI35"><v>122.3</v></cell><cell r="FJ35"><v>116.1</v></cell><cell r="FK35"><v>202.8</v></cell><cell r="FL35"><v>100.9</v></cell><cell r="FM35"><v>126.2</v></cell><cell r="FN35"><v>137.5</v></cell><cell r="FO35"><v>92.4</v></cell><cell r="FP35"><v>169.9</v></cell><cell r="FQ35"><v>101.6</v></cell><cell r="FR35"><v>105</v></cell><cell r="FS35"><v>116.5</v></cell><cell r="FT35"><v>134.5</v></cell><cell r="FU35"><v>185.1</v></cell><cell r="FV35"><v>92</v></cell><cell r="FW35"><v>351.4</v></cell><cell r="FX35"><v>244.7</v></cell><cell r="FY35"><v>586</v></cell><cell r="FZ35"><v>117.3</v></cell><cell r="GA35"><v>225.9</v></cell><cell r="GB35"><v>11505</v></cell><cell r="GC35"><v>6382.3</v></cell><cell r="GD35"><v>141.8</v></cell><cell r="GE35"><v>524310</v></cell><cell r="GF35"><v>485.3</v></cell><cell r="GG35"><v>182.8</v></cell><cell r="GH35"><v>1832.7</v></cell><cell r="GI35"><v>0.2</v></cell><cell r="GJ35"><v>2744.1</v></cell><cell r="GK35"><v>218.2</v></cell><cell r="GL35"><v>51.8</v></cell><cell r="GM35"><v>51</v></cell><cell r="GN35"><v>48650</v></cell><cell r="GO35"><v>147450</v></cell></row><row r="35"><cell r="GQ35"><v>2477</v></cell><cell r="GR35"><v>2294</v></cell><cell r="GS35"><v>2968</v></cell><cell r="GT35"><v>2983.1</v></cell><cell r="GU35"><v>71.2</v></cell><cell r="GV35"><v>47150</v></cell><cell r="GW35"><v>305880</v></cell><cell r="GX35"><v>56.4</v></cell><cell r="GY35"><v>8.46</v></cell><cell r="GZ35"><v>7.37</v></cell><cell r="HA35"><v>2983.1</v></cell><cell r="HB35"><v>3809</v></cell><cell r="HC35"><v>6328.8</v></cell><cell r="HD35"><v>1394.5</v></cell><cell r="HE35"><v>1407.2</v></cell><cell r="HF35"><v>2809</v></cell><cell r="HG35"><v>3852</v></cell><cell r="HH35"><v>9.69</v></cell><cell r="HI35"><v>26.35</v></cell><cell r="HJ35"><v>149.7</v></cell><cell r="HK35"><v>146.6</v></cell><cell r="HL35"><v>124.9</v></cell><cell r="HM35"><v>158.7</v></cell><cell r="HN35"><v>127.2</v></cell><cell r="HO35"><v>151.3</v></cell><cell r="HP35"><v>13274.2</v></cell><cell r="HQ35"><v>23669.4</v></cell><cell r="HR35"><v>137.3</v></cell><cell r="HS35"><v>139.9</v></cell><cell r="HT35"><v>135.9</v></cell><cell r="HU35"><v>3665770</v></cell><cell r="HV35"><v>1062830</v></cell><cell r="HW35"><v>23623430</v></cell><cell r="HX35"><v>1301290</v></cell><cell r="HY35"><v>186250</v></cell><cell r="HZ35"><v>398800</v></cell><cell r="IA35"><v>1708470</v></cell><cell r="IB35"><v>64820</v></cell><cell r="IC35"><v>5073570</v></cell><cell r="ID35"><v>2266530</v></cell><cell r="IE35"><v>2807040</v></cell><cell r="IF35"><v>2002970</v></cell><cell r="IG35"><v>6897380</v></cell><cell r="IH35"><v>5237610</v></cell></row><row r="36"><cell r="A36"><v>43616</v></cell><cell r="B36"><v>437030</v></cell><cell r="C36"><v>933890</v></cell><cell r="D36"><v>-112500</v></cell><cell r="E36"><v>208400</v></cell><cell r="F36"><v>151240</v></cell><cell r="G36"><v>174470</v></cell><cell r="H36"><v>3220</v></cell><cell r="I36"><v>495430</v></cell><cell r="J36"><v>2583080</v></cell></row><row r="36"><cell r="M36"><v>28907.8</v></cell><cell r="N36"><v>293.7</v></cell><cell r="O36"><v>327.3</v></cell><cell r="P36"><v>117047</v></cell><cell r="Q36"><v>6.32</v></cell><cell r="R36"><v>154210774</v></cell><cell r="S36"><v>22045213.3</v></cell></row><row r="36"><cell r="AP36"><v>18679</v></cell><cell r="AQ36"><v>12492</v></cell><cell r="AR36"><v>69.3</v></cell><cell r="AS36"><v>615136</v></cell><cell r="AT36"><v>4</v></cell><cell r="AU36"><v>64514</v></cell><cell r="AV36"><v>421867.8</v></cell><cell r="AW36"><v>394134.7</v></cell><cell r="AX36"><v>104910</v></cell><cell r="AY36"><v>84512390</v></cell><cell r="AZ36"><v>11078830</v></cell><cell r="BA36"><v>28140390</v></cell><cell r="BB36"><v>22414400</v></cell><cell r="BC36"><v>664800</v></cell><cell r="BD36"><v>936430</v></cell><cell r="BE36"><v>674360</v></cell><cell r="BF36"><v>60630</v></cell><cell r="BG36"><v>22878770</v></cell><cell r="BH36"><v>11769260</v></cell><cell r="BI36"><v>55250</v></cell><cell r="BJ36"><v>2018940</v></cell><cell r="BK36"><v>6234730</v></cell></row><row r="36"><cell r="CB36"><v>19216.5</v></cell><cell r="CC36"><v>2737.4</v></cell><cell r="CD36"><v>7788.7</v></cell><cell r="CE36"><v>12870</v></cell><cell r="CF36"><v>125.2</v></cell><cell r="CG36"><v>24221</v></cell><cell r="CH36"><v>1725204</v></cell><cell r="CI36"><v>1161461</v></cell><cell r="CJ36"><v>511724</v></cell><cell r="CK36"><v>10204</v></cell><cell r="CL36"><v>28562</v></cell><cell r="CM36"><v>6423</v></cell><cell r="CN36"><v>2284.5</v></cell><cell r="CO36"><v>59151</v></cell><cell r="CP36"><v>4923.8</v></cell><cell r="CQ36"><v>29848.2</v></cell><cell r="CR36"><v>3427.8</v></cell><cell r="CS36"><v>46685.4</v></cell><cell r="CT36"><v>9034</v></cell><cell r="CU36"><v>5091.9</v></cell><cell r="CV36"><v>4780.9</v></cell><cell r="CW36"><v>12593.4</v></cell><cell r="CX36"><v>142</v></cell><cell r="CY36"><v>140.9</v></cell><cell r="CZ36"><v>164.1</v></cell><cell r="DA36"><v>147.3</v></cell><cell r="DB36"><v>150.1</v></cell><cell r="DC36"><v>140.3</v></cell><cell r="DD36"><v>138.2</v></cell><cell r="DE36"><v>142.4</v></cell><cell r="DF36"><v>139.2</v></cell><cell r="DG36"><v>163.3</v></cell><cell r="DH36"><v>150.7</v></cell><cell r="DI36"><v>146.9</v></cell><cell r="DJ36"><v>142.9</v></cell><cell r="DK36"><v>141.5</v></cell><cell r="DL36"><v>143.8</v></cell><cell r="DM36"><v>166.2</v></cell><cell r="DN36"><v>142.2</v></cell><cell r="DO36"><v>150.1</v></cell><cell r="DP36"><v>129.4</v></cell><cell r="DQ36"><v>133.3</v></cell></row><row r="36"><cell r="DS36"><v>138.3</v></cell><cell r="DT36"><v>143</v></cell><cell r="DU36"><v>124.9</v></cell><cell r="DV36"><v>96123160</v></cell><cell r="DW36"><v>2538</v></cell><cell r="DX36"><v>695437</v></cell><cell r="DY36"><v>681581</v></cell><cell r="DZ36"><v>282947.5</v></cell><cell r="EA36"><v>110.1</v></cell><cell r="EB36"><v>135.8</v></cell><cell r="EC36"><v>176.9</v></cell><cell r="ED36"><v>135.4</v></cell><cell r="EE36"><v>131.9</v></cell><cell r="EF36"><v>103.9</v></cell><cell r="EG36"><v>138.8</v></cell><cell r="EH36"><v>145</v></cell><cell r="EI36"><v>133.8</v></cell><cell r="EJ36"><v>149.8</v></cell><cell r="EK36"><v>142.5</v></cell><cell r="EL36"><v>121.6</v></cell><cell r="EM36"><v>140.3</v></cell><cell r="EN36"><v>150.6</v></cell><cell r="EO36"><v>127.5</v></cell><cell r="EP36"><v>153.4</v></cell><cell r="EQ36"><v>92.4</v></cell><cell r="ER36"><v>104.4</v></cell><cell r="ES36"><v>123.6</v></cell><cell r="ET36"><v>96.8</v></cell><cell r="EU36"><v>110.7</v></cell><cell r="EV36"><v>118.6</v></cell><cell r="EW36"><v>142.8</v></cell><cell r="EX36"><v>537</v></cell><cell r="EY36"><v>1422.6</v></cell><cell r="EZ36"><v>118.4</v></cell><cell r="FA36"><v>135.6</v></cell><cell r="FB36"><v>105</v></cell><cell r="FC36"><v>115.6</v></cell><cell r="FD36"><v>163.5</v></cell><cell r="FE36"><v>132.7</v></cell><cell r="FF36"><v>109.9</v></cell><cell r="FG36"><v>96.1</v></cell><cell r="FH36"><v>101.2</v></cell><cell r="FI36"><v>127</v></cell><cell r="FJ36"><v>118.9</v></cell><cell r="FK36"><v>223.6</v></cell><cell r="FL36"><v>107.7</v></cell><cell r="FM36"><v>125.5</v></cell><cell r="FN36"><v>167</v></cell><cell r="FO36"><v>98.5</v></cell><cell r="FP36"><v>202.5</v></cell><cell r="FQ36"><v>104.5</v></cell><cell r="FR36"><v>116.3</v></cell><cell r="FS36"><v>118.4</v></cell><cell r="FT36"><v>150.1</v></cell><cell r="FU36"><v>194.1</v></cell><cell r="FV36"><v>86.4</v></cell><cell r="FW36"><v>362.4</v></cell><cell r="FX36"><v>262.8</v></cell><cell r="FY36"><v>598.5</v></cell><cell r="FZ36"><v>127.8</v></cell><cell r="GA36"><v>228.2</v></cell><cell r="GB36"><v>7492</v></cell><cell r="GC36"><v>7399.4</v></cell><cell r="GD36"><v>150.4</v></cell><cell r="GE36"><v>439020</v></cell><cell r="GF36"><v>558.7</v></cell><cell r="GG36"><v>158.8</v></cell><cell r="GH36"><v>1867.6</v></cell><cell r="GI36"><v>0.3</v></cell><cell r="GJ36"><v>2789.3</v></cell><cell r="GK36"><v>205.6</v></cell><cell r="GL36"><v>52.7</v></cell><cell r="GM36"><v>50.2</v></cell><cell r="GN36"><v>48550</v></cell><cell r="GO36"><v>144572.6</v></cell></row><row r="36"><cell r="GQ36"><v>2346</v></cell><cell r="GR36"><v>2237</v></cell><cell r="GS36"><v>2845</v></cell><cell r="GT36"><v>3055.4</v></cell><cell r="GU36"><v>71.2</v></cell><cell r="GV36"><v>47050</v></cell><cell r="GW36"><v>171150</v></cell><cell r="GX36"><v>58.5</v></cell><cell r="GY36"><v>8.41</v></cell><cell r="GZ36"><v>7.24</v></cell><cell r="HA36"><v>3055.4</v></cell><cell r="HB36"><v>4016.5</v></cell><cell r="HC36"><v>7080.1</v></cell><cell r="HD36"><v>1466.5</v></cell><cell r="HE36"><v>1528.5</v></cell><cell r="HF36"><v>2951.1</v></cell><cell r="HG36"><v>4441.4</v></cell><cell r="HH36"><v>11.1</v></cell><cell r="HI36"><v>11.44</v></cell><cell r="HJ36"><v>150.1</v></cell><cell r="HK36"><v>146.9</v></cell><cell r="HL36"><v>124.9</v></cell><cell r="HM36"><v>159.1</v></cell><cell r="HN36"><v>127.1</v></cell><cell r="HO36"><v>151.6</v></cell><cell r="HP36"><v>10939.8</v></cell><cell r="HQ36"><v>23983.2</v></cell><cell r="HR36"><v>139</v></cell><cell r="HS36"><v>142.4</v></cell><cell r="HT36"><v>137.2</v></cell><cell r="HU36"><v>3653080</v></cell><cell r="HV36"><v>1053990</v></cell><cell r="HW36"><v>23433320</v></cell><cell r="HX36"><v>1415510</v></cell><cell r="HY36"><v>184100</v></cell><cell r="HZ36"><v>389340</v></cell><cell r="IA36"><v>1708430</v></cell><cell r="IB36"><v>62470</v></cell><cell r="IC36"><v>5074770</v></cell><cell r="ID36"><v>2266930</v></cell><cell r="IE36"><v>2807840</v></cell><cell r="IF36"><v>2006520</v></cell><cell r="IG36"><v>6235270</v></cell><cell r="IH36"><v>5802360</v></cell></row><row r="37"><cell r="A37"><v>43646</v></cell><cell r="B37"><v>1360710</v></cell><cell r="C37"><v>1858420</v></cell><cell r="D37"><v>695140</v></cell><cell r="E37"><v>363710</v></cell><cell r="F37"><v>112510</v></cell><cell r="G37"><v>196180</v></cell><cell r="H37"><v>1070</v></cell><cell r="I37"><v>495440</v></cell><cell r="J37"><v>2087180</v></cell></row><row r="37"><cell r="M37"><v>28932.8</v></cell><cell r="N37"><v>274.1</v></cell><cell r="O37"><v>328.2</v></cell><cell r="P37"><v>112946.8</v></cell><cell r="Q37"><v>5.98</v></cell><cell r="R37"><v>154161040</v></cell><cell r="S37"><v>22059264.9</v></cell></row><row r="37"><cell r="AP37"><v>18552</v></cell><cell r="AQ37"><v>11758</v></cell><cell r="AR37"><v>62.2</v></cell><cell r="AS37"><v>726446</v></cell><cell r="AT37"><v>4.6</v></cell><cell r="AU37"><v>82064</v></cell><cell r="AV37"><v>427678.8</v></cell><cell r="AW37"><v>399902.1</v></cell><cell r="AX37"><v>101420</v></cell><cell r="AY37"><v>84763770</v></cell><cell r="AZ37"><v>11257880</v></cell><cell r="BA37"><v>28120320</v></cell><cell r="BB37"><v>22538430</v></cell><cell r="BC37"><v>671050</v></cell><cell r="BD37"><v>948900</v></cell><cell r="BE37"><v>676410</v></cell><cell r="BF37"><v>57710</v></cell><cell r="BG37"><v>22847150</v></cell><cell r="BH37"><v>11870270</v></cell><cell r="BI37"><v>53680</v></cell><cell r="BJ37"><v>2004190</v></cell><cell r="BK37"><v>6256220</v></cell></row><row r="37"><cell r="CB37"><v>17678.9</v></cell><cell r="CC37"><v>2638.7</v></cell><cell r="CD37"><v>7451.6</v></cell><cell r="CE37"><v>13280</v></cell><cell r="CF37"><v>125.4</v></cell><cell r="CG37"><v>25425</v></cell><cell r="CH37"><v>1649475</v></cell><cell r="CI37"><v>1084596</v></cell><cell r="CJ37"><v>512626</v></cell><cell r="CK37"><v>10049</v></cell><cell r="CL37"><v>28282</v></cell><cell r="CM37"><v>6205</v></cell><cell r="CN37"><v>1658.2</v></cell><cell r="CO37"><v>57459</v></cell><cell r="CP37"><v>2637.2</v></cell><cell r="CQ37"><v>25027.5</v></cell><cell r="CR37"><v>3164.9</v></cell><cell r="CS37"><v>41031.8</v></cell><cell r="CT37"><v>7609.3</v></cell><cell r="CU37"><v>4996.6</v></cell><cell r="CV37"><v>2696.8</v></cell><cell r="CW37"><v>11204.8</v></cell><cell r="CX37"><v>142.9</v></cell><cell r="CY37"><v>142.7</v></cell><cell r="CZ37"><v>164.9</v></cell><cell r="DA37"><v>147.4</v></cell><cell r="DB37"><v>149.4</v></cell><cell r="DC37"><v>141.2</v></cell><cell r="DD37"><v>138.6</v></cell><cell r="DE37"><v>143.6</v></cell><cell r="DF37"><v>141</v></cell><cell r="DG37"><v>164.2</v></cell><cell r="DH37"><v>150.7</v></cell><cell r="DI37"><v>147.8</v></cell><cell r="DJ37"><v>143.3</v></cell><cell r="DK37"><v>142.1</v></cell><cell r="DL37"><v>145.6</v></cell><cell r="DM37"><v>166.7</v></cell><cell r="DN37"><v>142.4</v></cell><cell r="DO37"><v>149.4</v></cell><cell r="DP37"><v>130.5</v></cell><cell r="DQ37"><v>133.6</v></cell></row><row r="37"><cell r="DS37"><v>138.7</v></cell><cell r="DT37"><v>150.5</v></cell><cell r="DU37"><v>128.3</v></cell><cell r="DV37"><v>96370870</v></cell><cell r="DW37"><v>2463</v></cell><cell r="DX37"><v>640283</v></cell><cell r="DY37"><v>637775</v></cell><cell r="DZ37"><v>236307.8</v></cell><cell r="EA37"><v>106.5</v></cell><cell r="EB37"><v>129</v></cell><cell r="EC37"><v>173.6</v></cell><cell r="ED37"><v>129.3</v></cell><cell r="EE37"><v>127.8</v></cell><cell r="EF37"><v>101.9</v></cell><cell r="EG37"><v>136.5</v></cell><cell r="EH37"><v>140.6</v></cell><cell r="EI37"><v>120</v></cell><cell r="EJ37"><v>138</v></cell><cell r="EK37"><v>129.8</v></cell><cell r="EL37"><v>121.5</v></cell><cell r="EM37"><v>141</v></cell><cell r="EN37"><v>152.2</v></cell><cell r="EO37"><v>128.7</v></cell><cell r="EP37"><v>153.4</v></cell><cell r="EQ37"><v>87.2</v></cell><cell r="ER37"><v>102.2</v></cell><cell r="ES37"><v>124</v></cell><cell r="ET37"><v>94</v></cell><cell r="EU37"><v>108.3</v></cell><cell r="EV37"><v>118.5</v></cell><cell r="EW37"><v>144.2</v></cell><cell r="EX37"><v>1192.6</v></cell><cell r="EY37"><v>148.9</v></cell><cell r="EZ37"><v>109.3</v></cell><cell r="FA37"><v>124.8</v></cell><cell r="FB37"><v>100.1</v></cell><cell r="FC37"><v>110.1</v></cell><cell r="FD37"><v>167.3</v></cell><cell r="FE37"><v>123.2</v></cell><cell r="FF37"><v>131</v></cell><cell r="FG37"><v>89.7</v></cell><cell r="FH37"><v>93.6</v></cell><cell r="FI37"><v>121.2</v></cell><cell r="FJ37"><v>116</v></cell><cell r="FK37"><v>201</v></cell><cell r="FL37"><v>103.6</v></cell><cell r="FM37"><v>122.7</v></cell><cell r="FN37"><v>164.1</v></cell><cell r="FO37"><v>96.8</v></cell><cell r="FP37"><v>150.6</v></cell><cell r="FQ37"><v>98.4</v></cell><cell r="FR37"><v>116.5</v></cell><cell r="FS37"><v>105.5</v></cell><cell r="FT37"><v>145.2</v></cell><cell r="FU37"><v>201.8</v></cell><cell r="FV37"><v>81.6</v></cell><cell r="FW37"><v>288.5</v></cell><cell r="FX37"><v>238.7</v></cell><cell r="FY37"><v>683.4</v></cell><cell r="FZ37"><v>119.6</v></cell><cell r="GA37"><v>294.1</v></cell><cell r="GB37"><v>2099</v></cell><cell r="GC37"><v>6816.8</v></cell><cell r="GD37"><v>186.8</v></cell><cell r="GE37"><v>240320</v></cell><cell r="GF37"><v>563.2</v></cell><cell r="GG37"><v>152.8</v></cell><cell r="GH37"><v>1347.1</v></cell><cell r="GI37"><v>0.2</v></cell><cell r="GJ37"><v>2186</v></cell><cell r="GK37"><v>171.6</v></cell><cell r="GL37"><v>52.1</v></cell><cell r="GM37"><v>49.6</v></cell><cell r="GN37"><v>48420</v></cell><cell r="GO37"><v>140461.7</v></cell></row><row r="37"><cell r="GQ37"><v>2172</v></cell><cell r="GR37"><v>2131</v></cell><cell r="GS37"><v>2621</v></cell><cell r="GT37"><v>2729.8</v></cell><cell r="GU37"><v>64.2</v></cell><cell r="GV37"><v>46920</v></cell><cell r="GW37"><v>152970</v></cell><cell r="GX37"><v>56.8</v></cell><cell r="GY37"><v>8.2</v></cell><cell r="GZ37"><v>6.91</v></cell><cell r="HA37"><v>2729.8</v></cell><cell r="HB37"><v>3749.3</v></cell><cell r="HC37"><v>6190.5</v></cell><cell r="HD37"><v>1315.1</v></cell><cell r="HE37"><v>1232.8</v></cell><cell r="HF37"><v>2475.1</v></cell><cell r="HG37"><v>4094.8</v></cell><cell r="HH37"><v>10.38</v></cell><cell r="HI37"><v>11.06</v></cell><cell r="HJ37"><v>149.4</v></cell><cell r="HK37"><v>147.4</v></cell><cell r="HL37"><v>124.6</v></cell><cell r="HM37"><v>159.4</v></cell><cell r="HN37"><v>127.1</v></cell><cell r="HO37"><v>152.5</v></cell><cell r="HP37"><v>10724.7</v></cell><cell r="HQ37"><v>22921.3</v></cell><cell r="HR37"><v>141.1</v></cell><cell r="HS37"><v>144.5</v></cell><cell r="HT37"><v>139.2</v></cell><cell r="HU37"><v>3661850</v></cell><cell r="HV37"><v>1051700</v></cell><cell r="HW37"><v>23406770</v></cell><cell r="HX37"><v>1417110</v></cell><cell r="HY37"><v>183120</v></cell><cell r="HZ37"><v>396030</v></cell><cell r="IA37"><v>1686790</v></cell><cell r="IB37"><v>60800</v></cell><cell r="IC37"><v>5115760</v></cell><cell r="ID37"><v>2300970</v></cell><cell r="IE37"><v>2814790</v></cell><cell r="IF37"><v>2054950</v></cell><cell r="IG37"><v>6350980</v></cell><cell r="IH37"><v>5581610</v></cell></row><row r="38"><cell r="A38"><v>43677</v></cell><cell r="B38"><v>872940</v></cell><cell r="C38"><v>1386470</v></cell><cell r="D38"><v>177410</v></cell><cell r="E38"><v>318250</v></cell><cell r="F38"><v>122390</v></cell><cell r="G38"><v>178930</v></cell><cell r="H38"><v>710</v></cell><cell r="I38"><v>512810</v></cell><cell r="J38"><v>2255730</v></cell></row><row r="38"><cell r="M38"><v>28951.6</v></cell><cell r="N38"><v>293.5</v></cell><cell r="O38"><v>329.9</v></cell><cell r="P38"><v>108407.5</v></cell><cell r="Q38"><v>5.81</v></cell><cell r="R38"><v>155677814.2</v></cell><cell r="S38"><v>21875101.3</v></cell></row><row r="38"><cell r="AP38"><v>19084</v></cell><cell r="AQ38"><v>12829</v></cell><cell r="AR38"><v>63.6</v></cell><cell r="AS38"><v>818125</v></cell><cell r="AT38"><v>4.2</v></cell><cell r="AU38"><v>51975</v></cell><cell r="AV38"><v>429649.3</v></cell><cell r="AW38"><v>399357.3</v></cell><cell r="AX38"><v>99740</v></cell><cell r="AY38"><v>84957590</v></cell><cell r="AZ38"><v>11089880</v></cell><cell r="BA38"><v>27983600</v></cell><cell r="BB38"><v>22755400</v></cell><cell r="BC38"><v>649010</v></cell><cell r="BD38"><v>939740</v></cell><cell r="BE38"><v>676650</v></cell><cell r="BF38"><v>56230</v></cell><cell r="BG38"><v>23128710</v></cell><cell r="BH38"><v>11998060</v></cell><cell r="BI38"><v>53960</v></cell><cell r="BJ38"><v>2013180</v></cell><cell r="BK38"><v>6368570</v></cell></row><row r="38"><cell r="CB38"><v>17988.6</v></cell><cell r="CC38"><v>2522.9</v></cell><cell r="CD38"><v>6841.7</v></cell><cell r="CE38"><v>11530</v></cell><cell r="CF38"><v>127</v></cell><cell r="CG38"><v>17722</v></cell><cell r="CH38"><v>1511717</v></cell><cell r="CI38"><v>934021</v></cell><cell r="CJ38"><v>526504</v></cell><cell r="CK38"><v>9571</v></cell><cell r="CL38"><v>28018</v></cell><cell r="CM38"><v>6404</v></cell><cell r="CN38"><v>-708.3</v></cell><cell r="CO38"><v>59300</v></cell><cell r="CP38"><v>3486.7</v></cell><cell r="CQ38"><v>26233</v></cell><cell r="CR38"><v>3001.1</v></cell><cell r="CS38"><v>40429.6</v></cell><cell r="CT38"><v>8462.1</v></cell><cell r="CU38"><v>5255.1</v></cell><cell r="CV38"><v>1713</v></cell><cell r="CW38"><v>9748.4</v></cell><cell r="CX38"><v>144.2</v></cell><cell r="CY38"><v>144.7</v></cell><cell r="CZ38"><v>165.2</v></cell><cell r="DA38"><v>147.6</v></cell><cell r="DB38"><v>150.6</v></cell><cell r="DC38"><v>139.3</v></cell><cell r="DD38"><v>139.5</v></cell><cell r="DE38"><v>144.9</v></cell><cell r="DF38"><v>143</v></cell><cell r="DG38"><v>164.5</v></cell><cell r="DH38"><v>150.9</v></cell><cell r="DI38"><v>146.8</v></cell><cell r="DJ38"><v>144.2</v></cell><cell r="DK38"><v>143.3</v></cell><cell r="DL38"><v>147.7</v></cell><cell r="DM38"><v>167.2</v></cell><cell r="DN38"><v>142.7</v></cell><cell r="DO38"><v>150.6</v></cell><cell r="DP38"><v>127</v></cell><cell r="DQ38"><v>134.5</v></cell></row><row r="38"><cell r="DS38"><v>139.3</v></cell><cell r="DT38"><v>160.3</v></cell><cell r="DU38"><v>130</v></cell><cell r="DV38"><v>95994130</v></cell><cell r="DW38"><v>-93</v></cell><cell r="DX38"><v>708409</v></cell><cell r="DY38"><v>705602</v></cell><cell r="DZ38"><v>146303.1</v></cell><cell r="EA38"><v>100.2</v></cell><cell r="EB38"><v>133.7</v></cell><cell r="EC38"><v>170.5</v></cell><cell r="ED38"><v>131.8</v></cell><cell r="EE38"><v>128.1</v></cell><cell r="EF38"><v>91.8</v></cell><cell r="EG38"><v>140.4</v></cell><cell r="EH38"><v>140.1</v></cell><cell r="EI38"><v>130.3</v></cell><cell r="EJ38"><v>146.6</v></cell><cell r="EK38"><v>139.2</v></cell><cell r="EL38"><v>121.3</v></cell><cell r="EM38"><v>142.8</v></cell><cell r="EN38"><v>154.3</v></cell><cell r="EO38"><v>128.7</v></cell><cell r="EP38"><v>163.6</v></cell><cell r="EQ38"><v>87.2</v></cell><cell r="ER38"><v>100.6</v></cell><cell r="ES38"><v>124</v></cell><cell r="ET38"><v>91.4</v></cell><cell r="EU38"><v>108.3</v></cell><cell r="EV38"><v>118</v></cell><cell r="EW38"><v>145.7</v></cell><cell r="EX38"><v>1225.7</v></cell><cell r="EY38"><v>-1934.2</v></cell><cell r="EZ38"><v>117.5</v></cell><cell r="FA38"><v>105.9</v></cell><cell r="FB38"><v>95.8</v></cell><cell r="FC38"><v>113.8</v></cell><cell r="FD38"><v>166.8</v></cell><cell r="FE38"><v>133.3</v></cell><cell r="FF38"><v>110.9</v></cell><cell r="FG38"><v>94.9</v></cell><cell r="FH38"><v>92.1</v></cell><cell r="FI38"><v>131.9</v></cell><cell r="FJ38"><v>124.6</v></cell><cell r="FK38"><v>219</v></cell><cell r="FL38"><v>106.3</v></cell><cell r="FM38"><v>123.3</v></cell><cell r="FN38"><v>164.7</v></cell><cell r="FO38"><v>94.6</v></cell><cell r="FP38"><v>179.1</v></cell><cell r="FQ38"><v>105.2</v></cell><cell r="FR38"><v>103.8</v></cell><cell r="FS38"><v>109.5</v></cell><cell r="FT38"><v>147.1</v></cell><cell r="FU38"><v>215.6</v></cell><cell r="FV38"><v>89.6</v></cell><cell r="FW38"><v>310.3</v></cell><cell r="FX38"><v>198.2</v></cell><cell r="FY38"><v>771.7</v></cell><cell r="FZ38"><v>126.8</v></cell><cell r="GA38"><v>250.6</v></cell><cell r="GB38"><v>5084</v></cell><cell r="GC38"><v>8030.4</v></cell><cell r="GD38"><v>264.1</v></cell><cell r="GE38"><v>154000</v></cell><cell r="GF38"><v>649.9</v></cell><cell r="GG38"><v>219.9</v></cell><cell r="GH38"><v>1236.9</v></cell><cell r="GI38"><v>0.2</v></cell><cell r="GJ38"><v>1981</v></cell><cell r="GK38"><v>206.8</v></cell><cell r="GL38"><v>52.5</v></cell><cell r="GM38"><v>53.8</v></cell><cell r="GN38"><v>47400</v></cell><cell r="GO38"><v>141884.2</v></cell></row><row r="38"><cell r="GQ38"><v>2397</v></cell><cell r="GR38"><v>2286</v></cell><cell r="GS38"><v>2811</v></cell><cell r="GT38"><v>2988</v></cell><cell r="GU38"><v>63.9</v></cell><cell r="GV38"><v>45900</v></cell><cell r="GW38"><v>446050</v></cell><cell r="GX38"><v>48.9</v></cell><cell r="GY38"><v>7.75</v></cell><cell r="GZ38"><v>6.52</v></cell><cell r="HA38"><v>2988</v></cell><cell r="HB38"><v>3823.9</v></cell><cell r="HC38"><v>5794.4</v></cell><cell r="HD38"><v>1396.7</v></cell><cell r="HE38"><v>1364.9</v></cell><cell r="HF38"><v>2514.3</v></cell><cell r="HG38"><v>4091.5</v></cell><cell r="HH38"><v>9.57</v></cell><cell r="HI38"><v>11.38</v></cell><cell r="HJ38"><v>150.6</v></cell><cell r="HK38"><v>147.9</v></cell><cell r="HL38"><v>125.6</v></cell><cell r="HM38"><v>160.3</v></cell><cell r="HN38"><v>127.1</v></cell><cell r="HO38"><v>154</v></cell><cell r="HP38"><v>14873.3</v></cell><cell r="HQ38"><v>23551.2</v></cell><cell r="HR38"><v>143.4</v></cell><cell r="HS38"><v>146.9</v></cell><cell r="HT38"><v>141.5</v></cell><cell r="HU38"><v>3616080</v></cell><cell r="HV38"><v>1052140</v></cell><cell r="HW38"><v>23315380</v></cell><cell r="HX38"><v>1409480</v></cell><cell r="HY38"><v>182130</v></cell><cell r="HZ38"><v>398990</v></cell><cell r="IA38"><v>1665620</v></cell><cell r="IB38"><v>58790</v></cell><cell r="IC38"><v>5134520</v></cell><cell r="ID38"><v>2297640</v></cell><cell r="IE38"><v>2836880</v></cell><cell r="IF38"><v>2086270</v></cell><cell r="IG38"><v>6367330</v></cell><cell r="IH38"><v>5825580</v></cell></row><row r="39"><cell r="A39"><v>43708</v></cell><cell r="B39"><v>658750</v></cell><cell r="C39"><v>1217060</v></cell><cell r="D39"><v>227850</v></cell><cell r="E39"><v>367480</v></cell><cell r="F39"><v>103120</v></cell><cell r="G39"><v>211880</v></cell><cell r="H39"><v>-470</v></cell><cell r="I39"><v>556930</v></cell><cell r="J39"><v>2280230</v></cell></row><row r="39"><cell r="M39"><v>28782.3</v></cell><cell r="N39"><v>289.5</v></cell><cell r="O39"><v>329.9</v></cell><cell r="P39"><v>106200.2</v></cell><cell r="Q39"><v>5.46</v></cell><cell r="R39"><v>156770904</v></cell><cell r="S39"><v>21763826.7</v></cell></row><row r="39"><cell r="AP39"><v>18244</v></cell><cell r="AQ39"><v>12006</v></cell><cell r="AR39"><v>59.5</v></cell><cell r="AS39"><v>800837</v></cell><cell r="AT39"><v>4.2</v></cell><cell r="AU39"><v>44030</v></cell><cell r="AV39"><v>428604</v></cell><cell r="AW39"><v>396005</v></cell><cell r="AX39"><v>91060</v></cell><cell r="AY39"><v>85323670</v></cell><cell r="AZ39"><v>11130260</v></cell><cell r="BA39"><v>27652150</v></cell><cell r="BB39"><v>23039290</v></cell><cell r="BC39"><v>626070</v></cell><cell r="BD39"><v>976500</v></cell><cell r="BE39"><v>684570</v></cell><cell r="BF39"><v>54840</v></cell><cell r="BG39"><v>23501970</v></cell><cell r="BH39"><v>12147710</v></cell><cell r="BI39"><v>50870</v></cell><cell r="BJ39"><v>2026620</v></cell><cell r="BK39"><v>6472110</v></cell></row><row r="39"><cell r="CB39"><v>17129.9</v></cell><cell r="CC39"><v>2574.9</v></cell><cell r="CD39"><v>6117.2</v></cell><cell r="CE39"><v>13340</v></cell><cell r="CF39"><v>125</v></cell><cell r="CG39"><v>15573</v></cell><cell r="CH39"><v>1514196</v></cell><cell r="CI39"><v>937486</v></cell><cell r="CJ39"><v>520898</v></cell><cell r="CK39"><v>9460</v></cell><cell r="CL39"><v>24417</v></cell><cell r="CM39"><v>6980</v></cell><cell r="CN39"><v>-600.7</v></cell><cell r="CO39"><v>57603</v></cell><cell r="CP39"><v>3207.4</v></cell><cell r="CQ39"><v>25990.3</v></cell><cell r="CR39"><v>3214.4</v></cell><cell r="CS39"><v>39849.7</v></cell><cell r="CT39"><v>8134.8</v></cell><cell r="CU39"><v>5517</v></cell><cell r="CV39"><v>1364.8</v></cell><cell r="CW39"><v>10998.7</v></cell><cell r="CX39"><v>145</v></cell><cell r="CY39"><v>145.9</v></cell><cell r="CZ39"><v>165.8</v></cell><cell r="DA39"><v>147.9</v></cell><cell r="DB39"><v>151.6</v></cell><cell r="DC39"><v>138.5</v></cell><cell r="DD39"><v>140.2</v></cell><cell r="DE39"><v>145.7</v></cell><cell r="DF39"><v>144</v></cell><cell r="DG39"><v>165.1</v></cell><cell r="DH39"><v>151.1</v></cell><cell r="DI39"><v>146.4</v></cell><cell r="DJ39"><v>144.9</v></cell><cell r="DK39"><v>144.2</v></cell><cell r="DL39"><v>149.1</v></cell><cell r="DM39"><v>167.9</v></cell><cell r="DN39"><v>143</v></cell><cell r="DO39"><v>151.6</v></cell><cell r="DP39"><v>125.5</v></cell><cell r="DQ39"><v>135.3</v></cell></row><row r="39"><cell r="DS39"><v>140.1</v></cell><cell r="DT39"><v>167.4</v></cell><cell r="DU39"><v>130.9</v></cell><cell r="DV39"><v>96177700</v></cell><cell r="DW39"><v>-4072</v></cell><cell r="DX39"><v>723579</v></cell><cell r="DY39"><v>718094</v></cell><cell r="DZ39"><v>200345.5</v></cell><cell r="EA39"><v>92</v></cell><cell r="EB39"><v>128.4</v></cell><cell r="EC39"><v>165.7</v></cell><cell r="ED39"><v>126.2</v></cell><cell r="EE39"><v>121.9</v></cell><cell r="EF39"><v>88.7</v></cell><cell r="EG39"><v>135.9</v></cell><cell r="EH39"><v>130.7</v></cell><cell r="EI39"><v>122</v></cell><cell r="EJ39"><v>144.4</v></cell><cell r="EK39"><v>134.2</v></cell><cell r="EL39"><v>121.5</v></cell><cell r="EM39"><v>144</v></cell><cell r="EN39"><v>156.1</v></cell><cell r="EO39"><v>129.8</v></cell><cell r="EP39"><v>158.4</v></cell><cell r="EQ39"><v>86.4</v></cell><cell r="ER39"><v>101.2</v></cell><cell r="ES39"><v>124</v></cell><cell r="ET39"><v>91.4</v></cell><cell r="EU39"><v>110.7</v></cell><cell r="EV39"><v>117.8</v></cell><cell r="EW39"><v>147.3</v></cell><cell r="EX39"><v>1593.2</v></cell><cell r="EY39"><v>-2198.5</v></cell><cell r="EZ39"><v>110.6</v></cell><cell r="FA39"><v>96.9</v></cell><cell r="FB39"><v>87.1</v></cell><cell r="FC39"><v>115</v></cell><cell r="FD39"><v>158.6</v></cell><cell r="FE39"><v>117.6</v></cell><cell r="FF39"><v>123.8</v></cell><cell r="FG39"><v>93.8</v></cell><cell r="FH39"><v>84.4</v></cell><cell r="FI39"><v>128</v></cell><cell r="FJ39"><v>120.3</v></cell><cell r="FK39"><v>226.6</v></cell><cell r="FL39"><v>101.6</v></cell><cell r="FM39"><v>110</v></cell><cell r="FN39"><v>156.9</v></cell><cell r="FO39"><v>87.7</v></cell><cell r="FP39"><v>164.9</v></cell><cell r="FQ39"><v>107.4</v></cell><cell r="FR39"><v>100.3</v></cell><cell r="FS39"><v>96</v></cell><cell r="FT39"><v>139.1</v></cell><cell r="FU39"><v>218.7</v></cell><cell r="FV39"><v>83.1</v></cell><cell r="FW39"><v>290.4</v></cell><cell r="FX39"><v>185.3</v></cell><cell r="FY39"><v>626.9</v></cell><cell r="FZ39"><v>151.6</v></cell><cell r="GA39"><v>277.3</v></cell><cell r="GB39"><v>11637</v></cell><cell r="GC39"><v>7483.4</v></cell><cell r="GD39"><v>267.9</v></cell><cell r="GE39"><v>142140</v></cell><cell r="GF39"><v>647.3</v></cell><cell r="GG39"><v>296.4</v></cell><cell r="GH39"><v>1176.6</v></cell><cell r="GI39"><v>0.2</v></cell><cell r="GJ39"><v>1718.7</v></cell><cell r="GK39"><v>184.3</v></cell><cell r="GL39"><v>51.4</v></cell><cell r="GM39"><v>52.4</v></cell><cell r="GN39"><v>46700</v></cell><cell r="GO39"><v>142177.4</v></cell></row><row r="39"><cell r="GQ39"><v>2164</v></cell><cell r="GR39"><v>2068</v></cell><cell r="GS39"><v>2388</v></cell><cell r="GT39"><v>2668.4</v></cell><cell r="GU39"><v>59</v></cell><cell r="GV39"><v>45200</v></cell><cell r="GW39"><v>285710</v></cell><cell r="GX39"><v>43.6</v></cell><cell r="GY39"><v>7.74</v></cell><cell r="GZ39"><v>6.47</v></cell><cell r="HA39"><v>2668.4</v></cell><cell r="HB39"><v>3677.6</v></cell><cell r="HC39"><v>6180.8</v></cell><cell r="HD39"><v>1392.4</v></cell><cell r="HE39"><v>1260.2</v></cell><cell r="HF39"><v>2094.9</v></cell><cell r="HG39"><v>3847.6</v></cell><cell r="HH39"><v>9.73</v></cell><cell r="HI39"><v>9.81</v></cell><cell r="HJ39"><v>151.7</v></cell><cell r="HK39"><v>148.5</v></cell><cell r="HL39"><v>125.8</v></cell><cell r="HM39"><v>160.9</v></cell><cell r="HN39"><v>127.1</v></cell><cell r="HO39"><v>154.9</v></cell><cell r="HP39"><v>15062.5</v></cell><cell r="HQ39"><v>20296.8</v></cell><cell r="HR39"><v>144.7</v></cell><cell r="HS39"><v>148.5</v></cell><cell r="HT39"><v>142.7</v></cell><cell r="HU39"><v>3588850</v></cell><cell r="HV39"><v>1044360</v></cell><cell r="HW39"><v>23018940</v></cell><cell r="HX39"><v>1412430</v></cell><cell r="HY39"><v>187610</v></cell><cell r="HZ39"><v>402210</v></cell><cell r="IA39"><v>1690970</v></cell><cell r="IB39"><v>59550</v></cell><cell r="IC39"><v>5042780</v></cell><cell r="ID39"><v>2210530</v></cell><cell r="IE39"><v>2832250</v></cell><cell r="IF39"><v>2163880</v></cell><cell r="IG39"><v>6803600</v></cell><cell r="IH39"><v>5738940</v></cell></row><row r="40"><cell r="A40"><v>43738</v></cell><cell r="B40"><v>2028490</v></cell><cell r="C40"><v>2586960</v></cell><cell r="D40"><v>1381610</v></cell><cell r="E40"><v>475040</v></cell><cell r="F40"><v>98070</v></cell><cell r="G40"><v>198980</v></cell><cell r="H40"><v>-300</v></cell><cell r="I40"><v>556130</v></cell><cell r="J40"><v>3133180</v></cell></row><row r="40"><cell r="M40"><v>27754.3</v></cell><cell r="N40"><v>285.3</v></cell><cell r="O40"><v>331.3</v></cell><cell r="P40"><v>105194.5</v></cell><cell r="Q40"><v>5.33</v></cell><cell r="R40"><v>158141674.6</v></cell><cell r="S40"><v>21861478.9</v></cell></row><row r="40"><cell r="AP40"><v>17536</v></cell><cell r="AQ40"><v>11096</v></cell><cell r="AR40"><v>61.6</v></cell><cell r="AS40"><v>751513</v></cell><cell r="AT40"><v>4</v></cell><cell r="AU40"><v>91672</v></cell><cell r="AV40"><v>433594</v></cell><cell r="AW40"><v>401615</v></cell><cell r="AX40"><v>88550</v></cell><cell r="AY40"><v>86203290</v></cell><cell r="AZ40"><v>11277940</v></cell><cell r="BA40"><v>27748830</v></cell><cell r="BB40"><v>23557850</v></cell><cell r="BC40"><v>641920</v></cell><cell r="BD40"><v>993720</v></cell><cell r="BE40"><v>682290</v></cell><cell r="BF40"><v>54450</v></cell><cell r="BG40"><v>23618670</v></cell><cell r="BH40"><v>12531900</v></cell><cell r="BI40"><v>51050</v></cell><cell r="BJ40"><v>2034460</v></cell><cell r="BK40"><v>6568060</v></cell></row><row r="40"><cell r="CB40"><v>16189.1</v></cell><cell r="CC40"><v>2372.3</v></cell><cell r="CD40"><v>5837.6</v></cell><cell r="CE40"><v>12440</v></cell><cell r="CF40"><v>126</v></cell><cell r="CG40"><v>14855</v></cell><cell r="CH40"><v>1656658</v></cell><cell r="CI40"><v>1043621</v></cell><cell r="CJ40"><v>555754</v></cell><cell r="CK40"><v>8905</v></cell><cell r="CL40"><v>25108</v></cell><cell r="CM40"><v>7036</v></cell><cell r="CN40"><v>683.9</v></cell><cell r="CO40"><v>54567</v></cell><cell r="CP40"><v>3438.5</v></cell><cell r="CQ40"><v>26025.8</v></cell><cell r="CR40"><v>3587.4</v></cell><cell r="CS40"><v>37696.8</v></cell><cell r="CT40"><v>7798.8</v></cell><cell r="CU40"><v>5899.8</v></cell><cell r="CV40"><v>1275.6</v></cell><cell r="CW40"><v>9086.7</v></cell><cell r="CX40"><v>145.8</v></cell><cell r="CY40"><v>147</v></cell><cell r="CZ40"><v>166.5</v></cell><cell r="DA40"><v>147.9</v></cell><cell r="DB40"><v>152.2</v></cell><cell r="DC40"><v>139.2</v></cell><cell r="DD40"><v>140.7</v></cell><cell r="DE40"><v>146.7</v></cell><cell r="DF40"><v>145.5</v></cell><cell r="DG40"><v>165.7</v></cell><cell r="DH40"><v>151</v></cell><cell r="DI40"><v>146.9</v></cell><cell r="DJ40"><v>145.4</v></cell><cell r="DK40"><v>144.7</v></cell><cell r="DL40"><v>149.5</v></cell><cell r="DM40"><v>168.6</v></cell><cell r="DN40"><v>143.3</v></cell><cell r="DO40"><v>152.2</v></cell><cell r="DP40"><v>126.6</v></cell><cell r="DQ40"><v>135.7</v></cell></row><row r="40"><cell r="DS40"><v>140.9</v></cell><cell r="DT40"><v>173.2</v></cell><cell r="DU40"><v>131.6</v></cell><cell r="DV40"><v>97087690</v></cell><cell r="DW40"><v>5614</v></cell><cell r="DX40"><v>712443</v></cell><cell r="DY40"><v>698581</v></cell><cell r="DZ40"><v>179891.6</v></cell><cell r="EA40"><v>86.4</v></cell><cell r="EB40"><v>126</v></cell><cell r="EC40"><v>158.7</v></cell><cell r="ED40"><v>122.9</v></cell><cell r="EE40"><v>113.8</v></cell><cell r="EF40"><v>91.4</v></cell><cell r="EG40"><v>134.1</v></cell><cell r="EH40"><v>127.6</v></cell><cell r="EI40"><v>122.5</v></cell><cell r="EJ40"><v>144</v></cell><cell r="EK40"><v>134.2</v></cell><cell r="EL40"><v>121.3</v></cell><cell r="EM40"><v>143</v></cell><cell r="EN40"><v>155.4</v></cell><cell r="EO40"><v>126.8</v></cell><cell r="EP40"><v>154.8</v></cell><cell r="EQ40"><v>88</v></cell><cell r="ER40"><v>100.6</v></cell><cell r="ES40"><v>124.8</v></cell><cell r="ET40"><v>90.5</v></cell><cell r="EU40"><v>110</v></cell><cell r="EV40"><v>117.9</v></cell><cell r="EW40"><v>147.4</v></cell><cell r="EX40"><v>-273.8</v></cell><cell r="EY40"><v>954.7</v></cell><cell r="EZ40"><v>111.9</v></cell><cell r="FA40"><v>99</v></cell><cell r="FB40"><v>102.8</v></cell><cell r="FC40"><v>115.2</v></cell><cell r="FD40"><v>144.2</v></cell><cell r="FE40"><v>117.8</v></cell><cell r="FF40"><v>130.8</v></cell><cell r="FG40"><v>93.9</v></cell><cell r="FH40"><v>84.7</v></cell><cell r="FI40"><v>115.2</v></cell><cell r="FJ40"><v>118.8</v></cell><cell r="FK40"><v>221.8</v></cell><cell r="FL40"><v>98.8</v></cell><cell r="FM40"><v>112.2</v></cell><cell r="FN40"><v>150.4</v></cell><cell r="FO40"><v>86.6</v></cell><cell r="FP40"><v>162.8</v></cell><cell r="FQ40"><v>113</v></cell><cell r="FR40"><v>109.8</v></cell><cell r="FS40"><v>95</v></cell><cell r="FT40"><v>151.4</v></cell><cell r="FU40"><v>189.1</v></cell><cell r="FV40"><v>89.4</v></cell><cell r="FW40"><v>355.9</v></cell><cell r="FX40"><v>206.4</v></cell><cell r="FY40"><v>591.5</v></cell><cell r="FZ40"><v>121.6</v></cell><cell r="GA40"><v>259.6</v></cell><cell r="GB40"><v>12892</v></cell><cell r="GC40"><v>7530.9</v></cell><cell r="GD40"><v>309.5</v></cell><cell r="GE40"><v>122880</v></cell><cell r="GF40"><v>733.3</v></cell><cell r="GG40"><v>287.3</v></cell><cell r="GH40"><v>1157.4</v></cell><cell r="GI40"><v>0.1</v></cell><cell r="GJ40"><v>1741</v></cell><cell r="GK40"><v>181.6</v></cell><cell r="GL40"><v>51.4</v></cell><cell r="GM40"><v>48.7</v></cell><cell r="GN40"><v>46750</v></cell><cell r="GO40"><v>143883.3</v></cell></row><row r="40"><cell r="GQ40"><v>2279</v></cell><cell r="GR40"><v>2375</v></cell><cell r="GS40"><v>2686</v></cell><cell r="GT40"><v>2680.6</v></cell><cell r="GU40"><v>62.8</v></cell><cell r="GV40"><v>45275</v></cell><cell r="GW40"><v>513610</v></cell><cell r="GX40"><v>40.1</v></cell><cell r="GY40"><v>7.82</v></cell><cell r="GZ40"><v>6.67</v></cell><cell r="HA40"><v>2680.6</v></cell><cell r="HB40"><v>3830.1</v></cell><cell r="HC40"><v>6182.3</v></cell><cell r="HD40"><v>1361.9</v></cell><cell r="HE40"><v>1079.9</v></cell><cell r="HF40"><v>1955.1</v></cell><cell r="HG40"><v>4023.7</v></cell><cell r="HH40"><v>9.38</v></cell><cell r="HI40"><v>8.06</v></cell><cell r="HJ40"><v>152.3</v></cell><cell r="HK40"><v>149</v></cell><cell r="HL40"><v>126.1</v></cell><cell r="HM40"><v>160.9</v></cell><cell r="HN40"><v>127.1</v></cell><cell r="HO40"><v>155.2</v></cell><cell r="HP40"><v>17631.8</v></cell><cell r="HQ40"><v>20381.5</v></cell><cell r="HR40"><v>146</v></cell><cell r="HS40"><v>149</v></cell><cell r="HT40"><v>144.4</v></cell><cell r="HU40"><v>3613280</v></cell><cell r="HV40"><v>1049890</v></cell><cell r="HW40"><v>23085660</v></cell><cell r="HX40"><v>1426050</v></cell><cell r="HY40"><v>187720</v></cell><cell r="HZ40"><v>404190</v></cell><cell r="IA40"><v>1717330</v></cell><cell r="IB40"><v>59630</v></cell><cell r="IC40"><v>5080390</v></cell><cell r="ID40"><v>2173250</v></cell><cell r="IE40"><v>2907140</v></cell><cell r="IF40"><v>2180880</v></cell><cell r="IG40"><v>7135100</v></cell><cell r="IH40"><v>5427380</v></cell></row><row r="41"><cell r="A41"><v>43769</v></cell><cell r="B41"><v>760570</v></cell><cell r="C41"><v>1323340</v></cell><cell r="D41"><v>234290</v></cell><cell r="E41"><v>313900</v></cell><cell r="F41"><v>-73790</v></cell><cell r="G41"><v>180210</v></cell><cell r="H41"><v>-1340</v></cell><cell r="I41"><v>556530</v></cell><cell r="J41"><v>1662860</v></cell></row><row r="41"><cell r="M41"><v>29579.9</v></cell><cell r="N41"><v>300.7</v></cell><cell r="O41"><v>331.6</v></cell><cell r="P41"><v>98909</v></cell><cell r="Q41"><v>5.15</v></cell><cell r="R41"><v>159553619.9</v></cell><cell r="S41"><v>22571352.2</v></cell></row><row r="41"><cell r="AP41"><v>17698</v></cell><cell r="AQ41"><v>10864</v></cell><cell r="AR41"><v>59.8</v></cell><cell r="AS41"><v>945017</v></cell><cell r="AT41"><v>3.7</v></cell><cell r="AU41"><v>113638</v></cell><cell r="AV41"><v>442583</v></cell><cell r="AW41"><v>410453</v></cell><cell r="AX41"><v>93820</v></cell><cell r="AY41"><v>86635580</v></cell><cell r="AZ41"><v>11347050</v></cell><cell r="BA41"><v>27867510</v></cell><cell r="BB41"><v>23896840</v></cell><cell r="BC41"><v>629020</v></cell><cell r="BD41"><v>1050260</v></cell><cell r="BE41"><v>672380</v></cell><cell r="BF41"><v>55570</v></cell><cell r="BG41"><v>23524180</v></cell><cell r="BH41"><v>12687340</v></cell><cell r="BI41"><v>50560</v></cell><cell r="BJ41"><v>2067200</v></cell><cell r="BK41"><v>6684510</v></cell></row><row r="41"><cell r="CB41"><v>17343.5</v></cell><cell r="CC41"><v>2539.3</v></cell><cell r="CD41"><v>6510.2</v></cell><cell r="CE41"><v>14080</v></cell><cell r="CF41"><v>126.7</v></cell><cell r="CG41"><v>15334</v></cell><cell r="CH41"><v>1757180</v></cell><cell r="CI41"><v>1116886</v></cell><cell r="CJ41"><v>580120</v></cell><cell r="CK41"><v>9429</v></cell><cell r="CL41"><v>26195</v></cell><cell r="CM41"><v>6749</v></cell><cell r="CN41"><v>2780.2</v></cell><cell r="CO41"><v>56978</v></cell><cell r="CP41"><v>3444</v></cell><cell r="CQ41"><v>26232.8</v></cell><cell r="CR41"><v>3716.6</v></cell><cell r="CS41"><v>37986</v></cell><cell r="CT41"><v>8411.8</v></cell><cell r="CU41"><v>4998.3</v></cell><cell r="CV41"><v>1839.8</v></cell><cell r="CW41"><v>9728.5</v></cell><cell r="CX41"><v>147.2</v></cell><cell r="CY41"><v>149.6</v></cell><cell r="CZ41"><v>167.1</v></cell><cell r="DA41"><v>148.2</v></cell><cell r="DB41"><v>153</v></cell><cell r="DC41"><v>140.6</v></cell><cell r="DD41"><v>141</v></cell><cell r="DE41"><v>148.3</v></cell><cell r="DF41"><v>148.3</v></cell><cell r="DG41"><v>166.3</v></cell><cell r="DH41"><v>151</v></cell><cell r="DI41"><v>147.7</v></cell><cell r="DJ41"><v>145.7</v></cell><cell r="DK41"><v>146</v></cell><cell r="DL41"><v>151.9</v></cell><cell r="DM41"><v>169.3</v></cell><cell r="DN41"><v>143.9</v></cell><cell r="DO41"><v>153</v></cell><cell r="DP41"><v>128.9</v></cell><cell r="DQ41"><v>136</v></cell></row><row r="41"><cell r="DS41"><v>141.8</v></cell><cell r="DT41"><v>188.4</v></cell><cell r="DU41"><v>132.5</v></cell><cell r="DV41"><v>97707840</v></cell><cell r="DW41"><v>7102</v></cell><cell r="DX41"><v>657616</v></cell><cell r="DY41"><v>647662</v></cell><cell r="DZ41"><v>142656.5</v></cell><cell r="EA41"><v>99.5</v></cell><cell r="EB41"><v>126.3</v></cell><cell r="EC41"><v>145.8</v></cell><cell r="ED41"><v>124</v></cell><cell r="EE41"><v>121.7</v></cell><cell r="EF41"><v>88.5</v></cell><cell r="EG41"><v>136.4</v></cell><cell r="EH41"><v>129.9</v></cell><cell r="EI41"><v>113.3</v></cell><cell r="EJ41"><v>138.6</v></cell><cell r="EK41"><v>127.1</v></cell><cell r="EL41"><v>122</v></cell><cell r="EM41"><v>145.5</v></cell><cell r="EN41"><v>160.2</v></cell><cell r="EO41"><v>126.1</v></cell><cell r="EP41"><v>153.6</v></cell><cell r="EQ41"><v>82.8</v></cell><cell r="ER41"><v>102.3</v></cell><cell r="ES41"><v>126.5</v></cell><cell r="ET41"><v>92.8</v></cell><cell r="EU41"><v>110</v></cell><cell r="EV41"><v>117.8</v></cell><cell r="EW41"><v>150.6</v></cell><cell r="EX41"><v>713.4</v></cell><cell r="EY41"><v>2062.1</v></cell><cell r="EZ41"><v>112</v></cell><cell r="FA41"><v>92.4</v></cell><cell r="FB41"><v>93.6</v></cell><cell r="FC41"><v>115.9</v></cell><cell r="FD41"><v>137.1</v></cell><cell r="FE41"><v>110.6</v></cell><cell r="FF41"><v>110.7</v></cell><cell r="FG41"><v>91.5</v></cell><cell r="FH41"><v>80.1</v></cell><cell r="FI41"><v>132.1</v></cell><cell r="FJ41"><v>116.2</v></cell><cell r="FK41"><v>211.9</v></cell><cell r="FL41"><v>95</v></cell><cell r="FM41"><v>113.2</v></cell><cell r="FN41"><v>156.3</v></cell><cell r="FO41"><v>84.5</v></cell><cell r="FP41"><v>136</v></cell><cell r="FQ41"><v>109.7</v></cell><cell r="FR41"><v>105.5</v></cell><cell r="FS41"><v>92.5</v></cell><cell r="FT41"><v>132.9</v></cell><cell r="FU41"><v>187.9</v></cell><cell r="FV41"><v>75.3</v></cell><cell r="FW41"><v>326</v></cell><cell r="FX41"><v>131.1</v></cell><cell r="FY41"><v>607.8</v></cell><cell r="FZ41"><v>114</v></cell><cell r="GA41"><v>305.6</v></cell><cell r="GB41"><v>10182</v></cell><cell r="GC41"><v>6504</v></cell><cell r="GD41"><v>237.4</v></cell><cell r="GE41"><v>180300</v></cell><cell r="GF41"><v>613</v></cell><cell r="GG41"><v>280.4</v></cell><cell r="GH41"><v>844.4</v></cell><cell r="GI41"><v>0.1</v></cell><cell r="GJ41"><v>2013.8</v></cell><cell r="GK41"><v>163.7</v></cell><cell r="GL41"><v>50.6</v></cell><cell r="GM41"><v>49.2</v></cell><cell r="GN41"><v>46250</v></cell><cell r="GO41"><v>141467.7</v></cell></row><row r="41"><cell r="GQ41"><v>2120</v></cell><cell r="GR41"><v>2062</v></cell><cell r="GS41"><v>2358</v></cell><cell r="GT41"><v>2638.6</v></cell><cell r="GU41"><v>59.7</v></cell><cell r="GV41"><v>44750</v></cell><cell r="GW41"><v>137360</v></cell><cell r="GX41"><v>50.4</v></cell><cell r="GY41"><v>7.82</v></cell><cell r="GZ41"><v>6.67</v></cell><cell r="HA41"><v>2638.6</v></cell><cell r="HB41"><v>3744.1</v></cell><cell r="HC41"><v>6092.7</v></cell><cell r="HD41"><v>1427.5</v></cell><cell r="HE41"><v>1107.3</v></cell><cell r="HF41"><v>1987</v></cell><cell r="HG41"><v>3749.7</v></cell><cell r="HH41"><v>10.25</v></cell><cell r="HI41"><v>8.26</v></cell><cell r="HJ41"><v>153.1</v></cell><cell r="HK41"><v>149.4</v></cell><cell r="HL41"><v>126.3</v></cell><cell r="HM41"><v>160.8</v></cell><cell r="HN41"><v>127.2</v></cell><cell r="HO41"><v>155.4</v></cell><cell r="HP41"><v>14707</v></cell><cell r="HQ41"><v>19290</v></cell><cell r="HR41"><v>149.1</v></cell><cell r="HS41"><v>151.9</v></cell><cell r="HT41"><v>147.5</v></cell><cell r="HU41"><v>3590180</v></cell><cell r="HV41"><v>1055580</v></cell><cell r="HW41"><v>23221750</v></cell><cell r="HX41"><v>1391020</v></cell><cell r="HY41"><v>190620</v></cell><cell r="HZ41"><v>433980</v></cell><cell r="IA41"><v>1697830</v></cell><cell r="IB41"><v>58930</v></cell><cell r="IC41"><v>5050370</v></cell><cell r="ID41"><v>2187220</v></cell><cell r="IE41"><v>2863150</v></cell><cell r="IF41"><v>2203000</v></cell><cell r="IG41"><v>7133440</v></cell><cell r="IH41"><v>5364990</v></cell></row><row r="42"><cell r="A42"><v>43799</v></cell><cell r="B42"><v>671280</v></cell><cell r="C42"><v>1223390</v></cell><cell r="D42"><v>158460</v></cell><cell r="E42"><v>235350</v></cell><cell r="F42"><v>114740</v></cell><cell r="G42"><v>189480</v></cell><cell r="H42"><v>240</v></cell><cell r="I42"><v>549790</v></cell><cell r="J42"><v>1651520</v></cell></row><row r="42"><cell r="M42"><v>31215.6</v></cell><cell r="N42"><v>279.7</v></cell><cell r="O42"><v>332.6</v></cell><cell r="P42"><v>93665.9</v></cell><cell r="Q42"><v>5.01</v></cell><cell r="R42"><v>159457485.3</v></cell><cell r="S42"><v>22673845.6</v></cell></row><row r="42"><cell r="AP42"><v>17996</v></cell><cell r="AQ42"><v>11472</v></cell><cell r="AR42"><v>62.4</v></cell><cell r="AS42"><v>1092440</v></cell><cell r="AT42"><v>3.4</v></cell><cell r="AU42"><v>60352</v></cell><cell r="AV42"><v>451080</v></cell><cell r="AW42"><v>419367</v></cell><cell r="AX42"><v>101050</v></cell><cell r="AY42"><v>86739080</v></cell><cell r="AZ42"><v>11340040</v></cell><cell r="BA42"><v>27722480</v></cell><cell r="BB42"><v>24047010</v></cell><cell r="BC42"><v>628920</v></cell><cell r="BD42"><v>1058600</v></cell><cell r="BE42"><v>669020</v></cell><cell r="BF42"><v>54990</v></cell><cell r="BG42"><v>23629550</v></cell><cell r="BH42"><v>12747470</v></cell><cell r="BI42"><v>49820</v></cell><cell r="BJ42"><v>2079960</v></cell><cell r="BK42"><v>6758230</v></cell></row><row r="42"><cell r="CB42"><v>18512.5</v></cell><cell r="CC42"><v>2534.7</v></cell><cell r="CD42"><v>7565.6</v></cell><cell r="CE42"><v>12950</v></cell><cell r="CF42"><v>126.7</v></cell><cell r="CG42"><v>17039</v></cell><cell r="CH42"><v>1410939</v></cell><cell r="CI42"><v>893538</v></cell><cell r="CJ42"><v>459851</v></cell><cell r="CK42"><v>9771</v></cell><cell r="CL42"><v>27232</v></cell><cell r="CM42"><v>5920</v></cell><cell r="CN42"><v>2725.9</v></cell><cell r="CO42"><v>57172</v></cell><cell r="CP42"><v>3817.9</v></cell><cell r="CQ42"><v>25772.2</v></cell><cell r="CR42"><v>2584.5</v></cell><cell r="CS42"><v>38524.2</v></cell><cell r="CT42"><v>7192.5</v></cell><cell r="CU42"><v>4403.6</v></cell><cell r="CV42"><v>2944.7</v></cell><cell r="CW42"><v>11069.4</v></cell><cell r="CX42"><v>148.6</v></cell><cell r="CY42"><v>151.9</v></cell><cell r="CZ42"><v>167.9</v></cell><cell r="DA42"><v>148.6</v></cell><cell r="DB42"><v>153.5</v></cell><cell r="DC42"><v>142.3</v></cell><cell r="DD42"><v>141.3</v></cell><cell r="DE42"><v>149.9</v></cell><cell r="DF42"><v>150.9</v></cell><cell r="DG42"><v>167.2</v></cell><cell r="DH42"><v>151.5</v></cell><cell r="DI42"><v>148.4</v></cell><cell r="DJ42"><v>146.1</v></cell><cell r="DK42"><v>147</v></cell><cell r="DL42"><v>153.6</v></cell><cell r="DM42"><v>169.9</v></cell><cell r="DN42"><v>144.2</v></cell><cell r="DO42"><v>153.5</v></cell><cell r="DP42"><v>132.2</v></cell><cell r="DQ42"><v>136.3</v></cell></row><row r="42"><cell r="DS42"><v>142.5</v></cell><cell r="DT42"><v>199.6</v></cell><cell r="DU42"><v>135.7</v></cell><cell r="DV42"><v>97995450</v></cell><cell r="DW42"><v>6928</v></cell><cell r="DX42"><v>625945</v></cell><cell r="DY42"><v>613261</v></cell><cell r="DZ42"><v>253654.1</v></cell><cell r="EA42"><v>112.7</v></cell><cell r="EB42"><v>130.6</v></cell><cell r="EC42"><v>139.9</v></cell><cell r="ED42"><v>128.8</v></cell><cell r="EE42"><v>124.5</v></cell><cell r="EF42"><v>91.1</v></cell><cell r="EG42"><v>140.9</v></cell><cell r="EH42"><v>134.5</v></cell><cell r="EI42"><v>116.7</v></cell><cell r="EJ42"><v>150.2</v></cell><cell r="EK42"><v>134.9</v></cell><cell r="EL42"><v>122.3</v></cell><cell r="EM42"><v>147.2</v></cell><cell r="EN42"><v>162.6</v></cell><cell r="EO42"><v>127</v></cell><cell r="EP42"><v>142.6</v></cell><cell r="EQ42"><v>86</v></cell><cell r="ER42"><v>101.3</v></cell><cell r="ES42"><v>126.5</v></cell><cell r="ET42"><v>91.1</v></cell><cell r="EU42"><v>110</v></cell><cell r="EV42"><v>117.8</v></cell><cell r="EW42"><v>152.4</v></cell><cell r="EX42"><v>-442.1</v></cell><cell r="EY42"><v>3149.6</v></cell><cell r="EZ42"><v>124.5</v></cell><cell r="FA42"><v>101.9</v></cell><cell r="FB42"><v>100.4</v></cell><cell r="FC42"><v>119.7</v></cell><cell r="FD42"><v>139.1</v></cell><cell r="FE42"><v>115</v></cell><cell r="FF42"><v>104.9</v></cell><cell r="FG42"><v>92</v></cell><cell r="FH42"><v>85.3</v></cell><cell r="FI42"><v>129</v></cell><cell r="FJ42"><v>120.2</v></cell><cell r="FK42"><v>228.3</v></cell><cell r="FL42"><v>98.4</v></cell><cell r="FM42"><v>117.1</v></cell><cell r="FN42"><v>160.5</v></cell><cell r="FO42"><v>87.6</v></cell><cell r="FP42"><v>135.7</v></cell><cell r="FQ42"><v>114.8</v></cell><cell r="FR42"><v>108.3</v></cell><cell r="FS42"><v>99.2</v></cell><cell r="FT42"><v>139.5</v></cell><cell r="FU42"><v>197.8</v></cell><cell r="FV42"><v>65.4</v></cell><cell r="FW42"><v>331.9</v></cell><cell r="FX42"><v>102.3</v></cell><cell r="FY42"><v>602.6</v></cell><cell r="FZ42"><v>122.3</v></cell><cell r="GA42"><v>328.3</v></cell><cell r="GB42"><v>12349</v></cell><cell r="GC42"><v>5181.3</v></cell><cell r="GD42"><v>157.5</v></cell><cell r="GE42"><v>302370</v></cell><cell r="GF42"><v>404.4</v></cell><cell r="GG42"><v>232.7</v></cell><cell r="GH42"><v>737.6</v></cell><cell r="GI42"><v>0.1</v></cell><cell r="GJ42"><v>2385.1</v></cell><cell r="GK42"><v>174.8</v></cell><cell r="GL42"><v>51.2</v></cell><cell r="GM42"><v>52.7</v></cell><cell r="GN42"><v>46380</v></cell><cell r="GO42"><v>143958.3</v></cell></row><row r="42"><cell r="GQ42"><v>2400</v></cell><cell r="GR42"><v>2421</v></cell><cell r="GS42"><v>2848</v></cell><cell r="GT42"><v>2991.5</v></cell><cell r="GU42"><v>63.2</v></cell><cell r="GV42"><v>44880</v></cell><cell r="GW42"><v>125690</v></cell><cell r="GX42"><v>61.4</v></cell><cell r="GY42"><v>7.78</v></cell><cell r="GZ42"><v>6.66</v></cell><cell r="HA42"><v>2991.5</v></cell><cell r="HB42"><v>3870.2</v></cell><cell r="HC42"><v>6045.5</v></cell><cell r="HD42"><v>1355.1</v></cell><cell r="HE42"><v>1055.8</v></cell><cell r="HF42"><v>2125</v></cell><cell r="HG42"><v>3562.7</v></cell><cell r="HH42"><v>9.52</v></cell><cell r="HI42"><v>7.18</v></cell><cell r="HJ42"><v>153.6</v></cell><cell r="HK42"><v>149.9</v></cell><cell r="HL42"><v>126.6</v></cell><cell r="HM42"><v>161.6</v></cell><cell r="HN42"><v>127.2</v></cell><cell r="HO42"><v>155.5</v></cell><cell r="HP42"><v>10165.7</v></cell><cell r="HQ42"><v>20020.8</v></cell><cell r="HR42"><v>151.6</v></cell><cell r="HS42"><v>153.8</v></cell><cell r="HT42"><v>150.4</v></cell><cell r="HU42"><v>3627580</v></cell><cell r="HV42"><v>1026010</v></cell><cell r="HW42"><v>23068890</v></cell><cell r="HX42"><v>1397540</v></cell><cell r="HY42"><v>190520</v></cell><cell r="HZ42"><v>434680</v></cell><cell r="IA42"><v>1706600</v></cell><cell r="IB42"><v>67040</v></cell><cell r="IC42"><v>5016770</v></cell><cell r="ID42"><v>2175690</v></cell><cell r="IE42"><v>2841080</v></cell><cell r="IF42"><v>2206850</v></cell><cell r="IG42"><v>7309070</v></cell><cell r="IH42"><v>5300480</v></cell></row><row r="43"><cell r="A43"><v>43830</v></cell><cell r="B43"><v>1543300</v></cell><cell r="C43"><v>2088920</v></cell><cell r="D43"><v>809310</v></cell><cell r="E43"><v>497230</v></cell><cell r="F43"><v>92210</v></cell><cell r="G43"><v>203000</v></cell><cell r="H43"><v>5420</v></cell><cell r="I43"><v>542630</v></cell><cell r="J43"><v>2895900</v></cell></row><row r="43"><cell r="M43"><v>31853.5</v></cell><cell r="N43"><v>282.7</v></cell><cell r="O43"><v>332.7</v></cell><cell r="P43"><v>99098.1</v></cell><cell r="Q43"><v>4.99</v></cell><cell r="R43"><v>160629780.3</v></cell><cell r="S43"><v>22720661</v></cell></row><row r="43"><cell r="AP43"><v>20004</v></cell><cell r="AQ43"><v>12555</v></cell><cell r="AR43"><v>65.5</v></cell><cell r="AS43"><v>1226398</v></cell><cell r="AT43"><v>3.9</v></cell><cell r="AU43"><v>50803</v></cell><cell r="AV43"><v>457468</v></cell><cell r="AW43"><v>424936</v></cell><cell r="AX43"><v>108860</v></cell><cell r="AY43"><v>87373460</v></cell><cell r="AZ43"><v>11390920</v></cell><cell r="BA43"><v>27943720</v></cell><cell r="BB43"><v>24332820</v></cell><cell r="BC43"><v>644410</v></cell><cell r="BD43"><v>1059050</v></cell><cell r="BE43"><v>668950</v></cell><cell r="BF43"><v>54500</v></cell><cell r="BG43"><v>23706000</v></cell><cell r="BH43"><v>12896370</v></cell><cell r="BI43"><v>50720</v></cell><cell r="BJ43"><v>2136010</v></cell><cell r="BK43"><v>6822810</v></cell></row><row r="43"><cell r="CB43"><v>18945.6</v></cell><cell r="CC43"><v>2473.3</v></cell><cell r="CD43"><v>7387.3</v></cell><cell r="CE43"><v>14440</v></cell><cell r="CF43"><v>128.7</v></cell><cell r="CG43"><v>21388</v></cell><cell r="CH43"><v>1050038</v></cell><cell r="CI43"><v>697819</v></cell><cell r="CJ43"><v>306550</v></cell><cell r="CK43"><v>10420</v></cell><cell r="CL43"><v>30455</v></cell><cell r="CM43"><v>7997</v></cell><cell r="CN43"><v>109.4</v></cell><cell r="CO43"><v>60520</v></cell><cell r="CP43"><v>3631.7</v></cell><cell r="CQ43"><v>27108.4</v></cell><cell r="CR43"><v>2412.3</v></cell><cell r="CS43"><v>39595.6</v></cell><cell r="CT43"><v>8867.6</v></cell><cell r="CU43"><v>4467.5</v></cell><cell r="CV43"><v>2467.3</v></cell><cell r="CW43"><v>10719.3</v></cell><cell r="CX43"><v>150.4</v></cell><cell r="CY43"><v>155</v></cell><cell r="CZ43"><v>168.5</v></cell><cell r="DA43"><v>149</v></cell><cell r="DB43"><v>152.8</v></cell><cell r="DC43"><v>143.7</v></cell><cell r="DD43"><v>142.5</v></cell><cell r="DE43"><v>152.3</v></cell><cell r="DF43"><v>154.3</v></cell><cell r="DG43"><v>167.8</v></cell><cell r="DH43"><v>151.9</v></cell><cell r="DI43"><v>149.9</v></cell><cell r="DJ43"><v>147.1</v></cell><cell r="DK43"><v>148.3</v></cell><cell r="DL43"><v>156.3</v></cell><cell r="DM43"><v>170.4</v></cell><cell r="DN43"><v>144.6</v></cell><cell r="DO43"><v>152.8</v></cell><cell r="DP43"><v>133.6</v></cell><cell r="DQ43"><v>137.7</v></cell></row><row r="43"><cell r="DS43"><v>143.5</v></cell><cell r="DT43"><v>217</v></cell><cell r="DU43"><v>138.3</v></cell><cell r="DV43"><v>98823640</v></cell><cell r="DW43"><v>4360</v></cell><cell r="DX43"><v>655948</v></cell><cell r="DY43"><v>653022</v></cell><cell r="DZ43"><v>272762.9</v></cell><cell r="EA43"><v>120.9</v></cell><cell r="EB43"><v>135.4</v></cell><cell r="EC43"><v>150.3</v></cell><cell r="ED43"><v>134.5</v></cell><cell r="EE43"><v>129.6</v></cell><cell r="EF43"><v>93.7</v></cell><cell r="EG43"><v>146.9</v></cell><cell r="EH43"><v>146.4</v></cell><cell r="EI43"><v>117.3</v></cell><cell r="EJ43"><v>158.1</v></cell><cell r="EK43"><v>139.5</v></cell><cell r="EL43"><v>123</v></cell><cell r="EM43"><v>148.9</v></cell><cell r="EN43"><v>162.6</v></cell><cell r="EO43"><v>134</v></cell><cell r="EP43"><v>147.6</v></cell><cell r="EQ43"><v>88.2</v></cell><cell r="ER43"><v>103.2</v></cell><cell r="ES43"><v>126.5</v></cell><cell r="ET43"><v>91.3</v></cell><cell r="EU43"><v>117.9</v></cell><cell r="EV43"><v>118</v></cell><cell r="EW43"><v>153</v></cell><cell r="EX43"><v>-756</v></cell><cell r="EY43"><v>862</v></cell><cell r="EZ43"><v>151.7</v></cell><cell r="FA43"><v>97.6</v></cell><cell r="FB43"><v>100.2</v></cell><cell r="FC43"><v>123.5</v></cell><cell r="FD43"><v>170.8</v></cell><cell r="FE43"><v>129.1</v></cell><cell r="FF43"><v>132.1</v></cell><cell r="FG43"><v>94.1</v></cell><cell r="FH43"><v>103.6</v></cell><cell r="FI43"><v>125.9</v></cell><cell r="FJ43"><v>123</v></cell><cell r="FK43"><v>224.8</v></cell><cell r="FL43"><v>103.6</v></cell><cell r="FM43"><v>128.8</v></cell><cell r="FN43"><v>170.9</v></cell><cell r="FO43"><v>95.8</v></cell><cell r="FP43"><v>114.3</v></cell><cell r="FQ43"><v>120.3</v></cell><cell r="FR43"><v>108.1</v></cell><cell r="FS43"><v>96.6</v></cell><cell r="FT43"><v>131.7</v></cell><cell r="FU43"><v>204.6</v></cell><cell r="FV43"><v>79.2</v></cell><cell r="FW43"><v>333.3</v></cell><cell r="FX43"><v>88.2</v></cell><cell r="FY43"><v>669.1</v></cell><cell r="FZ43"><v>123.9</v></cell><cell r="GA43"><v>310.2</v></cell><cell r="GB43"><v>13240</v></cell><cell r="GC43"><v>3259.7</v></cell><cell r="GD43"><v>113.3</v></cell><cell r="GE43"><v>342610</v></cell><cell r="GF43"><v>422.8</v></cell><cell r="GG43"><v>243.3</v></cell><cell r="GH43"><v>715.3</v></cell><cell r="GI43"><v>0.2</v></cell><cell r="GJ43"><v>2832.8</v></cell><cell r="GK43"><v>157.6</v></cell><cell r="GL43"><v>52.7</v></cell><cell r="GM43"><v>53.3</v></cell><cell r="GN43"><v>46800</v></cell><cell r="GO43"><v>144137.1</v></cell></row><row r="43"><cell r="GQ43"><v>2195</v></cell><cell r="GR43"><v>2120</v></cell><cell r="GS43"><v>2701</v></cell><cell r="GT43"><v>3284.3</v></cell><cell r="GU43"><v>67.3</v></cell><cell r="GV43"><v>45300</v></cell><cell r="GW43"><v>416800</v></cell><cell r="GX43"><v>70.3</v></cell><cell r="GY43"><v>7.65</v></cell><cell r="GZ43"><v>6.63</v></cell><cell r="HA43"><v>3284.3</v></cell><cell r="HB43"><v>4021.2</v></cell><cell r="HC43"><v>6638.4</v></cell><cell r="HD43"><v>1515.4</v></cell><cell r="HE43"><v>1407.5</v></cell><cell r="HF43"><v>2301.9</v></cell><cell r="HG43"><v>3585.5</v></cell><cell r="HH43"><v>9.65</v></cell><cell r="HI43"><v>7.02</v></cell><cell r="HJ43"><v>152.8</v></cell><cell r="HK43"><v>150.4</v></cell><cell r="HL43"><v>129.8</v></cell><cell r="HM43"><v>162</v></cell><cell r="HN43"><v>127.4</v></cell><cell r="HO43"><v>155.7</v></cell><cell r="HP43"><v>11630.1</v></cell><cell r="HQ43"><v>22138.7</v></cell><cell r="HR43"><v>155.3</v></cell><cell r="HS43"><v>157</v></cell><cell r="HT43"><v>154.3</v></cell><cell r="HU43"><v>3653980</v></cell><cell r="HV43"><v>1071660</v></cell><cell r="HW43"><v>23218080</v></cell><cell r="HX43"><v>1404380</v></cell><cell r="HY43"><v>185970</v></cell><cell r="HZ43"><v>447450</v></cell><cell r="IA43"><v>1725530</v></cell><cell r="IB43"><v>65480</v></cell><cell r="IC43"><v>5139870</v></cell><cell r="ID43"><v>2285580</v></cell><cell r="IE43"><v>2854290</v></cell><cell r="IF43"><v>2195850</v></cell><cell r="IG43"><v>7285610</v></cell><cell r="IH43"><v>5255860</v></cell></row><row r="44"><cell r="A44"><v>43861</v></cell><cell r="B44"><v>930930</v></cell><cell r="C44"><v>1479060</v></cell><cell r="D44"><v>237160</v></cell><cell r="E44"><v>347750</v></cell><cell r="F44"><v>106060</v></cell><cell r="G44"><v>213290</v></cell><cell r="H44"><v>17580</v></cell><cell r="I44"><v>546220</v></cell><cell r="J44"><v>1586820</v></cell></row><row r="44"><cell r="M44"><v>31316.4</v></cell><cell r="N44"><v>275.7</v></cell><cell r="O44"><v>336.1</v></cell><cell r="P44"><v>103011</v></cell><cell r="Q44"><v>5</v></cell><cell r="R44"><v>164186245</v></cell><cell r="S44"><v>23109746.7</v></cell></row><row r="44"><cell r="AP44"><v>18985</v></cell><cell r="AQ44"><v>12001</v></cell><cell r="AR44"><v>64.1</v></cell><cell r="AS44"><v>1118150</v></cell><cell r="AT44"><v>4.3</v></cell><cell r="AU44"><v>59367</v></cell><cell r="AV44"><v>471300</v></cell><cell r="AW44"><v>437248</v></cell><cell r="AX44"><v>110190</v></cell><cell r="AY44"><v>89001358.5</v></cell><cell r="AZ44"><v>11533855.9</v></cell><cell r="BA44"><v>28175238.7</v></cell><cell r="BB44"><v>24972503.2</v></cell><cell r="BC44"><v>672404.1</v></cell><cell r="BD44"><v>1108638.3</v></cell><cell r="BE44"><v>670376.3</v></cell><cell r="BF44"><v>64534.6</v></cell><cell r="BG44"><v>24319760.7</v></cell><cell r="BH44"><v>13164726.4</v></cell><cell r="BI44"><v>51845.2</v></cell><cell r="BJ44"><v>2202402.8</v></cell><cell r="BK44"><v>6851617.9</v></cell></row><row r="44"><cell r="CB44"><v>18745.8</v></cell><cell r="CC44"><v>2456.2</v></cell><cell r="CD44"><v>6956.4</v></cell><cell r="CE44"><v>12960</v></cell><cell r="CF44"><v>126.7</v></cell><cell r="CG44"><v>22534</v></cell><cell r="CH44"><v>1341005</v></cell><cell r="CI44"><v>871886</v></cell><cell r="CJ44"><v>416594</v></cell><cell r="CK44"><v>9803</v></cell><cell r="CL44"><v>31391</v></cell><cell r="CM44"><v>5980</v></cell><cell r="CN44"><v>500.3</v></cell><cell r="CO44"><v>61872</v></cell><cell r="CP44"><v>3186.1</v></cell><cell r="CQ44"><v>25854.7</v></cell><cell r="CR44"><v>2879.5</v></cell><cell r="CS44"><v>41151.7</v></cell><cell r="CT44"><v>8669.7</v></cell><cell r="CU44"><v>4725.9</v></cell><cell r="CV44"><v>1584.4</v></cell><cell r="CW44"><v>13009.9</v></cell><cell r="CX44"><v>150.2</v></cell><cell r="CY44"><v>153.5</v></cell><cell r="CZ44"><v>169.2</v></cell><cell r="DA44"><v>149.2</v></cell><cell r="DB44"><v>153.9</v></cell><cell r="DC44"><v>144.6</v></cell><cell r="DD44"><v>143.4</v></cell><cell r="DE44"><v>151.9</v></cell><cell r="DF44"><v>153</v></cell><cell r="DG44"><v>168.6</v></cell><cell r="DH44"><v>152.1</v></cell><cell r="DI44"><v>150.4</v></cell><cell r="DJ44"><v>148.1</v></cell><cell r="DK44"><v>148.2</v></cell><cell r="DL44"><v>154.4</v></cell><cell r="DM44"><v>170.8</v></cell><cell r="DN44"><v>144.9</v></cell><cell r="DO44"><v>153.9</v></cell><cell r="DP44"><v>135.1</v></cell><cell r="DQ44"><v>138.4</v></cell></row><row r="44"><cell r="DS44"><v>144.3</v></cell><cell r="DT44"><v>197</v></cell><cell r="DU44"><v>140.4</v></cell><cell r="DV44"><v>100262770</v></cell><cell r="DW44"><v>10266</v></cell><cell r="DX44"><v>691230</v></cell><cell r="DY44"><v>686895</v></cell><cell r="DZ44"><v>368276.2</v></cell><cell r="EA44"><v>124.3</v></cell><cell r="EB44"><v>137.9</v></cell><cell r="EC44"><v>155.6</v></cell><cell r="ED44"><v>137.4</v></cell><cell r="EE44"><v>133.4</v></cell><cell r="EF44"><v>102.4</v></cell><cell r="EG44"><v>146.8</v></cell><cell r="EH44"><v>146.7</v></cell><cell r="EI44"><v>124</v></cell><cell r="EJ44"><v>158.3</v></cell><cell r="EK44"><v>142.7</v></cell><cell r="EL44"><v>123.4</v></cell><cell r="EM44"><v>147.2</v></cell><cell r="EN44"><v>160.5</v></cell><cell r="EO44"><v>132.1</v></cell><cell r="EP44"><v>153.8</v></cell><cell r="EQ44"><v>86.9</v></cell><cell r="ER44"><v>104.7</v></cell><cell r="ES44"><v>126.5</v></cell><cell r="ET44"><v>93.8</v></cell><cell r="EU44"><v>117.9</v></cell><cell r="EV44"><v>118.8</v></cell><cell r="EW44"><v>152.2</v></cell><cell r="EX44"><v>-1553.5</v></cell><cell r="EY44"><v>1984.5</v></cell><cell r="EZ44"><v>151.8</v></cell><cell r="FA44"><v>103.2</v></cell><cell r="FB44"><v>108.4</v></cell><cell r="FC44"><v>122.2</v></cell><cell r="FD44"><v>162.3</v></cell><cell r="FE44"><v>130.6</v></cell><cell r="FF44"><v>104.2</v></cell><cell r="FG44"><v>91.8</v></cell><cell r="FH44"><v>93.8</v></cell><cell r="FI44"><v>129.9</v></cell><cell r="FJ44"><v>124.9</v></cell><cell r="FK44"><v>225.3</v></cell><cell r="FL44"><v>102.4</v></cell><cell r="FM44"><v>135.4</v></cell><cell r="FN44"><v>168.7</v></cell><cell r="FO44"><v>94.6</v></cell><cell r="FP44"><v>158.3</v></cell><cell r="FQ44"><v>113</v></cell><cell r="FR44"><v>118.5</v></cell><cell r="FS44"><v>108.4</v></cell><cell r="FT44"><v>128.7</v></cell><cell r="FU44"><v>202.5</v></cell><cell r="FV44"><v>87.9</v></cell><cell r="FW44"><v>309.3</v></cell><cell r="FX44"><v>120.8</v></cell><cell r="FY44"><v>641.5</v></cell><cell r="FZ44"><v>129.9</v></cell><cell r="GA44"><v>285.3</v></cell><cell r="GB44"><v>13240</v></cell><cell r="GC44"><v>5574.3</v></cell><cell r="GD44"><v>154.4</v></cell><cell r="GE44"><v>474560</v></cell><cell r="GF44"><v>584.3</v></cell><cell r="GG44"><v>121.1</v></cell><cell r="GH44"><v>1459.6</v></cell><cell r="GI44"><v>0.1</v></cell><cell r="GJ44"><v>3036.9</v></cell><cell r="GK44"><v>218.1</v></cell><cell r="GL44"><v>55.3</v></cell><cell r="GM44"><v>55.5</v></cell><cell r="GN44"><v>48375</v></cell><cell r="GO44"><v>145411.3</v></cell></row><row r="44"><cell r="GQ44"><v>2381</v></cell><cell r="GR44"><v>2279</v></cell><cell r="GS44"><v>3062</v></cell><cell r="GT44"><v>2969.1</v></cell><cell r="GU44"><v>63.8</v></cell><cell r="GV44"><v>46875</v></cell><cell r="GW44"><v>122120</v></cell><cell r="GX44"><v>75.7</v></cell><cell r="GY44"><v>7.67</v></cell><cell r="GZ44"><v>6.58</v></cell><cell r="HA44"><v>2969.1</v></cell><cell r="HB44"><v>3913.8</v></cell><cell r="HC44"><v>5854.6</v></cell><cell r="HD44"><v>1539.9</v></cell><cell r="HE44"><v>1451.5</v></cell><cell r="HF44"><v>2161.5</v></cell><cell r="HG44"><v>3897.1</v></cell><cell r="HH44"><v>11.08</v></cell><cell r="HI44"><v>8.48</v></cell><cell r="HJ44"><v>153.9</v></cell><cell r="HK44"><v>151.2</v></cell><cell r="HL44"><v>130.9</v></cell><cell r="HM44"><v>162.5</v></cell><cell r="HN44"><v>127.3</v></cell><cell r="HO44"><v>156.1</v></cell><cell r="HP44"><v>11815</v></cell><cell r="HQ44"><v>22942.5</v></cell><cell r="HR44"><v>153.4</v></cell><cell r="HS44"><v>154.6</v></cell><cell r="HT44"><v>152.8</v></cell><cell r="HU44"><v>3730498.1</v></cell><cell r="HV44"><v>1068128.9</v></cell><cell r="HW44"><v>23376611.7</v></cell><cell r="HX44"><v>1391595.6</v></cell><cell r="HY44"><v>187745.4</v></cell><cell r="HZ44"><v>453945.5</v></cell><cell r="IA44"><v>1722063.9</v></cell><cell r="IB44"><v>66821.8</v></cell><cell r="IC44"><v>5195474.7</v></cell><cell r="ID44"><v>2373409.6</v></cell><cell r="IE44"><v>2822065.1</v></cell><cell r="IF44"><v>2272662.5</v></cell><cell r="IG44"><v>8311855</v></cell><cell r="IH44"><v>4661789.7</v></cell></row><row r="45"><cell r="A45"><v>43890</v></cell><cell r="B45"><v>1165990</v></cell><cell r="C45"><v>1468460</v></cell><cell r="D45"><v>253050</v></cell><cell r="E45"><v>358720</v></cell><cell r="F45"><v>92120</v></cell><cell r="G45"><v>223270</v></cell><cell r="H45"><v>20340</v></cell><cell r="I45"><v>299850</v></cell><cell r="J45"><v>1970250</v></cell></row><row r="45"><cell r="M45"><v>29517.6</v></cell><cell r="N45"><v>267.9</v></cell><cell r="O45"><v>338.5</v></cell><cell r="P45"><v>100977.4</v></cell><cell r="Q45"><v>5.08</v></cell><cell r="R45"><v>164590268.6</v></cell><cell r="S45"><v>23482385.5</v></cell></row><row r="45"><cell r="AP45"><v>17725</v></cell><cell r="AQ45"><v>11067</v></cell><cell r="AR45"><v>54.9</v></cell><cell r="AS45"><v>1015632</v></cell><cell r="AT45"><v>3.9</v></cell><cell r="AU45"><v>64937</v></cell><cell r="AV45"><v>481540</v></cell><cell r="AW45"><v>445823</v></cell><cell r="AX45"><v>106490</v></cell><cell r="AY45"><v>89147090</v></cell><cell r="AZ45"><v>11559900</v></cell><cell r="BA45"><v>27928110</v></cell><cell r="BB45"><v>25320480</v></cell><cell r="BC45"><v>754690</v></cell><cell r="BD45"><v>1109460</v></cell><cell r="BE45"><v>665630</v></cell><cell r="BF45"><v>64950</v></cell><cell r="BG45"><v>24338590</v></cell><cell r="BH45"><v>13279200</v></cell><cell r="BI45"><v>51830</v></cell><cell r="BJ45"><v>2211290</v></cell><cell r="BK45"><v>6863480</v></cell></row><row r="45"><cell r="CB45"><v>18104.7</v></cell><cell r="CC45"><v>2511</v></cell><cell r="CD45"><v>7162</v></cell><cell r="CE45"><v>14890</v></cell><cell r="CF45"><v>126.4</v></cell><cell r="CG45"><v>20425</v></cell><cell r="CH45"><v>1294787</v></cell><cell r="CI45"><v>816679</v></cell><cell r="CJ45"><v>422306</v></cell><cell r="CK45"><v>9647</v></cell><cell r="CL45"><v>30728</v></cell><cell r="CM45"><v>7227</v></cell><cell r="CN45"><v>505.1</v></cell><cell r="CO45"><v>57376</v></cell><cell r="CP45"><v>3441.9</v></cell><cell r="CQ45"><v>27742.2</v></cell><cell r="CR45"><v>3019.9</v></cell><cell r="CS45"><v>37903.7</v></cell><cell r="CT45"><v>8066.8</v></cell><cell r="CU45"><v>3768</v></cell><cell r="CV45"><v>2362.3</v></cell><cell r="CW45"><v>10780.3</v></cell><cell r="CX45"><v>149.1</v></cell><cell r="CY45"><v>150.5</v></cell><cell r="CZ45"><v>170.1</v></cell><cell r="DA45"><v>149.5</v></cell><cell r="DB45"><v>154.8</v></cell><cell r="DC45"><v>147.2</v></cell><cell r="DD45"><v>143.6</v></cell><cell r="DE45"><v>150.4</v></cell><cell r="DF45"><v>149.8</v></cell><cell r="DG45"><v>169.4</v></cell><cell r="DH45"><v>152.3</v></cell><cell r="DI45"><v>152.3</v></cell><cell r="DJ45"><v>148.4</v></cell><cell r="DK45"><v>147.7</v></cell><cell r="DL45"><v>151.7</v></cell><cell r="DM45"><v>172</v></cell><cell r="DN45"><v>145.2</v></cell><cell r="DO45"><v>154.8</v></cell><cell r="DP45"><v>138.9</v></cell><cell r="DQ45"><v>138.4</v></cell></row><row r="45"><cell r="DS45"><v>144.8</v></cell><cell r="DT45"><v>170.7</v></cell><cell r="DU45"><v>141.1</v></cell><cell r="DV45"><v>100392700</v></cell><cell r="DW45"><v>9144</v></cell><cell r="DX45"><v>624048</v></cell><cell r="DY45"><v>616893</v></cell><cell r="DZ45"><v>492275.8</v></cell><cell r="EA45"><v>123.3</v></cell><cell r="EB45"><v>134.2</v></cell><cell r="EC45"><v>153.7</v></cell><cell r="ED45"><v>134.2</v></cell><cell r="EE45"><v>131</v></cell><cell r="EF45"><v>97.4</v></cell><cell r="EG45"><v>145.8</v></cell><cell r="EH45"><v>145</v></cell><cell r="EI45"><v>117.3</v></cell><cell r="EJ45"><v>153.4</v></cell><cell r="EK45"><v>136.9</v></cell><cell r="EL45"><v>122.2</v></cell><cell r="EM45"><v>142.8</v></cell><cell r="EN45"><v>154.7</v></cell><cell r="EO45"><v>131.7</v></cell><cell r="EP45"><v>157.4</v></cell><cell r="EQ45"><v>81.3</v></cell><cell r="ER45"><v>103.6</v></cell><cell r="ES45"><v>126.5</v></cell><cell r="ET45"><v>92.4</v></cell><cell r="EU45"><v>116.6</v></cell><cell r="EV45"><v>118.8</v></cell><cell r="EW45"><v>148.1</v></cell><cell r="EX45"><v>-13.6</v></cell><cell r="EY45"><v>-197.6</v></cell><cell r="EZ45"><v>137.1</v></cell><cell r="FA45"><v>108.7</v></cell><cell r="FB45"><v>85.9</v></cell><cell r="FC45"><v>116.7</v></cell><cell r="FD45"><v>164.6</v></cell><cell r="FE45"><v>131.6</v></cell><cell r="FF45"><v>117.9</v></cell><cell r="FG45"><v>89</v></cell><cell r="FH45"><v>94.6</v></cell><cell r="FI45"><v>125.5</v></cell><cell r="FJ45"><v>121.7</v></cell><cell r="FK45"><v>228.1</v></cell><cell r="FL45"><v>103.3</v></cell><cell r="FM45"><v>133.5</v></cell><cell r="FN45"><v>169.5</v></cell><cell r="FO45"><v>94.6</v></cell><cell r="FP45"><v>137.7</v></cell><cell r="FQ45"><v>102.8</v></cell><cell r="FR45"><v>113.6</v></cell><cell r="FS45"><v>100</v></cell><cell r="FT45"><v>131</v></cell><cell r="FU45"><v>201.5</v></cell><cell r="FV45"><v>82.8</v></cell><cell r="FW45"><v>354.2</v></cell><cell r="FX45"><v>100.1</v></cell><cell r="FY45"><v>661.3</v></cell><cell r="FZ45"><v>122.6</v></cell><cell r="GA45"><v>292</v></cell><cell r="GB45"><v>6483</v></cell><cell r="GC45"><v>5078.3</v></cell><cell r="GD45"><v>172.5</v></cell><cell r="GE45"><v>512700</v></cell><cell r="GF45"><v>552.3</v></cell><cell r="GG45"><v>201.7</v></cell><cell r="GH45"><v>1546.7</v></cell><cell r="GI45"><v>0.2</v></cell><cell r="GJ45"><v>3014.6</v></cell><cell r="GK45"><v>191.2</v></cell><cell r="GL45"><v>54.5</v></cell><cell r="GM45"><v>57.5</v></cell><cell r="GN45"><v>48100</v></cell><cell r="GO45"><v>139336.2</v></cell></row><row r="45"><cell r="GQ45"><v>2414</v></cell><cell r="GR45"><v>2259</v></cell><cell r="GS45"><v>2946</v></cell><cell r="GT45"><v>3254.6</v></cell><cell r="GU45"><v>55.7</v></cell><cell r="GV45"><v>46600</v></cell><cell r="GW45"><v>369190</v></cell><cell r="GX45"><v>78.7</v></cell><cell r="GY45"><v>7.39</v></cell><cell r="GZ45"><v>6.42</v></cell><cell r="HA45"><v>3254.6</v></cell><cell r="HB45"><v>4013.3</v></cell><cell r="HC45"><v>6843.8</v></cell><cell r="HD45"><v>1474.8</v></cell><cell r="HE45"><v>1474.4</v></cell><cell r="HF45"><v>2117.8</v></cell><cell r="HG45"><v>3148.2</v></cell><cell r="HH45"><v>10.2</v></cell><cell r="HI45"><v>7.32</v></cell><cell r="HJ45"><v>154.9</v></cell><cell r="HK45"><v>151.7</v></cell><cell r="HL45"><v>130.3</v></cell><cell r="HM45"><v>162.9</v></cell><cell r="HN45"><v>126.9</v></cell><cell r="HO45"><v>156.2</v></cell><cell r="HP45"><v>13559.5</v></cell><cell r="HQ45"><v>23907.2</v></cell><cell r="HR45"><v>149.7</v></cell><cell r="HS45"><v>151.1</v></cell><cell r="HT45"><v>149</v></cell><cell r="HU45"><v>3713330</v></cell><cell r="HV45"><v>1075020</v></cell><cell r="HW45"><v>23139760</v></cell><cell r="HX45"><v>1376620</v></cell><cell r="HY45"><v>192050</v></cell><cell r="HZ45"><v>451840</v></cell><cell r="IA45"><v>1728160</v></cell><cell r="IB45"><v>54390</v></cell><cell r="IC45"><v>5386070</v></cell><cell r="ID45"><v>2548320</v></cell><cell r="IE45"><v>2837740</v></cell><cell r="IF45"><v>2288260</v></cell><cell r="IG45"><v>8207250</v></cell><cell r="IH45"><v>4481500</v></cell></row><row r="46"><cell r="A46"><v>43921</v></cell><cell r="B46"><v>2422660</v></cell><cell r="C46"><v>3322720</v></cell><cell r="D46"><v>1383220</v></cell><cell r="E46"><v>920490</v></cell><cell r="F46"><v>43110</v></cell><cell r="G46"><v>425970</v></cell><cell r="H46"><v>11630</v></cell><cell r="I46"><v>899570</v></cell><cell r="J46"><v>2215160</v></cell></row><row r="46"><cell r="M46"><v>17539.5</v></cell><cell r="N46"><v>210.4</v></cell><cell r="O46"><v>338.6</v></cell><cell r="P46"><v>96063</v></cell><cell r="Q46"><v>4.57</v></cell><cell r="R46"><v>167999634.5</v></cell><cell r="S46"><v>24473115.2</v></cell></row><row r="46"><cell r="AP46"><v>18163</v></cell><cell r="AQ46"><v>11112</v></cell><cell r="AR46"><v>33.3</v></cell><cell r="AS46"><v>328462</v></cell><cell r="AT46"><v>4</v></cell><cell r="AU46"><v>35216</v></cell><cell r="AV46"><v>475561</v></cell><cell r="AW46"><v>439663</v></cell><cell r="AX46"><v>103070</v></cell><cell r="AY46"><v>103190970</v></cell><cell r="AZ46"><v>11577950</v></cell><cell r="BA46"><v>29051510</v></cell><cell r="BB46"><v>25536490</v></cell><cell r="BC46"><v>794940</v></cell><cell r="BD46"><v>1080970</v></cell><cell r="BE46"><v>657440</v></cell><cell r="BF46"><v>92990</v></cell><cell r="BG46"><v>25949470</v></cell><cell r="BH46"><v>13378990</v></cell><cell r="BI46"><v>53340</v></cell><cell r="BJ46"><v>2206100</v></cell><cell r="BK46"><v>6938640</v></cell></row><row r="46"><cell r="CB46"><v>15930.6</v></cell><cell r="CC46"><v>2155.7</v></cell><cell r="CD46"><v>5659.8</v></cell><cell r="CE46"><v>24500</v></cell><cell r="CF46"><v>121.8</v></cell><cell r="CG46"><v>5645</v></cell><cell r="CH46"><v>866845</v></cell><cell r="CI46"><v>570858</v></cell><cell r="CJ46"><v>263179</v></cell><cell r="CK46"><v>8405</v></cell><cell r="CL46"><v>24818</v></cell><cell r="CM46"><v>3984</v></cell><cell r="CN46"><v>-15157.6</v></cell><cell r="CO46"><v>61120</v></cell><cell r="CP46"><v>2517.7</v></cell><cell r="CQ46"><v>21490.9</v></cell><cell r="CR46"><v>2019.2</v></cell><cell r="CS46"><v>31471.2</v></cell><cell r="CT46"><v>6710.6</v></cell><cell r="CU46"><v>3537.8</v></cell><cell r="CV46"><v>1227.9</v></cell><cell r="CW46"><v>10047.7</v></cell><cell r="CX46"><v>148.6</v></cell><cell r="CY46"><v>148.9</v></cell><cell r="CZ46"><v>171.2</v></cell><cell r="DA46"><v>149.8</v></cell><cell r="DB46"><v>154.5</v></cell><cell r="DC46"><v>148.9</v></cell><cell r="DD46"><v>143.8</v></cell><cell r="DE46"><v>149.8</v></cell><cell r="DF46"><v>148.2</v></cell><cell r="DG46"><v>170.5</v></cell><cell r="DH46"><v>152.5</v></cell><cell r="DI46"><v>153.4</v></cell><cell r="DJ46"><v>148.6</v></cell><cell r="DK46"><v>147.3</v></cell><cell r="DL46"><v>150.1</v></cell><cell r="DM46"><v>173.3</v></cell><cell r="DN46"><v>145.6</v></cell><cell r="DO46"><v>154.5</v></cell><cell r="DP46"><v>141.4</v></cell><cell r="DQ46"><v>138.7</v></cell></row><row r="46"><cell r="DS46"><v>145.1</v></cell><cell r="DT46"><v>157.3</v></cell><cell r="DU46"><v>141.1</v></cell><cell r="DV46"><v>103190980</v></cell><cell r="DW46"><v>-4054</v></cell><cell r="DX46"><v>801776</v></cell><cell r="DY46"><v>798295</v></cell><cell r="DZ46"><v>292866.3</v></cell><cell r="EA46"><v>131</v></cell><cell r="EB46"><v>111.6</v></cell><cell r="EC46"><v>146.9</v></cell><cell r="ED46"><v>117.2</v></cell><cell r="EE46"><v>134.4</v></cell><cell r="EF46"><v>72.6</v></cell><cell r="EG46"><v>125.7</v></cell><cell r="EH46"><v>117.6</v></cell><cell r="EI46"><v>83.2</v></cell><cell r="EJ46"><v>121.7</v></cell><cell r="EK46"><v>104.2</v></cell><cell r="EL46"><v>120.4</v></cell><cell r="EM46"><v>137.4</v></cell><cell r="EN46"><v>151.2</v></cell><cell r="EO46"><v>124.8</v></cell><cell r="EP46"><v>156.8</v></cell><cell r="EQ46"><v>64.7</v></cell><cell r="ER46"><v>99.5</v></cell><cell r="ES46"><v>126.5</v></cell><cell r="ET46"><v>86.7</v></cell><cell r="EU46"><v>113.9</v></cell><cell r="EV46"><v>118.6</v></cell><cell r="EW46"><v>145.7</v></cell><cell r="EX46"><v>-7817.8</v></cell><cell r="EY46"><v>-7885.6</v></cell><cell r="EZ46"><v>118.1</v></cell><cell r="FA46"><v>87.5</v></cell><cell r="FB46"><v>91.5</v></cell><cell r="FC46"><v>100.3</v></cell><cell r="FD46"><v>115.6</v></cell><cell r="FE46"><v>100.8</v></cell><cell r="FF46"><v>85.1</v></cell><cell r="FG46"><v>69.2</v></cell><cell r="FH46"><v>74.2</v></cell><cell r="FI46"><v>132.3</v></cell><cell r="FJ46"><v>101.1</v></cell><cell r="FK46"><v>168.6</v></cell><cell r="FL46"><v>77.9</v></cell><cell r="FM46"><v>107.2</v></cell><cell r="FN46"><v>143</v></cell><cell r="FO46"><v>73.1</v></cell><cell r="FP46"><v>100.6</v></cell><cell r="FQ46"><v>71.4</v></cell><cell r="FR46"><v>86.9</v></cell><cell r="FS46"><v>64.2</v></cell><cell r="FT46"><v>107.8</v></cell><cell r="FU46"><v>168.9</v></cell><cell r="FV46"><v>62</v></cell><cell r="FW46"><v>222.5</v></cell><cell r="FX46"><v>97.3</v></cell><cell r="FY46"><v>534.9</v></cell><cell r="FZ46"><v>107.1</v></cell><cell r="GA46"><v>225.6</v></cell><cell r="GB46"><v>3564</v></cell><cell r="GC46"><v>3883.5</v></cell><cell r="GD46"><v>96.7</v></cell><cell r="GE46"><v>398211.2</v></cell><cell r="GF46"><v>349.6</v></cell><cell r="GG46"><v>106.7</v></cell><cell r="GH46"><v>1120.2</v></cell><cell r="GI46"><v>0.1</v></cell><cell r="GJ46"><v>2169.1</v></cell><cell r="GK46"><v>122.9</v></cell><cell r="GL46"><v>51.8</v></cell><cell r="GM46"><v>49.3</v></cell><cell r="GN46"><v>47666.7</v></cell><cell r="GO46"><v>140717.7</v></cell></row><row r="46"><cell r="GQ46"><v>1954</v></cell><cell r="GR46"><v>2140</v></cell><cell r="GS46"><v>2465</v></cell><cell r="GT46"><v>2929.1</v></cell><cell r="GU46"><v>32</v></cell><cell r="GV46"><v>46166.7</v></cell><cell r="GW46"><v>309220</v></cell><cell r="GX46"><v>96.4</v></cell><cell r="GY46"><v>7.46</v></cell><cell r="GZ46"><v>6.22</v></cell><cell r="HA46"><v>2929.1</v></cell><cell r="HB46"><v>3314.8</v></cell><cell r="HC46"><v>5129.6</v></cell><cell r="HD46"><v>1200.2</v></cell><cell r="HE46"><v>1118.1</v></cell><cell r="HF46"><v>1864.5</v></cell><cell r="HG46"><v>2662.6</v></cell><cell r="HH46"><v>7.9</v></cell><cell r="HI46"><v>19.53</v></cell></row><row r="46"><cell r="HK46"><v>152.3</v></cell><cell r="HL46"><v>129.9</v></cell></row><row r="46"><cell r="HO46"><v>156.1</v></cell><cell r="HP46"><v>8882.9</v></cell><cell r="HQ46"><v>18250.7</v></cell><cell r="HR46"><v>147.8</v></cell><cell r="HS46"><v>149.1</v></cell><cell r="HT46"><v>147.1</v></cell><cell r="HU46"><v>3818250</v></cell><cell r="HV46"><v>1055970</v></cell><cell r="HW46"><v>24177290</v></cell><cell r="HX46"><v>1378150</v></cell><cell r="HY46"><v>200500</v></cell><cell r="HZ46"><v>459780</v></cell><cell r="IA46"><v>1765160</v></cell><cell r="IB46"><v>54690</v></cell><cell r="IC46"><v>5523910</v></cell><cell r="ID46"><v>2633960</v></cell><cell r="IE46"><v>2889950</v></cell><cell r="IF46"><v>2297700</v></cell><cell r="IG46"><v>9046380</v></cell><cell r="IH46"><v>4999330</v></cell></row><row r="47"><cell r="A47"><v>43951</v></cell><cell r="B47"><v>214120</v></cell><cell r="C47"><v>675570</v></cell><cell r="D47"><v>195140</v></cell><cell r="E47"><v>269780</v></cell><cell r="F47"><v>39340</v></cell><cell r="G47"><v>800</v></cell><cell r="H47"><v>-1060</v></cell><cell r="I47"><v>460390</v></cell><cell r="J47"><v>3070600</v></cell></row><row r="47"><cell r="M47"><v>61.9</v></cell><cell r="N47"><v>48.2</v></cell></row><row r="47"><cell r="P47"><v>81045.2</v></cell><cell r="Q47"><v>3.88</v></cell><cell r="R47"><v>170341328.1</v></cell><cell r="S47"><v>25229701.4</v></cell></row><row r="47"><cell r="AP47"><v>16450</v></cell><cell r="AQ47"><v>9301</v></cell><cell r="AR47"><v>20.5</v></cell></row><row r="47"><cell r="AT47"><v>3.9</v></cell><cell r="AU47"><v>12456</v></cell><cell r="AV47"><v>479455</v></cell><cell r="AW47"><v>441564</v></cell><cell r="AX47"><v>65400</v></cell><cell r="AY47"><v>102207720</v></cell><cell r="AZ47"><v>11599990</v></cell><cell r="BA47"><v>28843720</v></cell><cell r="BB47"><v>24957880</v></cell><cell r="BC47"><v>679050</v></cell><cell r="BD47"><v>969780</v></cell><cell r="BE47"><v>652460</v></cell><cell r="BF47"><v>89080</v></cell><cell r="BG47"><v>25604890</v></cell><cell r="BH47"><v>13346470</v></cell><cell r="BI47"><v>48180</v></cell><cell r="BJ47"><v>2169680</v></cell><cell r="BK47"><v>6668430</v></cell></row><row r="47"><cell r="CB47"><v>9369.5</v></cell><cell r="CC47"><v>972.5</v></cell><cell r="CD47"><v>3252.9</v></cell><cell r="CE47"><v>4500</v></cell><cell r="CF47"><v>119.8</v></cell></row><row r="47"><cell r="CH47"><v>0</v></cell><cell r="CI47"><v>0</v></cell><cell r="CJ47"><v>0</v></cell><cell r="CK47"><v>1697</v></cell><cell r="CL47"><v>4305</v></cell><cell r="CM47"><v>629</v></cell><cell r="CN47"><v>-1896.8</v></cell><cell r="CO47"><v>47432</v></cell><cell r="CP47"><v>1239.5</v></cell><cell r="CQ47"><v>10171.2</v></cell><cell r="CR47"><v>36.1</v></cell><cell r="CS47"><v>17086</v></cell><cell r="CT47"><v>3239.7</v></cell><cell r="CU47"><v>1716.6</v></cell><cell r="CV47"><v>2.8</v></cell><cell r="CW47"><v>4649.2</v></cell><cell r="CX47"><v>151.4</v></cell><cell r="CY47"><v>154</v></cell><cell r="CZ47"><v>173.2</v></cell><cell r="DA47"><v>152</v></cell><cell r="DB47"><v>155.6</v></cell><cell r="DC47"><v>144.1</v></cell><cell r="DD47"><v>145.5</v></cell><cell r="DE47"><v>151.9</v></cell><cell r="DF47"><v>152.8</v></cell><cell r="DG47"><v>171.1</v></cell><cell r="DH47"><v>153.1</v></cell><cell r="DI47"><v>148.4</v></cell><cell r="DJ47"><v>148.4</v></cell><cell r="DK47"><v>150.9</v></cell><cell r="DL47"><v>156.1</v></cell><cell r="DM47"><v>179.1</v></cell><cell r="DN47"><v>150.4</v></cell><cell r="DO47"><v>155.6</v></cell><cell r="DP47"><v>137.1</v></cell><cell r="DQ47"><v>142.5</v></cell><cell r="DR47"><v>0</v></cell><cell r="DS47"><v>148.7</v></cell><cell r="DT47"><v>168.6</v></cell><cell r="DU47"><v>150.4</v></cell><cell r="DV47"><v>102207730</v></cell><cell r="DW47"><v>-1142</v></cell><cell r="DX47"><v>364296</v></cell><cell r="DY47"><v>368679</v></cell><cell r="DZ47"><v>490412.9</v></cell><cell r="EA47"><v>78.8</v></cell><cell r="EB47"><v>42.1</v></cell><cell r="EC47"><v>125.6</v></cell><cell r="ED47"><v>54</v></cell><cell r="EE47"><v>92.4</v></cell><cell r="EF47"><v>7</v></cell><cell r="EG47"><v>44.6</v></cell><cell r="EH47"><v>20.3</v></cell><cell r="EI47"><v>5.5</v></cell><cell r="EJ47"><v>72.7</v></cell><cell r="EK47"><v>42.1</v></cell><cell r="EL47"><v>119.2</v></cell><cell r="EM47"><v>137.8</v></cell><cell r="EN47"><v>154.5</v></cell><cell r="EO47"><v>123.9</v></cell><cell r="EP47"><v>154.1</v></cell><cell r="EQ47"><v>49.9</v></cell><cell r="ER47"><v>89.8</v></cell><cell r="ES47"><v>126.5</v></cell><cell r="ET47"><v>70.6</v></cell><cell r="EU47"><v>113.9</v></cell><cell r="EV47"><v>118.7</v></cell><cell r="EW47"><v>147.7</v></cell><cell r="EX47"><v>-1958.9</v></cell><cell r="EY47"><v>-534.8</v></cell><cell r="EZ47"><v>94.3</v></cell><cell r="FA47"><v>7.2</v></cell><cell r="FB47"><v>0.3</v></cell><cell r="FC47"><v>11</v></cell><cell r="FD47"><v>9.7</v></cell><cell r="FE47"><v>1.7</v></cell><cell r="FF47"><v>4.7</v></cell><cell r="FG47"><v>21.7</v></cell><cell r="FH47"><v>23.1</v></cell><cell r="FI47"><v>87.7</v></cell><cell r="FJ47"><v>53</v></cell><cell r="FK47"><v>93.6</v></cell><cell r="FL47"><v>29.4</v></cell><cell r="FM47"><v>16.9</v></cell><cell r="FN47"><v>40.3</v></cell><cell r="FO47"><v>3.7</v></cell><cell r="FP47"><v>12.6</v></cell><cell r="FQ47"><v>5.6</v></cell><cell r="FR47"><v>9.1</v></cell><cell r="FS47"><v>0.7</v></cell><cell r="FT47"><v>0.2</v></cell><cell r="FU47"><v>1.4</v></cell><cell r="FV47"><v>10.7</v></cell><cell r="FW47"><v>14.8</v></cell><cell r="FX47"><v>6.1</v></cell><cell r="FY47"><v>9</v></cell><cell r="FZ47"><v>0</v></cell><cell r="GA47"><v>4.2</v></cell><cell r="GB47"><v>0</v></cell><cell r="GC47"><v>0</v></cell><cell r="GD47"><v>0</v></cell><cell r="GE47"><v>3244.8</v></cell><cell r="GF47"><v>0.5</v></cell><cell r="GG47"><v>0</v></cell><cell r="GH47"><v>0</v></cell><cell r="GI47"><v>0</v></cell><cell r="GJ47"><v>48.7</v></cell><cell r="GK47"><v>0</v></cell><cell r="GL47"><v>27.4</v></cell><cell r="GM47"><v>5.4</v></cell></row><row r="47"><cell r="GO47"><v>133133.3</v></cell></row><row r="47"><cell r="GQ47"><v>951</v></cell><cell r="GR47"><v>929</v></cell><cell r="GS47"><v>993</v></cell><cell r="GT47"><v>2004.1</v></cell><cell r="GU47"><v>18.5</v></cell></row><row r="47"><cell r="GW47"><v>283060</v></cell><cell r="GX47"><v>47.6</v></cell><cell r="GY47"><v>7.32</v></cell><cell r="GZ47"><v>6.21</v></cell><cell r="HA47"><v>2004.1</v></cell><cell r="HB47"><v>2816.5</v></cell><cell r="HC47"><v>2263.8</v></cell><cell r="HD47"><v>239</v></cell><cell r="HE47"><v>126.8</v></cell><cell r="HF47"><v>1456.3</v></cell><cell r="HG47"><v>2699.9</v></cell><cell r="HH47"><v>9.93</v></cell><cell r="HI47"><v>6.71</v></cell></row><row r="47"><cell r="HK47"><v>150.7</v></cell><cell r="HL47"><v>132.3</v></cell></row><row r="47"><cell r="HO47"><v>159.3</v></cell><cell r="HP47"><v>0</v></cell><cell r="HQ47"><v>399.3</v></cell><cell r="HR47"><v>153.4</v></cell><cell r="HS47"><v>155.7</v></cell><cell r="HT47"><v>152.1</v></cell><cell r="HU47"><v>3583400</v></cell><cell r="HV47"><v>994570</v></cell><cell r="HW47"><v>24265750</v></cell><cell r="HX47"><v>1444640</v></cell><cell r="HY47"><v>201570</v></cell><cell r="HZ47"><v>471010</v></cell><cell r="IA47"><v>1179210</v></cell><cell r="IB47"><v>54110</v></cell><cell r="IC47"><v>5514190</v></cell><cell r="ID47"><v>2600270</v></cell><cell r="IE47"><v>2913920</v></cell><cell r="IF47"><v>2299260</v></cell><cell r="IG47"><v>8937330</v></cell><cell r="IH47"><v>5260420</v></cell></row><row r="48"><cell r="A48"><v>43982</v></cell><cell r="B48"><v>124380</v></cell><cell r="C48"><v>585530</v></cell><cell r="D48"><v>-25330</v></cell><cell r="E48"><v>87480</v></cell><cell r="F48"><v>56330</v></cell><cell r="G48"><v>108760</v></cell><cell r="H48"><v>-650</v></cell><cell r="I48"><v>460380</v></cell><cell r="J48"><v>2047810</v></cell></row><row r="48"><cell r="M48"><v>717</v></cell><cell r="N48"><v>94.9</v></cell><cell r="O48"><v>349.6</v></cell><cell r="P48"><v>96501.4</v></cell><cell r="Q48"><v>3.35</v></cell><cell r="R48"><v>172309080</v></cell><cell r="S48"><v>26111201.4</v></cell></row><row r="48"><cell r="AP48"><v>16766</v></cell><cell r="AQ48"><v>9938</v></cell><cell r="AR48"><v>29.7</v></cell></row><row r="48"><cell r="AT48"><v>3.6</v></cell><cell r="AU48"><v>64860</v></cell><cell r="AV48"><v>493480</v></cell><cell r="AW48"><v>455208</v></cell><cell r="AX48"><v>82580</v></cell><cell r="AY48"><v>90297470</v></cell><cell r="AZ48"><v>11462070</v></cell><cell r="BA48"><v>28616070</v></cell><cell r="BB48"><v>24788630</v></cell><cell r="BC48"><v>635940</v></cell><cell r="BD48"><v>928870</v></cell><cell r="BE48"><v>652050</v></cell><cell r="BF48"><v>87030</v></cell><cell r="BG48"><v>25430700</v></cell><cell r="BH48"><v>13291470</v></cell><cell r="BI48"><v>45020</v></cell><cell r="BJ48"><v>2145480</v></cell><cell r="BK48"><v>7002770</v></cell></row><row r="48"><cell r="CB48"><v>15339.8</v></cell><cell r="CC48"><v>1769.7</v></cell><cell r="CD48"><v>5492.7</v></cell><cell r="CE48"><v>11630</v></cell><cell r="CF48"><v>121.7</v></cell></row><row r="48"><cell r="CH48"><v>279682</v></cell><cell r="CI48"><v>197378</v></cell><cell r="CJ48"><v>69216</v></cell><cell r="CK48"><v>6079</v></cell><cell r="CL48"><v>22443</v></cell><cell r="CM48"><v>4419</v></cell><cell r="CN48"><v>-972.3</v></cell><cell r="CO48"><v>45398</v></cell><cell r="CP48"><v>1750</v></cell><cell r="CQ48"><v>19240</v></cell><cell r="CR48"><v>1063.3</v></cell><cell r="CS48"><v>22860</v></cell><cell r="CT48"><v>6151.9</v></cell><cell r="CU48"><v>3055</v></cell><cell r="CV48"><v>76.3</v></cell><cell r="CW48"><v>3570</v></cell><cell r="CX48"><v>150.9</v></cell><cell r="CY48"><v>152.7</v></cell><cell r="CZ48"><v>174.4</v></cell><cell r="DA48"><v>152.3</v></cell><cell r="DB48"><v>155.6</v></cell><cell r="DC48"><v>142.5</v></cell><cell r="DD48"><v>146.2</v></cell><cell r="DE48"><v>151.2</v></cell><cell r="DF48"><v>151.4</v></cell><cell r="DG48"><v>171.2</v></cell><cell r="DH48"><v>153.2</v></cell><cell r="DI48"><v>146.4</v></cell><cell r="DJ48"><v>149.2</v></cell><cell r="DK48"><v>150.6</v></cell><cell r="DL48"><v>154.8</v></cell><cell r="DM48"><v>183.4</v></cell><cell r="DN48"><v>150.8</v></cell><cell r="DO48"><v>155.6</v></cell><cell r="DP48"><v>136.2</v></cell><cell r="DQ48"><v>143</v></cell><cell r="DR48"><v>0</v></cell><cell r="DS48"><v>148.4</v></cell><cell r="DT48"><v>150.8</v></cell><cell r="DU48"><v>151.2</v></cell><cell r="DV48"><v>101429080</v></cell><cell r="DW48"><v>4363</v></cell><cell r="DX48"><v>411311</v></cell><cell r="DY48"><v>406239</v></cell><cell r="DZ48"><v>468901.7</v></cell><cell r="EA48"><v>87.6</v></cell><cell r="EB48"><v>84.4</v></cell><cell r="EC48"><v>150.6</v></cell><cell r="ED48"><v>90.2</v></cell><cell r="EE48"><v>106</v></cell><cell r="EF48"><v>35.4</v></cell><cell r="EG48"><v>83.7</v></cell><cell r="EH48"><v>88.4</v></cell><cell r="EI48"><v>39.7</v></cell><cell r="EJ48"><v>135.3</v></cell><cell r="EK48"><v>91.7</v></cell><cell r="EL48"><v>117.5</v></cell><cell r="EM48"><v>137.3</v></cell><cell r="EN48"><v>153.1</v></cell><cell r="EO48"><v>122.5</v></cell><cell r="EP48"><v>150.9</v></cell><cell r="EQ48"><v>57.8</v></cell><cell r="ER48"><v>80.3</v></cell><cell r="ES48"><v>126.4</v></cell><cell r="ET48"><v>58.4</v></cell><cell r="EU48"><v>105</v></cell><cell r="EV48"><v>118.2</v></cell><cell r="EW48"><v>146.7</v></cell><cell r="EX48"><v>-2711.6</v></cell><cell r="EY48"><v>1719</v></cell><cell r="EZ48"><v>98</v></cell><cell r="FA48"><v>54.9</v></cell><cell r="FB48"><v>40.7</v></cell><cell r="FC48"><v>40.2</v></cell><cell r="FD48"><v>62.6</v></cell><cell r="FE48"><v>52.4</v></cell><cell r="FF48"><v>39.6</v></cell><cell r="FG48"><v>50.3</v></cell><cell r="FH48"><v>52.6</v></cell><cell r="FI48"><v>95.9</v></cell><cell r="FJ48"><v>95.9</v></cell><cell r="FK48"><v>234.3</v></cell><cell r="FL48"><v>69.5</v></cell><cell r="FM48"><v>91.2</v></cell><cell r="FN48"><v>103.2</v></cell><cell r="FO48"><v>44.2</v></cell><cell r="FP48"><v>64.5</v></cell><cell r="FQ48"><v>31.6</v></cell><cell r="FR48"><v>44.6</v></cell><cell r="FS48"><v>20.7</v></cell><cell r="FT48"><v>22.8</v></cell><cell r="FU48"><v>60.5</v></cell><cell r="FV48"><v>28.6</v></cell><cell r="FW48"><v>53.4</v></cell><cell r="FX48"><v>8.6</v></cell><cell r="FY48"><v>341.8</v></cell><cell r="FZ48"><v>13.7</v></cell><cell r="GA48"><v>101.6</v></cell><cell r="GB48"><v>881.8</v></cell><cell r="GC48"><v>1613.3</v></cell><cell r="GD48"><v>24</v></cell><cell r="GE48"><v>24842.1</v></cell><cell r="GF48"><v>71.6</v></cell><cell r="GG48"><v>35.4</v></cell><cell r="GH48"><v>124.5</v></cell><cell r="GI48"><v>0</v></cell><cell r="GJ48"><v>507.2</v></cell><cell r="GK48"><v>14.3</v></cell><cell r="GL48"><v>30.8</v></cell><cell r="GM48"><v>12.6</v></cell><cell r="GN48"><v>47000</v></cell><cell r="GO48"><v>134048.4</v></cell></row><row r="48"><cell r="GQ48"><v>910</v></cell><cell r="GR48"><v>839</v></cell><cell r="GS48"><v>858</v></cell><cell r="GT48"><v>2818.1</v></cell><cell r="GU48"><v>29.6</v></cell><cell r="GV48"><v>45500</v></cell><cell r="GW48"><v>269000</v></cell><cell r="GX48"><v>50.3</v></cell><cell r="GY48"><v>7.34</v></cell><cell r="GZ48"><v>6.05</v></cell><cell r="HA48"><v>2818.1</v></cell><cell r="HB48"><v>3990.5</v></cell><cell r="HC48"><v>5397.4</v></cell><cell r="HD48"><v>749</v></cell><cell r="HE48"><v>516.8</v></cell><cell r="HF48"><v>1610.5</v></cell><cell r="HG48"><v>3395.7</v></cell><cell r="HH48"><v>10.54</v></cell><cell r="HI48"><v>6.85</v></cell></row><row r="48"><cell r="HK48"><v>152.9</v></cell><cell r="HL48"><v>132.5</v></cell></row><row r="48"><cell r="HO48"><v>159.6</v></cell><cell r="HP48"><v>1378.9</v></cell><cell r="HQ48"><v>10883.2</v></cell><cell r="HR48"><v>151.8</v></cell><cell r="HS48"><v>154.2</v></cell><cell r="HT48"><v>150.5</v></cell><cell r="HU48"><v>3529490</v></cell><cell r="HV48"><v>998470</v></cell><cell r="HW48"><v>24088110</v></cell><cell r="HX48"><v>1492900</v></cell><cell r="HY48"><v>198120</v></cell><cell r="HZ48"><v>457770</v></cell><cell r="IA48"><v>1733250</v></cell><cell r="IB48"><v>52490</v></cell><cell r="IC48"><v>5386190</v></cell><cell r="ID48"><v>2524420</v></cell><cell r="IE48"><v>2861770</v></cell><cell r="IF48"><v>2278470</v></cell><cell r="IG48"><v>8042870</v></cell><cell r="IH48"><v>5788640</v></cell></row><row r="49"><cell r="A49"><v>44012</v></cell><cell r="B49"><v>1009720</v></cell><cell r="C49"><v>1435760</v></cell><cell r="D49"><v>372310</v></cell><cell r="E49"><v>263970</v></cell><cell r="F49"><v>58490</v></cell><cell r="G49"><v>243910</v></cell><cell r="H49"><v>9250</v></cell><cell r="I49"><v>419660</v></cell><cell r="J49"><v>3041030</v></cell></row><row r="49"><cell r="M49"><v>4250.1</v></cell><cell r="N49"><v>162.9</v></cell><cell r="O49"><v>354.2</v></cell><cell r="P49"><v>100142.2</v></cell><cell r="Q49"><v>3.28</v></cell><cell r="R49"><v>173194906.7</v></cell><cell r="S49"><v>26606048.6</v></cell></row><row r="49"><cell r="AP49"><v>16995</v></cell><cell r="AQ49"><v>9960</v></cell><cell r="AR49"><v>40.6</v></cell></row><row r="49"><cell r="AT49"><v>3.7</v></cell><cell r="AU49"><v>98648</v></cell><cell r="AV49"><v>506838</v></cell><cell r="AW49"><v>467603</v></cell><cell r="AX49"><v>93580</v></cell><cell r="AY49"><v>90470140</v></cell><cell r="AZ49"><v>11529340</v></cell><cell r="BA49"><v>28752100</v></cell><cell r="BB49"><v>24903810</v></cell><cell r="BC49"><v>614570</v></cell><cell r="BD49"><v>975860</v></cell><cell r="BE49"><v>650170</v></cell><cell r="BF49"><v>88470</v></cell><cell r="BG49"><v>25284890</v></cell><cell r="BH49"><v>13359020</v></cell><cell r="BI49"><v>58030</v></cell><cell r="BJ49"><v>2146020</v></cell><cell r="BK49"><v>7011670</v></cell></row><row r="49"><cell r="CB49"><v>16089.2</v></cell><cell r="CC49"><v>2281.4</v></cell><cell r="CD49"><v>6298.7</v></cell><cell r="CE49"><v>13330</v></cell><cell r="CF49"><v>121.7</v></cell></row><row r="49"><cell r="CH49"><v>1013431</v></cell><cell r="CI49"><v>702970</v></cell><cell r="CJ49"><v>269841</v></cell><cell r="CK49"><v>7713</v></cell><cell r="CL49"><v>26358</v></cell><cell r="CM49"><v>5760</v></cell><cell r="CN49"><v>3132.4</v></cell><cell r="CO49"><v>49052</v></cell><cell r="CP49"><v>1925.4</v></cell><cell r="CQ49"><v>22031.3</v></cell><cell r="CR49"><v>1564.8</v></cell><cell r="CS49"><v>21322.6</v></cell><cell r="CT49"><v>3906.2</v></cell><cell r="CU49"><v>3414.8</v></cell><cell r="CV49"><v>608.7</v></cell><cell r="CW49"><v>4967.3</v></cell><cell r="CX49"><v>151.8</v></cell><cell r="CY49"><v>154</v></cell><cell r="CZ49"><v>183.5</v></cell><cell r="DA49"><v>151.4</v></cell><cell r="DB49"><v>154.7</v></cell><cell r="DC49"><v>141.9</v></cell><cell r="DD49"><v>147</v></cell><cell r="DE49"><v>152.7</v></cell><cell r="DF49"><v>152.3</v></cell><cell r="DG49"><v>182.4</v></cell><cell r="DH49"><v>154.1</v></cell><cell r="DI49"><v>144.9</v></cell><cell r="DJ49"><v>151.7</v></cell><cell r="DK49"><v>150.8</v></cell><cell r="DL49"><v>157</v></cell><cell r="DM49"><v>186.7</v></cell><cell r="DN49"><v>147.2</v></cell><cell r="DO49"><v>154.7</v></cell><cell r="DP49"><v>137.1</v></cell><cell r="DQ49"><v>142</v></cell></row><row r="49"><cell r="DS49"><v>149.6</v></cell><cell r="DT49"><v>156.5</v></cell><cell r="DU49"><v>150.9</v></cell><cell r="DV49"><v>101557610</v></cell><cell r="DW49"><v>9814</v></cell><cell r="DX49"><v>533384</v></cell><cell r="DY49"><v>532117</v></cell><cell r="DZ49"><v>468269</v></cell><cell r="EA49"><v>85.7</v></cell><cell r="EB49"><v>107.1</v></cell><cell r="EC49"><v>156.2</v></cell><cell r="ED49"><v>107.9</v></cell><cell r="EE49"><v>109.3</v></cell><cell r="EF49"><v>63.8</v></cell><cell r="EG49"><v>108.2</v></cell><cell r="EH49"><v>114.9</v></cell><cell r="EI49"><v>78.2</v></cell><cell r="EJ49"><v>147.5</v></cell><cell r="EK49"><v>115.9</v></cell><cell r="EL49"><v>119.3</v></cell><cell r="EM49"><v>140.9</v></cell><cell r="EN49"><v>155.4</v></cell><cell r="EO49"><v>125.1</v></cell><cell r="EP49"><v>166.3</v></cell><cell r="EQ49"><v>67.7</v></cell><cell r="ER49"><v>85.6</v></cell><cell r="ES49"><v>126.4</v></cell><cell r="ET49"><v>68.6</v></cell><cell r="EU49"><v>101</v></cell><cell r="EV49"><v>118.6</v></cell><cell r="EW49"><v>148.7</v></cell><cell r="EX49"><v>-226.7</v></cell><cell r="EY49"><v>2473.1</v></cell><cell r="EZ49"><v>102.7</v></cell><cell r="FA49"><v>83.9</v></cell><cell r="FB49"><v>91.6</v></cell><cell r="FC49"><v>63.1</v></cell><cell r="FD49"><v>105.9</v></cell><cell r="FE49"><v>99.7</v></cell><cell r="FF49"><v>74</v></cell><cell r="FG49"><v>82.9</v></cell><cell r="FH49"><v>70.2</v></cell><cell r="FI49"><v>104.5</v></cell><cell r="FJ49"><v>117.3</v></cell><cell r="FK49"><v>237.1</v></cell><cell r="FL49"><v>91.6</v></cell><cell r="FM49"><v>110.4</v></cell><cell r="FN49"><v>131.5</v></cell><cell r="FO49"><v>67.3</v></cell><cell r="FP49"><v>114.8</v></cell><cell r="FQ49"><v>61.7</v></cell><cell r="FR49"><v>80.2</v></cell><cell r="FS49"><v>53.7</v></cell><cell r="FT49"><v>72.3</v></cell><cell r="FU49"><v>144.8</v></cell><cell r="FV49"><v>51.7</v></cell><cell r="FW49"><v>156.6</v></cell><cell r="FX49"><v>71.1</v></cell><cell r="FY49"><v>538.3</v></cell><cell r="FZ49"><v>75.4</v></cell><cell r="GA49"><v>213.8</v></cell><cell r="GB49"><v>777.8</v></cell><cell r="GC49"><v>4904.2</v></cell><cell r="GD49"><v>152</v></cell><cell r="GE49"><v>77877.3</v></cell><cell r="GF49"><v>462.7</v></cell><cell r="GG49"><v>150.9</v></cell><cell r="GH49"><v>592.4</v></cell><cell r="GI49"><v>0.1</v></cell><cell r="GJ49"><v>1815.4</v></cell><cell r="GK49"><v>58.9</v></cell><cell r="GL49"><v>47.2</v></cell><cell r="GM49"><v>33.7</v></cell><cell r="GN49"><v>47225</v></cell><cell r="GO49"><v>137950</v></cell></row><row r="49"><cell r="GQ49"><v>1208</v></cell><cell r="GR49"><v>1244</v></cell><cell r="GS49"><v>1192</v></cell><cell r="GT49"><v>3051.9</v></cell><cell r="GU49"><v>40.3</v></cell><cell r="GV49"><v>45725</v></cell><cell r="GW49"><v>330670</v></cell><cell r="GX49"><v>48</v></cell><cell r="GY49"><v>7.31</v></cell><cell r="GZ49"><v>6</v></cell><cell r="HA49"><v>3051.9</v></cell><cell r="HB49"><v>4172.3</v></cell><cell r="HC49"><v>5745.1</v></cell><cell r="HD49"><v>1173.4</v></cell><cell r="HE49"><v>803.4</v></cell><cell r="HF49"><v>1286.4</v></cell><cell r="HG49"><v>3097.1</v></cell><cell r="HH49"><v>9.64</v></cell><cell r="HI49"><v>6.73</v></cell><cell r="HJ49"><v>154.4</v></cell><cell r="HK49"><v>154.4</v></cell><cell r="HL49"><v>135</v></cell><cell r="HM49"><v>161.6</v></cell><cell r="HN49"><v>138.7</v></cell><cell r="HO49"><v>156.4</v></cell><cell r="HP49"><v>5041.5</v></cell><cell r="HQ49"><v>20531.4</v></cell><cell r="HR49"><v>153.4</v></cell><cell r="HS49"><v>156.9</v></cell><cell r="HT49"><v>151.5</v></cell><cell r="HU49"><v>3526960</v></cell><cell r="HV49"><v>956700</v></cell><cell r="HW49"><v>24268440</v></cell><cell r="HX49"><v>1467150</v></cell><cell r="HY49"><v>205920</v></cell><cell r="HZ49"><v>462530</v></cell><cell r="IA49"><v>1739140</v></cell><cell r="IB49"><v>51550</v></cell><cell r="IC49"><v>5430120</v></cell><cell r="ID49"><v>2552060</v></cell><cell r="IE49"><v>2878060</v></cell><cell r="IF49"><v>2292630</v></cell><cell r="IG49"><v>7985140</v></cell><cell r="IH49"><v>5650710</v></cell></row><row r="50"><cell r="A50"><v>44043</v></cell><cell r="B50"><v>679660</v></cell><cell r="C50"><v>1103140</v></cell><cell r="D50"><v>-4880</v></cell><cell r="E50"><v>291210</v></cell><cell r="F50"><v>83310</v></cell><cell r="G50"><v>325480</v></cell><cell r="H50"><v>-140</v></cell><cell r="I50"><v>419660</v></cell><cell r="J50"><v>2382650</v></cell></row><row r="50"><cell r="M50"><v>4589.9</v></cell><cell r="N50"><v>192</v></cell><cell r="O50"><v>355</v></cell><cell r="P50"><v>108268.8</v></cell><cell r="Q50"><v>3.23</v></cell><cell r="R50"><v>176258030.6</v></cell><cell r="S50"><v>26725604.7</v></cell></row><row r="50"><cell r="AP50"><v>17031</v></cell><cell r="AQ50"><v>10047</v></cell><cell r="AR50"><v>43.3</v></cell></row><row r="50"><cell r="AT50"><v>3.7</v></cell><cell r="AU50"><v>70645</v></cell><cell r="AV50"><v>534568</v></cell><cell r="AW50"><v>490829</v></cell><cell r="AX50"><v>95180</v></cell><cell r="AY50"><v>90690510</v></cell><cell r="AZ50"><v>11692730</v></cell><cell r="BA50"><v>28213160</v></cell><cell r="BB50"><v>25312340</v></cell><cell r="BC50"><v>623170</v></cell><cell r="BD50"><v>1013910</v></cell><cell r="BE50"><v>651000</v></cell><cell r="BF50"><v>91270</v></cell><cell r="BG50"><v>25472280</v></cell><cell r="BH50"><v>13475650</v></cell><cell r="BI50"><v>63920</v></cell><cell r="BJ50"><v>2176970</v></cell><cell r="BK50"><v>7216450</v></cell></row><row r="50"><cell r="CB50"><v>15600.4</v></cell><cell r="CC50"><v>2260</v></cell><cell r="CD50"><v>5509.5</v></cell><cell r="CE50"><v>19000</v></cell><cell r="CF50"><v>123.1</v></cell></row><row r="50"><cell r="CH50"><v>1281354</v></cell><cell r="CI50"><v>888520</v></cell><cell r="CJ50"><v>334431</v></cell><cell r="CK50"><v>8953</v></cell><cell r="CL50"><v>24247</v></cell><cell r="CM50"><v>7508</v></cell><cell r="CN50"><v>619.3</v></cell><cell r="CO50"><v>51454</v></cell><cell r="CP50"><v>1772.8</v></cell><cell r="CQ50"><v>23776.4</v></cell><cell r="CR50"><v>1501</v></cell><cell r="CS50"><v>29064.9</v></cell><cell r="CT50"><v>5160.8</v></cell><cell r="CU50"><v>5066.1</v></cell><cell r="CV50"><v>1784.6</v></cell><cell r="CW50"><v>6543.7</v></cell><cell r="CX50"><v>153.9</v></cell><cell r="CY50"><v>157</v></cell><cell r="CZ50"><v>182.6</v></cell><cell r="DA50"><v>151.7</v></cell><cell r="DB50"><v>155.5</v></cell><cell r="DC50"><v>143</v></cell><cell r="DD50"><v>149</v></cell><cell r="DE50"><v>154.7</v></cell><cell r="DF50"><v>155.3</v></cell><cell r="DG50"><v>180.9</v></cell><cell r="DH50"><v>154.3</v></cell><cell r="DI50"><v>145.8</v></cell><cell r="DJ50"><v>153</v></cell><cell r="DK50"><v>152.9</v></cell><cell r="DL50"><v>159.9</v></cell><cell r="DM50"><v>187.2</v></cell><cell r="DN50"><v>147.8</v></cell><cell r="DO50"><v>155.5</v></cell><cell r="DP50"><v>138.3</v></cell><cell r="DQ50"><v>144.8</v></cell></row><row r="50"><cell r="DS50"><v>148.9</v></cell><cell r="DT50"><v>178.1</v></cell><cell r="DU50"><v>150.4</v></cell><cell r="DV50"><v>102027700</v></cell><cell r="DW50"><v>15973</v></cell><cell r="DX50"><v>661887</v></cell><cell r="DY50"><v>653730</v></cell><cell r="DZ50"><v>274376.6</v></cell><cell r="EA50"><v>87.5</v></cell><cell r="EB50"><v>118.5</v></cell><cell r="EC50"><v>166.3</v></cell><cell r="ED50"><v>117.9</v></cell><cell r="EE50"><v>114.3</v></cell><cell r="EF50"><v>70.9</v></cell><cell r="EG50"><v>125.4</v></cell><cell r="EH50"><v>128.6</v></cell><cell r="EI50"><v>99.4</v></cell><cell r="EJ50"><v>149.3</v></cell><cell r="EK50"><v>126.6</v></cell><cell r="EL50"><v>121</v></cell><cell r="EM50"><v>145.1</v></cell><cell r="EN50"><v>161.3</v></cell><cell r="EO50"><v>123.8</v></cell><cell r="EP50"><v>166.5</v></cell><cell r="EQ50"><v>71</v></cell><cell r="ER50"><v>90.7</v></cell><cell r="ES50"><v>126.4</v></cell><cell r="ET50"><v>77.1</v></cell><cell r="EU50"><v>101</v></cell><cell r="EV50"><v>118.7</v></cell><cell r="EW50"><v>152.5</v></cell><cell r="EX50"><v>-245.6</v></cell><cell r="EY50"><v>1153.3</v></cell><cell r="EZ50"><v>111</v></cell><cell r="FA50"><v>78.9</v></cell><cell r="FB50"><v>102</v></cell><cell r="FC50"><v>93.9</v></cell><cell r="FD50"><v>112.5</v></cell><cell r="FE50"><v>110.7</v></cell><cell r="FF50"><v>83</v></cell><cell r="FG50"><v>67</v></cell><cell r="FH50"><v>68.5</v></cell><cell r="FI50"><v>109.4</v></cell><cell r="FJ50"><v>122.2</v></cell><cell r="FK50"><v>243.1</v></cell><cell r="FL50"><v>100.6</v></cell><cell r="FM50"><v>105.4</v></cell><cell r="FN50"><v>153.1</v></cell><cell r="FO50"><v>82</v></cell><cell r="FP50"><v>144.9</v></cell><cell r="FQ50"><v>82.6</v></cell><cell r="FR50"><v>85.6</v></cell><cell r="FS50"><v>73.5</v></cell><cell r="FT50"><v>108.4</v></cell><cell r="FU50"><v>157</v></cell><cell r="FV50"><v>50</v></cell><cell r="FW50"><v>221.1</v></cell><cell r="FX50"><v>135.2</v></cell><cell r="FY50"><v>560.9</v></cell><cell r="FZ50"><v>84.9</v></cell><cell r="GA50"><v>231.8</v></cell><cell r="GB50"><v>1530.8</v></cell><cell r="GC50"><v>6372.3</v></cell><cell r="GD50"><v>227.9</v></cell><cell r="GE50"><v>80551.2</v></cell><cell r="GF50"><v>717.1</v></cell><cell r="GG50"><v>252.4</v></cell><cell r="GH50"><v>980.9</v></cell><cell r="GI50"><v>0.1</v></cell><cell r="GJ50"><v>2432.6</v></cell><cell r="GK50"><v>130.7</v></cell><cell r="GL50"><v>46</v></cell><cell r="GM50"><v>34.2</v></cell><cell r="GN50"><v>47275</v></cell><cell r="GO50"><v>142540.3</v></cell></row><row r="50"><cell r="GQ50"><v>1263</v></cell><cell r="GR50"><v>1315</v></cell><cell r="GS50"><v>1378</v></cell><cell r="GT50"><v>3451.6</v></cell><cell r="GU50"><v>43.2</v></cell><cell r="GV50"><v>45525</v></cell><cell r="GW50"><v>235760</v></cell><cell r="GX50"><v>46.1</v></cell><cell r="GY50"><v>6.9</v></cell><cell r="GZ50"><v>5.81</v></cell><cell r="HA50"><v>3451.6</v></cell><cell r="HB50"><v>4157.8</v></cell><cell r="HC50"><v>6334.8</v></cell><cell r="HD50"><v>1389.4</v></cell><cell r="HE50"><v>1063.8</v></cell><cell r="HF50"><v>1284.7</v></cell><cell r="HG50"><v>3937.1</v></cell><cell r="HH50"><v>12.09</v></cell><cell r="HI50"><v>6.75</v></cell><cell r="HJ50"><v>155.3</v></cell><cell r="HK50"><v>155</v></cell><cell r="HL50"><v>138.5</v></cell><cell r="HM50"><v>169.4</v></cell><cell r="HN50"><v>136.6</v></cell><cell r="HO50"><v>158.5</v></cell><cell r="HP50"><v>9036.3</v></cell><cell r="HQ50"><v>22786.9</v></cell><cell r="HR50"><v>156.7</v></cell><cell r="HS50"><v>160.1</v></cell><cell r="HT50"><v>154.9</v></cell><cell r="HU50"><v>3547280</v></cell><cell r="HV50"><v>1019940</v></cell><cell r="HW50"><v>23645940</v></cell><cell r="HX50"><v>1487270</v></cell><cell r="HY50"><v>211670</v></cell><cell r="HZ50"><v>473830</v></cell><cell r="IA50"><v>1768150</v></cell><cell r="IB50"><v>51780</v></cell><cell r="IC50"><v>5605790</v></cell><cell r="ID50"><v>2677120</v></cell><cell r="IE50"><v>2928670</v></cell><cell r="IF50"><v>2332000</v></cell><cell r="IG50"><v>7934510</v></cell><cell r="IH50"><v>5607280</v></cell></row><row r="51"><cell r="A51"><v>44074</v></cell><cell r="B51"><v>817070</v></cell><cell r="C51"><v>1242000</v></cell><cell r="D51"><v>109910</v></cell><cell r="E51"><v>264940</v></cell><cell r="F51"><v>85550</v></cell><cell r="G51"><v>325030</v></cell><cell r="H51"><v>530</v></cell><cell r="I51"><v>419670</v></cell><cell r="J51"><v>1934440</v></cell></row><row r="51"><cell r="M51"><v>6163.6</v></cell><cell r="N51"><v>204.2</v></cell><cell r="O51"><v>351</v></cell><cell r="P51"><v>103134.9</v></cell><cell r="Q51"><v>3.25</v></cell><cell r="R51"><v>176479973</v></cell><cell r="S51"><v>26805468.8</v></cell></row><row r="51"><cell r="AP51"><v>16441</v></cell><cell r="AQ51"><v>9597</v></cell><cell r="AR51"><v>44.2</v></cell></row><row r="51"><cell r="AT51"><v>3.8</v></cell><cell r="AU51"><v>72581</v></cell><cell r="AV51"><v>541431</v></cell><cell r="AW51"><v>498094</v></cell><cell r="AX51"><v>94630</v></cell><cell r="AY51"><v>90463270</v></cell><cell r="AZ51"><v>11680750</v></cell><cell r="BA51"><v>27786720</v></cell><cell r="BB51"><v>25481130</v></cell><cell r="BC51"><v>625680</v></cell><cell r="BD51"><v>1048330</v></cell><cell r="BE51"><v>648650</v></cell><cell r="BF51"><v>90530</v></cell><cell r="BG51"><v>25514670</v></cell><cell r="BH51"><v>13495010</v></cell><cell r="BI51"><v>63130</v></cell><cell r="BJ51"><v>2197690</v></cell><cell r="BK51"><v>7312110</v></cell></row><row r="51"><cell r="CB51"><v>14428.5</v></cell><cell r="CC51"><v>2380.7</v></cell><cell r="CD51"><v>4849</v></cell><cell r="CE51"><v>10000</v></cell><cell r="CF51"><v>122.5</v></cell></row><row r="51"><cell r="CH51"><v>1559665</v></cell><cell r="CI51"><v>1032476</v></cell><cell r="CJ51"><v>457063</v></cell><cell r="CK51"><v>9504</v></cell><cell r="CL51"><v>20871</v></cell><cell r="CM51"><v>7852</v></cell><cell r="CN51"><v>6736.9</v></cell><cell r="CO51"><v>51611</v></cell><cell r="CP51"><v>1901.6</v></cell><cell r="CQ51"><v>22837.3</v></cell><cell r="CR51"><v>1823.1</v></cell><cell r="CS51"><v>31033.5</v></cell><cell r="CT51"><v>5797.8</v></cell><cell r="CU51"><v>4872.8</v></cell><cell r="CV51"><v>3702.6</v></cell><cell r="CW51"><v>6452.1</v></cell><cell r="CX51"><v>154.7</v></cell><cell r="CY51"><v>158</v></cell><cell r="CZ51"><v>184.4</v></cell><cell r="DA51"><v>152</v></cell><cell r="DB51"><v>156.3</v></cell><cell r="DC51"><v>142.9</v></cell><cell r="DD51"><v>150</v></cell><cell r="DE51"><v>155.4</v></cell><cell r="DF51"><v>156.1</v></cell><cell r="DG51"><v>182.9</v></cell><cell r="DH51"><v>154.6</v></cell><cell r="DI51"><v>146.4</v></cell><cell r="DJ51"><v>153.7</v></cell><cell r="DK51"><v>154</v></cell><cell r="DL51"><v>161.3</v></cell><cell r="DM51"><v>188.7</v></cell><cell r="DN51"><v>148.1</v></cell><cell r="DO51"><v>156.3</v></cell><cell r="DP51"><v>137.2</v></cell><cell r="DQ51"><v>146</v></cell></row><row r="51"><cell r="DS51"><v>148.4</v></cell><cell r="DT51"><v>186.7</v></cell><cell r="DU51"><v>149.8</v></cell><cell r="DV51"><v>101502170</v></cell><cell r="DW51"><v>5307</v></cell><cell r="DX51"><v>566066</v></cell><cell r="DY51"><v>574964</v></cell><cell r="DZ51"><v>244186.9</v></cell><cell r="EA51"><v>84</v></cell><cell r="EB51"><v>118.7</v></cell><cell r="EC51"><v>162.7</v></cell><cell r="ED51"><v>117.2</v></cell><cell r="EE51"><v>108.8</v></cell><cell r="EF51"><v>75.9</v></cell><cell r="EG51"><v>129.4</v></cell><cell r="EH51"><v>130.7</v></cell><cell r="EI51"><v>109.5</v></cell><cell r="EJ51"><v>140</v></cell><cell r="EK51"><v>126.1</v></cell><cell r="EL51"><v>122</v></cell><cell r="EM51"><v>146.7</v></cell><cell r="EN51"><v>163</v></cell><cell r="EO51"><v>125.5</v></cell><cell r="EP51"><v>167.6</v></cell><cell r="EQ51"><v>72.2</v></cell><cell r="ER51"><v>92</v></cell><cell r="ES51"><v>126.4</v></cell><cell r="ET51"><v>78.4</v></cell><cell r="EU51"><v>103.4</v></cell><cell r="EV51"><v>119.4</v></cell><cell r="EW51"><v>154.3</v></cell><cell r="EX51"><v>-562.4</v></cell><cell r="EY51"><v>6095.5</v></cell><cell r="EZ51"><v>107.1</v></cell><cell r="FA51"><v>76.8</v></cell><cell r="FB51"><v>84.2</v></cell><cell r="FC51"><v>96.6</v></cell><cell r="FD51"><v>113.8</v></cell><cell r="FE51"><v>106</v></cell><cell r="FF51"><v>85.5</v></cell><cell r="FG51"><v>79</v></cell><cell r="FH51"><v>65.4</v></cell><cell r="FI51"><v>100.6</v></cell><cell r="FJ51"><v>118.9</v></cell><cell r="FK51"><v>221.9</v></cell><cell r="FL51"><v>98.8</v></cell><cell r="FM51"><v>96.2</v></cell><cell r="FN51"><v>162.9</v></cell><cell r="FO51"><v>83.9</v></cell><cell r="FP51"><v>146.3</v></cell><cell r="FQ51"><v>94.4</v></cell><cell r="FR51"><v>92.6</v></cell><cell r="FS51"><v>85</v></cell><cell r="FT51"><v>133.5</v></cell><cell r="FU51"><v>181.1</v></cell><cell r="FV51"><v>56.2</v></cell><cell r="FW51"><v>249.4</v></cell><cell r="FX51"><v>125.9</v></cell><cell r="FY51"><v>681.2</v></cell><cell r="FZ51"><v>96.7</v></cell><cell r="GA51"><v>237.2</v></cell><cell r="GB51"><v>777.8</v></cell><cell r="GC51"><v>7066.3</v></cell><cell r="GD51"><v>255.9</v></cell><cell r="GE51"><v>63848.2</v></cell><cell r="GF51"><v>793.7</v></cell><cell r="GG51"><v>296.2</v></cell><cell r="GH51"><v>1092</v></cell><cell r="GI51"><v>0.1</v></cell><cell r="GJ51"><v>2293.1</v></cell><cell r="GK51"><v>144.6</v></cell><cell r="GL51"><v>52</v></cell><cell r="GM51"><v>41.8</v></cell><cell r="GN51"><v>47780</v></cell><cell r="GO51"><v>149064.5</v></cell></row><row r="51"><cell r="GQ51"><v>1413</v></cell><cell r="GR51"><v>1527</v></cell><cell r="GS51"><v>1437</v></cell><cell r="GT51"><v>3054.9</v></cell><cell r="GU51"><v>44.7</v></cell><cell r="GV51"><v>45280</v></cell><cell r="GW51"><v>225980</v></cell><cell r="GX51"><v>45.1</v></cell><cell r="GY51"><v>7.08</v></cell><cell r="GZ51"><v>5.98</v></cell><cell r="HA51"><v>3054.9</v></cell><cell r="HB51"><v>3815.7</v></cell><cell r="HC51"><v>5727.2</v></cell><cell r="HD51"><v>1336.4</v></cell><cell r="HE51"><v>1083.6</v></cell><cell r="HF51"><v>1315.6</v></cell><cell r="HG51"><v>3637.6</v></cell><cell r="HH51"><v>10.93</v></cell><cell r="HI51"><v>6.02</v></cell><cell r="HJ51"><v>156.1</v></cell><cell r="HK51"><v>155.6</v></cell><cell r="HL51"><v>139.6</v></cell><cell r="HM51"><v>168.3</v></cell><cell r="HN51"><v>152</v></cell><cell r="HO51"><v>157.5</v></cell><cell r="HP51"><v>10878.9</v></cell><cell r="HQ51"><v>21417.5</v></cell><cell r="HR51"><v>157.8</v></cell><cell r="HS51"><v>161.6</v></cell><cell r="HT51"><v>155.7</v></cell><cell r="HU51"><v>3545460</v></cell><cell r="HV51"><v>1073860</v></cell><cell r="HW51"><v>23167400</v></cell><cell r="HX51"><v>1485750</v></cell><cell r="HY51"><v>200890</v></cell><cell r="HZ51"><v>472820</v></cell><cell r="IA51"><v>1751910</v></cell><cell r="IB51"><v>49870</v></cell><cell r="IC51"><v>5673670</v></cell><cell r="ID51"><v>2651520</v></cell><cell r="IE51"><v>3022150</v></cell><cell r="IF51"><v>2307590</v></cell><cell r="IG51"><v>7967630</v></cell><cell r="IH51"><v>5604540</v></cell></row><row r="52"><cell r="A52"><v>44104</v></cell><cell r="B52"><v>1740130</v></cell><cell r="C52"><v>2166960</v></cell><cell r="D52"><v>857490</v></cell><cell r="E52"><v>487510</v></cell><cell r="F52"><v>80450</v></cell><cell r="G52"><v>283550</v></cell><cell r="H52"><v>1230</v></cell><cell r="I52"><v>419650</v></cell><cell r="J52"><v>2317570</v></cell></row><row r="52"><cell r="M52"><v>8451.3</v></cell><cell r="N52"><v>239</v></cell><cell r="O52"><v>347.7</v></cell><cell r="P52"><v>110212</v></cell><cell r="Q52"><v>3.31</v></cell><cell r="R52"><v>177397645</v></cell><cell r="S52"><v>26829574.1</v></cell></row><row r="52"><cell r="AP52"><v>17285</v></cell><cell r="AQ52"><v>10135</v></cell><cell r="AR52"><v>41.4</v></cell></row><row r="52"><cell r="AT52"><v>3.9</v></cell><cell r="AU52"><v>116185</v></cell><cell r="AV52"><v>542021</v></cell><cell r="AW52"><v>499941</v></cell><cell r="AX52"><v>102300</v></cell><cell r="AY52"><v>91173210</v></cell><cell r="AZ52"><v>11944880</v></cell><cell r="BA52"><v>27748670</v></cell><cell r="BB52"><v>25717120</v></cell><cell r="BC52"><v>631670</v></cell><cell r="BD52"><v>1056400</v></cell><cell r="BE52"><v>651460</v></cell><cell r="BF52"><v>66610</v></cell><cell r="BG52"><v>25762540</v></cell><cell r="BH52"><v>13598240</v></cell><cell r="BI52"><v>63250</v></cell><cell r="BJ52"><v>2213880</v></cell><cell r="BK52"><v>7435610</v></cell></row><row r="52"><cell r="CB52"><v>15471.5</v></cell><cell r="CC52"><v>2449.8</v></cell><cell r="CD52"><v>5493.1</v></cell><cell r="CE52"><v>17390</v></cell><cell r="CF52"><v>125.9</v></cell></row><row r="52"><cell r="CH52"><v>1849546</v></cell><cell r="CI52"><v>1224117</v></cell><cell r="CJ52"><v>556500</v></cell><cell r="CK52"><v>9454</v></cell><cell r="CL52"><v>24244</v></cell><cell r="CM52"><v>7600</v></cell><cell r="CN52"><v>-332.1</v></cell><cell r="CO52"><v>53511</v></cell><cell r="CP52"><v>3527.1</v></cell><cell r="CQ52"><v>27555.3</v></cell><cell r="CR52"><v>2702.1</v></cell><cell r="CS52"><v>30517.4</v></cell><cell r="CT52"><v>5460.2</v></cell><cell r="CU52"><v>6069.3</v></cell><cell r="CV52"><v>601.4</v></cell><cell r="CW52"><v>5826.4</v></cell><cell r="CX52"><v>156.4</v></cell><cell r="CY52"><v>161.4</v></cell><cell r="CZ52"><v>184.3</v></cell><cell r="DA52"><v>152.3</v></cell><cell r="DB52"><v>156.5</v></cell><cell r="DC52"><v>143.1</v></cell><cell r="DD52"><v>150.4</v></cell><cell r="DE52"><v>157.5</v></cell><cell r="DF52"><v>159.6</v></cell><cell r="DG52"><v>182.7</v></cell><cell r="DH52"><v>155</v></cell><cell r="DI52"><v>146.8</v></cell><cell r="DJ52"><v>154.3</v></cell><cell r="DK52"><v>155.2</v></cell><cell r="DL52"><v>164.4</v></cell><cell r="DM52"><v>188.7</v></cell><cell r="DN52"><v>148.3</v></cell><cell r="DO52"><v>156.5</v></cell><cell r="DP52"><v>137.1</v></cell><cell r="DQ52"><v>146.2</v></cell></row><row r="52"><cell r="DS52"><v>147.5</v></cell><cell r="DT52"><v>209.2</v></cell><cell r="DU52"><v>150.9</v></cell><cell r="DV52"><v>102051540</v></cell><cell r="DW52"><v>8172</v></cell><cell r="DX52"><v>606144</v></cell><cell r="DY52"><v>596472</v></cell><cell r="DZ52"><v>380488.9</v></cell><cell r="EA52"><v>87.6</v></cell><cell r="EB52"><v>126.5</v></cell><cell r="EC52"><v>166.4</v></cell><cell r="ED52"><v>124.1</v></cell><cell r="EE52"><v>112.1</v></cell><cell r="EF52"><v>90.3</v></cell><cell r="EG52"><v>133.6</v></cell><cell r="EH52"><v>132.7</v></cell><cell r="EI52"><v>129</v></cell><cell r="EJ52"><v>147.4</v></cell><cell r="EK52"><v>139</v></cell><cell r="EL52"><v>122.9</v></cell><cell r="EM52"><v>148.8</v></cell><cell r="EN52"><v>168.4</v></cell><cell r="EO52"><v>124.5</v></cell><cell r="EP52"><v>145.5</v></cell><cell r="EQ52"><v>67.4</v></cell><cell r="ER52"><v>91.9</v></cell><cell r="ES52"><v>126.4</v></cell><cell r="ET52"><v>77.5</v></cell><cell r="EU52"><v>105.3</v></cell><cell r="EV52"><v>120.1</v></cell><cell r="EW52"><v>158</v></cell><cell r="EX52"><v>410.2</v></cell><cell r="EY52"><v>-767.3</v></cell><cell r="EZ52"><v>110.9</v></cell><cell r="FA52"><v>84.6</v></cell><cell r="FB52"><v>88.3</v></cell><cell r="FC52"><v>105.4</v></cell><cell r="FD52"><v>121.4</v></cell><cell r="FE52"><v>123.3</v></cell><cell r="FF52"><v>116.8</v></cell><cell r="FG52"><v>64.2</v></cell><cell r="FH52"><v>68.3</v></cell><cell r="FI52"><v>103.2</v></cell><cell r="FJ52"><v>125.5</v></cell><cell r="FK52"><v>236</v></cell><cell r="FL52"><v>107.8</v></cell><cell r="FM52"><v>103.8</v></cell><cell r="FN52"><v>160.5</v></cell><cell r="FO52"><v>92.1</v></cell><cell r="FP52"><v>167.2</v></cell><cell r="FQ52"><v>126.5</v></cell><cell r="FR52"><v>108.9</v></cell><cell r="FS52"><v>99.5</v></cell><cell r="FT52"><v>162.4</v></cell><cell r="FU52"><v>168.3</v></cell><cell r="FV52"><v>67.4</v></cell><cell r="FW52"><v>296.6</v></cell><cell r="FX52"><v>134.3</v></cell><cell r="FY52"><v>655.4</v></cell><cell r="FZ52"><v>79.2</v></cell><cell r="GA52"><v>308.5</v></cell><cell r="GB52"><v>10161</v></cell><cell r="GC52"><v>7242.3</v></cell><cell r="GD52"><v>285.7</v></cell><cell r="GE52"><v>88761.2</v></cell><cell r="GF52"><v>853.9</v></cell><cell r="GG52"><v>358</v></cell><cell r="GH52"><v>1158.3</v></cell><cell r="GI52"><v>0.2</v></cell><cell r="GJ52"><v>2699.7</v></cell><cell r="GK52"><v>191.5</v></cell><cell r="GL52"><v>56.8</v></cell><cell r="GM52"><v>49.8</v></cell><cell r="GN52"><v>47650</v></cell><cell r="GO52"><v>148000</v></cell></row><row r="52"><cell r="GQ52"><v>1755</v></cell><cell r="GR52"><v>1971</v></cell><cell r="GS52"><v>1910</v></cell><cell r="GT52"><v>3534</v></cell><cell r="GU52"><v>40.9</v></cell><cell r="GV52"><v>45150</v></cell><cell r="GW52"><v>313890</v></cell><cell r="GX52"><v>48.5</v></cell><cell r="GY52"><v>6.84</v></cell><cell r="GZ52"><v>6</v></cell><cell r="HA52"><v>3534</v></cell><cell r="HB52"><v>4303.9</v></cell><cell r="HC52"><v>6490.7</v></cell><cell r="HD52"><v>1509.7</v></cell><cell r="HE52"><v>1190.4</v></cell><cell r="HF52"><v>1780.4</v></cell><cell r="HG52"><v>3913.7</v></cell><cell r="HH52"><v>10.51</v></cell><cell r="HI52"><v>5.77</v></cell><cell r="HJ52"><v>156.2</v></cell><cell r="HK52"><v>156.3</v></cell><cell r="HL52"><v>140.6</v></cell><cell r="HM52"><v>165.8</v></cell><cell r="HN52"><v>168.2</v></cell><cell r="HO52"><v>158.5</v></cell><cell r="HP52"><v>15373.2</v></cell><cell r="HQ52"><v>24026.3</v></cell><cell r="HR52"><v>161.6</v></cell><cell r="HS52"><v>165.3</v></cell><cell r="HT52"><v>159.6</v></cell><cell r="HU52"><v>3608330</v></cell><cell r="HV52"><v>1202100</v></cell><cell r="HW52"><v>22938240</v></cell><cell r="HX52"><v>1476160</v></cell><cell r="HY52"><v>198280</v></cell><cell r="HZ52"><v>483780</v></cell><cell r="IA52"><v>1754550</v></cell><cell r="IB52"><v>50990</v></cell><cell r="IC52"><v>5663360</v></cell><cell r="ID52"><v>2634990</v></cell><cell r="IE52"><v>3028370</v></cell><cell r="IF52"><v>2300250</v></cell><cell r="IG52"><v>8025520</v></cell><cell r="IH52"><v>5809650</v></cell></row><row r="53"><cell r="A53"><v>44135</v></cell><cell r="B53"><v>1171890</v></cell><cell r="C53"><v>1546950</v></cell><cell r="D53"><v>222710</v></cell><cell r="E53"><v>366120</v></cell><cell r="F53"><v>101720</v></cell><cell r="G53"><v>318860</v></cell><cell r="H53"><v>810</v></cell><cell r="I53"><v>372330</v></cell><cell r="J53"><v>1820440</v></cell></row><row r="53"><cell r="M53"><v>11170.4</v></cell><cell r="N53"><v>259</v></cell><cell r="O53"><v>348.1</v></cell><cell r="P53"><v>107728.6</v></cell><cell r="Q53"><v>3.21</v></cell><cell r="R53"><v>178037392.7</v></cell><cell r="S53"><v>27145454.1</v></cell></row><row r="53"><cell r="AP53"><v>16583</v></cell><cell r="AQ53"><v>9525</v></cell><cell r="AR53"><v>40.8</v></cell></row><row r="53"><cell r="AT53"><v>3.5</v></cell><cell r="AU53"><v>123883</v></cell><cell r="AV53"><v>560715</v></cell><cell r="AW53"><v>518339</v></cell><cell r="AX53"><v>108260</v></cell><cell r="AY53"><v>91466310</v></cell><cell r="AZ53"><v>12187170</v></cell><cell r="BA53"><v>27398410</v></cell><cell r="BB53"><v>26114920</v></cell><cell r="BC53"><v>614600</v></cell><cell r="BD53"><v>1102070</v></cell><cell r="BE53"><v>654320</v></cell><cell r="BF53"><v>68810</v></cell><cell r="BG53"><v>25765810</v></cell><cell r="BH53"><v>13732770</v></cell><cell r="BI53"><v>62960</v></cell><cell r="BJ53"><v>2240220</v></cell><cell r="BK53"><v>7639170</v></cell></row><row r="53"><cell r="CB53"><v>17762.7</v></cell><cell r="CC53"><v>2653.6</v></cell><cell r="CD53"><v>6996</v></cell><cell r="CE53"><v>26040</v></cell><cell r="CF53"><v>126.7</v></cell></row><row r="53"><cell r="CH53"><v>2053814</v></cell><cell r="CI53"><v>1382749</v></cell><cell r="CJ53"><v>590797</v></cell><cell r="CK53"><v>9989</v></cell><cell r="CL53"><v>27030</v></cell><cell r="CM53"><v>8728</v></cell><cell r="CN53"><v>2998</v></cell><cell r="CO53"><v>56258</v></cell><cell r="CP53"><v>1567.2</v></cell><cell r="CQ53"><v>24919.1</v></cell><cell r="CR53"><v>2926.1</v></cell><cell r="CS53"><v>34072.6</v></cell><cell r="CT53"><v>6584.2</v></cell><cell r="CU53"><v>5696.8</v></cell><cell r="CV53"><v>2499.9</v></cell><cell r="CW53"><v>6000.1</v></cell><cell r="CX53"><v>158.4</v></cell><cell r="CY53"><v>164.7</v></cell><cell r="CZ53"><v>184.8</v></cell><cell r="DA53"><v>152.8</v></cell><cell r="DB53"><v>158</v></cell><cell r="DC53"><v>143.6</v></cell><cell r="DD53"><v>150.7</v></cell><cell r="DE53"><v>159.8</v></cell><cell r="DF53"><v>163.4</v></cell><cell r="DG53"><v>183.4</v></cell><cell r="DH53"><v>155.5</v></cell><cell r="DI53"><v>147.5</v></cell><cell r="DJ53"><v>154.5</v></cell><cell r="DK53"><v>156.7</v></cell><cell r="DL53"><v>167</v></cell><cell r="DM53"><v>188.8</v></cell><cell r="DN53"><v>148.8</v></cell><cell r="DO53"><v>158</v></cell><cell r="DP53"><v>137.3</v></cell><cell r="DQ53"><v>146.6</v></cell></row><row r="53"><cell r="DS53"><v>146.8</v></cell><cell r="DT53"><v>230</v></cell><cell r="DU53"><v>156.8</v></cell><cell r="DV53"><v>103176670</v></cell><cell r="DW53"><v>15640</v></cell><cell r="DX53"><v>499846</v></cell><cell r="DY53"><v>499438</v></cell><cell r="DZ53"><v>226353.4</v></cell><cell r="EA53"><v>98.5</v></cell><cell r="EB53"><v>132</v></cell><cell r="EC53"><v>162.2</v></cell><cell r="ED53"><v>129.6</v></cell><cell r="EE53"><v>117.9</v></cell><cell r="EF53"><v>91.3</v></cell><cell r="EG53"><v>140.7</v></cell><cell r="EH53"><v>144.1</v></cell><cell r="EI53"><v>133.8</v></cell><cell r="EJ53"><v>148.7</v></cell><cell r="EK53"><v>141.9</v></cell><cell r="EL53"><v>123.6</v></cell><cell r="EM53"><v>151.8</v></cell><cell r="EN53"><v>171.5</v></cell><cell r="EO53"><v>129.8</v></cell><cell r="EP53"><v>153.3</v></cell><cell r="EQ53"><v>63.8</v></cell><cell r="ER53"><v>90.9</v></cell><cell r="ES53"><v>126.4</v></cell><cell r="ET53"><v>75.8</v></cell><cell r="EU53"><v>105.3</v></cell><cell r="EV53"><v>120.4</v></cell><cell r="EW53"><v>159.9</v></cell><cell r="EX53"><v>450.1</v></cell><cell r="EY53"><v>2506.4</v></cell><cell r="EZ53"><v>113.9</v></cell><cell r="FA53"><v>82.7</v></cell><cell r="FB53"><v>86.5</v></cell><cell r="FC53"><v>110.7</v></cell><cell r="FD53"><v>119.9</v></cell><cell r="FE53"><v>116.4</v></cell><cell r="FF53"><v>111.8</v></cell><cell r="FG53"><v>71.7</v></cell><cell r="FH53"><v>69</v></cell><cell r="FI53"><v>109.3</v></cell><cell r="FJ53"><v>128</v></cell><cell r="FK53"><v>239.6</v></cell><cell r="FL53"><v>111.5</v></cell><cell r="FM53"><v>117.1</v></cell><cell r="FN53"><v>170.6</v></cell><cell r="FO53"><v>95.7</v></cell><cell r="FP53"><v>151.1</v></cell><cell r="FQ53"><v>132.4</v></cell><cell r="FR53"><v>113.2</v></cell><cell r="FS53"><v>109.9</v></cell><cell r="FT53"><v>167.2</v></cell><cell r="FU53"><v>167.7</v></cell><cell r="FV53"><v>83.4</v></cell><cell r="FW53"><v>343.1</v></cell><cell r="FX53"><v>104.6</v></cell><cell r="FY53"><v>701.5</v></cell><cell r="FZ53"><v>74.5</v></cell><cell r="GA53"><v>300.7</v></cell><cell r="GB53"><v>10165</v></cell><cell r="GC53"><v>5701.6</v></cell><cell r="GD53"><v>378.4</v></cell><cell r="GE53"><v>172431.2</v></cell><cell r="GF53"><v>818.6</v></cell><cell r="GG53"><v>346</v></cell><cell r="GH53"><v>1094.4</v></cell><cell r="GI53"><v>0.2</v></cell><cell r="GJ53"><v>3352.7</v></cell><cell r="GK53"><v>206.9</v></cell><cell r="GL53"><v>58.9</v></cell><cell r="GM53"><v>54.1</v></cell><cell r="GN53"><v>47540</v></cell><cell r="GO53"><v>153217.7</v></cell></row><row r="53"><cell r="GQ53"><v>1759</v></cell><cell r="GR53"><v>1878</v></cell><cell r="GS53"><v>1832</v></cell><cell r="GT53"><v>3545.9</v></cell><cell r="GU53"><v>40.2</v></cell><cell r="GV53"><v>45040</v></cell><cell r="GW53"><v>315190</v></cell><cell r="GX53"><v>56.3</v></cell><cell r="GY53"><v>6.52</v></cell><cell r="GZ53"><v>5.91</v></cell><cell r="HA53"><v>3545.9</v></cell><cell r="HB53"><v>4118.4</v></cell><cell r="HC53"><v>5846</v></cell><cell r="HD53"><v>1504.7</v></cell><cell r="HE53"><v>1177.5</v></cell><cell r="HF53"><v>1917</v></cell><cell r="HG53"><v>4134.2</v></cell><cell r="HH53"><v>11.11</v></cell><cell r="HI53"><v>5.58</v></cell><cell r="HJ53"><v>157.9</v></cell><cell r="HK53"><v>157.2</v></cell><cell r="HL53"><v>140.4</v></cell><cell r="HM53"><v>166.5</v></cell><cell r="HN53"><v>155.5</v></cell><cell r="HO53"><v>158.6</v></cell><cell r="HP53"><v>22120.7</v></cell><cell r="HQ53"><v>22371.4</v></cell><cell r="HR53"><v>165.5</v></cell><cell r="HS53"><v>168.4</v></cell><cell r="HT53"><v>163.9</v></cell><cell r="HU53"><v>3615630</v></cell><cell r="HV53"><v>1231500</v></cell><cell r="HW53"><v>22551280</v></cell><cell r="HX53"><v>1481720</v></cell><cell r="HY53"><v>193680</v></cell><cell r="HZ53"><v>485940</v></cell><cell r="IA53"><v>1781910</v></cell><cell r="IB53"><v>53640</v></cell><cell r="IC53"><v>5758860</v></cell><cell r="ID53"><v>2680580</v></cell><cell r="IE53"><v>3078280</v></cell><cell r="IF53"><v>2279920</v></cell><cell r="IG53"><v>7787390</v></cell><cell r="IH53"><v>5942750</v></cell></row><row r="54"><cell r="A54"><v>44165</v></cell><cell r="B54"><v>1127330</v></cell><cell r="C54"><v>1504640</v></cell><cell r="D54"><v>129640</v></cell><cell r="E54"><v>319370</v></cell><cell r="F54"><v>125310</v></cell><cell r="G54"><v>357030</v></cell><cell r="H54"><v>620</v></cell><cell r="I54"><v>372330</v></cell><cell r="J54"><v>2449040</v></cell></row><row r="54"><cell r="M54"><v>13567.8</v></cell><cell r="N54"><v>243.5</v></cell><cell r="O54"><v>350.1</v></cell><cell r="P54"><v>95196.2</v></cell><cell r="Q54"><v>3.03</v></cell><cell r="R54"><v>179379389</v></cell><cell r="S54"><v>27704925.2</v></cell></row><row r="54"><cell r="AP54"><v>17080</v></cell><cell r="AQ54"><v>10120</v></cell><cell r="AR54"><v>43.5</v></cell></row><row r="54"><cell r="AT54"><v>3.5</v></cell><cell r="AU54"><v>89530</v></cell><cell r="AV54"><v>574821</v></cell><cell r="AW54"><v>533455</v></cell><cell r="AX54"><v>110110</v></cell><cell r="AY54"><v>91982400</v></cell><cell r="AZ54"><v>12305260</v></cell><cell r="BA54"><v>27532810</v></cell><cell r="BB54"><v>26445990</v></cell><cell r="BC54"><v>645120</v></cell><cell r="BD54"><v>1143070</v></cell><cell r="BE54"><v>651800</v></cell><cell r="BF54"><v>69370</v></cell><cell r="BG54"><v>25698340</v></cell><cell r="BH54"><v>13834270</v></cell><cell r="BI54"><v>46550</v></cell><cell r="BJ54"><v>2287580</v></cell><cell r="BK54"><v>7768230</v></cell></row><row r="54"><cell r="CB54"><v>17864.8</v></cell><cell r="CC54"><v>2664.4</v></cell><cell r="CD54"><v>7045.5</v></cell><cell r="CE54"><v>16910</v></cell><cell r="CF54"><v>125.3</v></cell></row><row r="54"><cell r="CH54"><v>1600379</v></cell><cell r="CI54"><v>1026705</v></cell><cell r="CJ54"><v>502924</v></cell><cell r="CK54"><v>9842</v></cell><cell r="CL54"><v>25256</v></cell><cell r="CM54"><v>7200</v></cell><cell r="CN54"><v>9762.6</v></cell><cell r="CO54"><v>59491</v></cell><cell r="CP54"><v>1557.4</v></cell><cell r="CQ54"><v>23569.5</v></cell><cell r="CR54"><v>2690.3</v></cell><cell r="CS54"><v>33811.1</v></cell><cell r="CT54"><v>6637.5</v></cell><cell r="CU54"><v>4904.7</v></cell><cell r="CV54"><v>3022.6</v></cell><cell r="CW54"><v>6314.8</v></cell><cell r="CX54"><v>158.9</v></cell><cell r="CY54"><v>165.4</v></cell><cell r="CZ54"><v>185.4</v></cell><cell r="DA54"><v>153.6</v></cell><cell r="DB54"><v>158.4</v></cell><cell r="DC54"><v>144.6</v></cell><cell r="DD54"><v>151.2</v></cell><cell r="DE54"><v>160.7</v></cell><cell r="DF54"><v>164.5</v></cell><cell r="DG54"><v>183.6</v></cell><cell r="DH54"><v>156.3</v></cell><cell r="DI54"><v>148.7</v></cell><cell r="DJ54"><v>155.2</v></cell><cell r="DK54"><v>156.9</v></cell><cell r="DL54"><v>167</v></cell><cell r="DM54"><v>190.2</v></cell><cell r="DN54"><v>149.6</v></cell><cell r="DO54"><v>158.4</v></cell><cell r="DP54"><v>137.9</v></cell><cell r="DQ54"><v>146.9</v></cell></row><row r="54"><cell r="DS54"><v>146</v></cell><cell r="DT54"><v>230.5</v></cell><cell r="DU54"><v>160.2</v></cell><cell r="DV54"><v>103803720</v></cell><cell r="DW54"><v>10261</v></cell><cell r="DX54"><v>547766</v></cell><cell r="DY54"><v>551914</v></cell><cell r="DZ54"><v>232674.4</v></cell><cell r="EA54"><v>106.6</v></cell><cell r="EB54"><v>128.5</v></cell><cell r="EC54"><v>144.8</v></cell><cell r="ED54"><v>126.7</v></cell><cell r="EE54"><v>122.2</v></cell><cell r="EF54"><v>84.3</v></cell><cell r="EG54"><v>138.4</v></cell><cell r="EH54"><v>137.3</v></cell><cell r="EI54"><v>113</v></cell><cell r="EJ54"><v>149.1</v></cell><cell r="EK54"><v>132.6</v></cell><cell r="EL54"><v>125.1</v></cell><cell r="EM54"><v>152.8</v></cell><cell r="EN54"><v>170.1</v></cell><cell r="EO54"><v>138</v></cell><cell r="EP54"><v>157.4</v></cell><cell r="EQ54"><v>67.5</v></cell><cell r="ER54"><v>94.2</v></cell><cell r="ES54"><v>126.5</v></cell><cell r="ET54"><v>76.6</v></cell><cell r="EU54"><v>117.4</v></cell><cell r="EV54"><v>121.6</v></cell><cell r="EW54"><v>159.7</v></cell><cell r="EX54"><v>-389.5</v></cell><cell r="EY54"><v>9559.3</v></cell><cell r="EZ54"><v>133.9</v></cell><cell r="FA54"><v>86.3</v></cell><cell r="FB54"><v>92.9</v></cell><cell r="FC54"><v>108.9</v></cell><cell r="FD54"><v>101.7</v></cell><cell r="FE54"><v>105</v></cell><cell r="FF54"><v>108.7</v></cell><cell r="FG54"><v>71.6</v></cell><cell r="FH54"><v>70.5</v></cell><cell r="FI54"><v>124.8</v></cell><cell r="FJ54"><v>120.4</v></cell><cell r="FK54"><v>226</v></cell><cell r="FL54"><v>104.7</v></cell><cell r="FM54"><v>112.7</v></cell><cell r="FN54"><v>165.4</v></cell><cell r="FO54"><v>81.8</v></cell><cell r="FP54"><v>115</v></cell><cell r="FQ54"><v>114.4</v></cell><cell r="FR54"><v>105.4</v></cell><cell r="FS54"><v>99.2</v></cell><cell r="FT54"><v>139.3</v></cell><cell r="FU54"><v>144.7</v></cell><cell r="FV54"><v>65.5</v></cell><cell r="FW54"><v>342.6</v></cell><cell r="FX54"><v>107.9</v></cell><cell r="FY54"><v>505</v></cell><cell r="FZ54"><v>73.9</v></cell><cell r="GA54"><v>338.3</v></cell><cell r="GB54"><v>10016</v></cell><cell r="GC54"><v>3814.6</v></cell><cell r="GD54"><v>149.2</v></cell><cell r="GE54"><v>282038.2</v></cell><cell r="GF54"><v>534.4</v></cell><cell r="GG54"><v>269.6</v></cell><cell r="GH54"><v>808.9</v></cell><cell r="GI54"><v>0.2</v></cell><cell r="GJ54"><v>2817.3</v></cell><cell r="GK54"><v>172</v></cell><cell r="GL54"><v>56.3</v></cell><cell r="GM54"><v>53.7</v></cell><cell r="GN54"><v>48166.7</v></cell><cell r="GO54"><v>162000</v></cell></row><row r="54"><cell r="GQ54"><v>1727</v></cell><cell r="GR54"><v>1791</v></cell><cell r="GS54"><v>1772</v></cell><cell r="GT54"><v>3368.2</v></cell><cell r="GU54"><v>42.7</v></cell><cell r="GV54"><v>45666.7</v></cell><cell r="GW54"><v>438030</v></cell><cell r="GX54"><v>63.4</v></cell><cell r="GY54"><v>6.51</v></cell><cell r="GZ54"><v>5.88</v></cell><cell r="HA54"><v>3368.2</v></cell><cell r="HB54"><v>3876.6</v></cell><cell r="HC54"><v>5524.1</v></cell><cell r="HD54"><v>1421.3</v></cell><cell r="HE54"><v>1043.7</v></cell><cell r="HF54"><v>1942.6</v></cell><cell r="HG54"><v>3953.3</v></cell><cell r="HH54"><v>10.68</v></cell><cell r="HI54"><v>6.04</v></cell><cell r="HJ54"><v>158.3</v></cell><cell r="HK54"><v>158.3</v></cell><cell r="HL54"><v>140.7</v></cell><cell r="HM54"><v>167.3</v></cell><cell r="HN54"><v>152.3</v></cell><cell r="HO54"><v>159.4</v></cell><cell r="HP54"><v>15491.3</v></cell><cell r="HQ54"><v>19907.6</v></cell><cell r="HR54"><v>166</v></cell><cell r="HS54"><v>168</v></cell><cell r="HT54"><v>164.9</v></cell><cell r="HU54"><v>3645150</v></cell><cell r="HV54"><v>1240280</v></cell><cell r="HW54"><v>22647380</v></cell><cell r="HX54"><v>1547520</v></cell><cell r="HY54"><v>191200</v></cell><cell r="HZ54"><v>513090</v></cell><cell r="IA54"><v>1285770</v></cell><cell r="IB54"><v>53290</v></cell><cell r="IC54"><v>5755490</v></cell><cell r="ID54"><v>2752790</v></cell><cell r="IE54"><v>3002700</v></cell><cell r="IF54"><v>2331500</v></cell><cell r="IG54"><v>7882220</v></cell><cell r="IH54"><v>6138260</v></cell></row><row r="55"><cell r="A55"><v>44196</v></cell><cell r="B55"><v>2739690</v></cell><cell r="C55"><v>3120710</v></cell><cell r="D55"><v>1268330</v></cell><cell r="E55"><v>627680</v></cell><cell r="F55"><v>165480</v></cell><cell r="G55"><v>396510</v></cell><cell r="H55"><v>1240</v></cell><cell r="I55"><v>372330</v></cell><cell r="J55"><v>3737890</v></cell></row><row r="55"><cell r="M55"><v>15786.4</v></cell><cell r="N55"><v>257.5</v></cell><cell r="O55"><v>351.2</v></cell><cell r="P55"><v>103688.3</v></cell><cell r="Q55"><v>3.07</v></cell><cell r="R55"><v>180553720</v></cell><cell r="S55"><v>27764773.4</v></cell></row><row r="55"><cell r="AP55"><v>18721</v></cell><cell r="AQ55"><v>11500</v></cell><cell r="AR55"><v>49.9</v></cell></row><row r="55"><cell r="AT55"><v>4.1</v></cell><cell r="AU55"><v>71740</v></cell><cell r="AV55"><v>580841</v></cell><cell r="AW55"><v>537474</v></cell><cell r="AX55"><v>118290</v></cell><cell r="AY55"><v>92485280</v></cell><cell r="AZ55"><v>12456850</v></cell><cell r="BA55"><v>27602200</v></cell><cell r="BB55"><v>26634390</v></cell><cell r="BC55"><v>653320</v></cell><cell r="BD55"><v>1103500</v></cell><cell r="BE55"><v>646800</v></cell><cell r="BF55"><v>70920</v></cell><cell r="BG55"><v>25791840</v></cell><cell r="BH55"><v>13935000</v></cell><cell r="BI55"><v>48670</v></cell><cell r="BJ55"><v>2302320</v></cell><cell r="BK55"><v>7873860</v></cell></row><row r="55"><cell r="CB55"><v>18616</v></cell><cell r="CC55"><v>2705</v></cell><cell r="CD55"><v>7187.1</v></cell><cell r="CE55"><v>23070</v></cell><cell r="CF55"><v>125.2</v></cell></row><row r="55"><cell r="CH55"><v>1127917</v></cell><cell r="CI55"><v>744237</v></cell><cell r="CJ55"><v>323757</v></cell><cell r="CK55"><v>10780</v></cell><cell r="CL55"><v>28266</v></cell><cell r="CM55"><v>10491</v></cell><cell r="CN55"><v>8597.7</v></cell><cell r="CO55"><v>63175</v></cell><cell r="CP55"><v>2334.3</v></cell><cell r="CQ55"><v>27216.2</v></cell><cell r="CR55"><v>2575.1</v></cell><cell r="CS55"><v>42935.4</v></cell><cell r="CT55"><v>8565.7</v></cell><cell r="CU55"><v>5326.9</v></cell><cell r="CV55"><v>4486</v></cell><cell r="CW55"><v>9629.5</v></cell><cell r="CX55"><v>157.3</v></cell><cell r="CY55"><v>161</v></cell><cell r="CZ55"><v>186.5</v></cell><cell r="DA55"><v>154.2</v></cell><cell r="DB55"><v>157.7</v></cell><cell r="DC55"><v>147.9</v></cell><cell r="DD55"><v>151.9</v></cell><cell r="DE55"><v>158.5</v></cell><cell r="DF55"><v>159.6</v></cell><cell r="DG55"><v>184.6</v></cell><cell r="DH55"><v>156.8</v></cell><cell r="DI55"><v>150.9</v></cell><cell r="DJ55"><v>155.9</v></cell><cell r="DK55"><v>156</v></cell><cell r="DL55"><v>163.4</v></cell><cell r="DM55"><v>191.8</v></cell><cell r="DN55"><v>150.2</v></cell><cell r="DO55"><v>157.7</v></cell><cell r="DP55"><v>142.9</v></cell><cell r="DQ55"><v>147.6</v></cell></row><row r="55"><cell r="DS55"><v>144.9</v></cell><cell r="DT55"><v>194.2</v></cell><cell r="DU55"><v>160.4</v></cell><cell r="DV55"><v>104917200</v></cell><cell r="DW55"><v>3991</v></cell><cell r="DX55"><v>697747</v></cell><cell r="DY55"><v>690295</v></cell><cell r="DZ55"><v>406421.9</v></cell><cell r="EA55"><v>117.3</v></cell><cell r="EB55"><v>139</v></cell><cell r="EC55"><v>158</v></cell><cell r="ED55"><v>137.4</v></cell><cell r="EE55"><v>130.1</v></cell><cell r="EF55"><v>95.8</v></cell><cell r="EG55"><v>150.3</v></cell><cell r="EH55"><v>151</v></cell><cell r="EI55"><v>124.9</v></cell><cell r="EJ55"><v>161.1</v></cell><cell r="EK55"><v>144.6</v></cell><cell r="EL55"><v>125.4</v></cell><cell r="EM55"><v>148</v></cell><cell r="EN55"><v>161.1</v></cell><cell r="EO55"><v>138</v></cell><cell r="EP55"><v>172.2</v></cell><cell r="EQ55"><v>74.1</v></cell><cell r="ER55"><v>96.9</v></cell><cell r="ES55"><v>127</v></cell><cell r="ET55"><v>81.1</v></cell><cell r="EU55"><v>116.9</v></cell><cell r="EV55"><v>123.3</v></cell><cell r="EW55"><v>154.7</v></cell><cell r="EX55"><v>766.1</v></cell><cell r="EY55"><v>7267.1</v></cell><cell r="EZ55"><v>149.1</v></cell><cell r="FA55"><v>90.1</v></cell><cell r="FB55"><v>98.1</v></cell><cell r="FC55"><v>114.9</v></cell><cell r="FD55"><v>140</v></cell><cell r="FE55"><v>121.9</v></cell><cell r="FF55"><v>126.6</v></cell><cell r="FG55"><v>78.1</v></cell><cell r="FH55"><v>83</v></cell><cell r="FI55"><v>125</v></cell><cell r="FJ55"><v>131.8</v></cell><cell r="FK55"><v>239.9</v></cell><cell r="FL55"><v>112.8</v></cell><cell r="FM55"><v>122.6</v></cell><cell r="FN55"><v>181.7</v></cell><cell r="FO55"><v>99</v></cell><cell r="FP55"><v>138.8</v></cell><cell r="FQ55"><v>131.8</v></cell><cell r="FR55"><v>118.5</v></cell><cell r="FS55"><v>103.2</v></cell><cell r="FT55"><v>121.1</v></cell><cell r="FU55"><v>183.9</v></cell><cell r="FV55"><v>76.7</v></cell><cell r="FW55"><v>376.1</v></cell><cell r="FX55"><v>95.6</v></cell><cell r="FY55"><v>699.2</v></cell><cell r="FZ55"><v>95.5</v></cell><cell r="GA55"><v>326.8</v></cell><cell r="GB55"><v>14205</v></cell><cell r="GC55"><v>4185.5</v></cell><cell r="GD55"><v>123.8</v></cell><cell r="GE55"><v>461665.2</v></cell><cell r="GF55"><v>625.5</v></cell><cell r="GG55"><v>337.5</v></cell><cell r="GH55"><v>887.9</v></cell><cell r="GI55"><v>0.2</v></cell><cell r="GJ55"><v>3553.1</v></cell><cell r="GK55"><v>186</v></cell><cell r="GL55"><v>56.4</v></cell><cell r="GM55"><v>52.3</v></cell><cell r="GN55"><v>49175</v></cell><cell r="GO55"><v>171790.3</v></cell></row><row r="55"><cell r="GQ55"><v>1972</v></cell><cell r="GR55"><v>1819</v></cell><cell r="GS55"><v>2088</v></cell><cell r="GT55"><v>3731.6</v></cell><cell r="GU55"><v>50</v></cell><cell r="GV55"><v>46675</v></cell><cell r="GW55"><v>678160</v></cell><cell r="GX55"><v>71.8</v></cell><cell r="GY55"><v>6.55</v></cell><cell r="GZ55"><v>5.93</v></cell><cell r="HA55"><v>3731.6</v></cell><cell r="HB55"><v>4552.7</v></cell><cell r="HC55"><v>6653.6</v></cell><cell r="HD55"><v>1594.3</v></cell><cell r="HE55"><v>1195.7</v></cell><cell r="HF55"><v>2044.7</v></cell><cell r="HG55"><v>4276.6</v></cell><cell r="HH55"><v>10.8</v></cell><cell r="HI55"><v>5.85</v></cell><cell r="HJ55"><v>157.5</v></cell><cell r="HK55"><v>159.3</v></cell><cell r="HL55"><v>141.9</v></cell><cell r="HM55"><v>167.8</v></cell><cell r="HN55"><v>139.3</v></cell><cell r="HO55"><v>159.2</v></cell><cell r="HP55"><v>18911.2</v></cell><cell r="HQ55"><v>22981.5</v></cell><cell r="HR55"><v>160.6</v></cell><cell r="HS55"><v>163.4</v></cell><cell r="HT55"><v>159.1</v></cell><cell r="HU55"><v>3699630</v></cell><cell r="HV55"><v>1235500</v></cell><cell r="HW55"><v>22667070</v></cell><cell r="HX55"><v>1549880</v></cell><cell r="HY55"><v>191150</v></cell><cell r="HZ55"><v>512340</v></cell><cell r="IA55"><v>1284650</v></cell><cell r="IB55"><v>73410</v></cell><cell r="IC55"><v>5894540</v></cell><cell r="ID55"><v>2858950</v></cell><cell r="IE55"><v>3035590</v></cell><cell r="IF55"><v>2308590</v></cell><cell r="IG55"><v>7899810</v></cell><cell r="IH55"><v>6077470</v></cell></row><row r="56"><cell r="A56"><v>44227</v></cell><cell r="B56"><v>1394560</v></cell><cell r="C56"><v>1769740</v></cell><cell r="D56"><v>219530</v></cell><cell r="E56"><v>353670</v></cell><cell r="F56"><v>179130</v></cell><cell r="G56"><v>394810</v></cell><cell r="H56"><v>1020</v></cell><cell r="I56"><v>372330</v></cell><cell r="J56"><v>2371710</v></cell></row><row r="56"><cell r="M56"><v>16727.6</v></cell><cell r="N56"><v>245.3</v></cell><cell r="O56"><v>353.5</v></cell><cell r="P56"><v>108504.8</v></cell><cell r="Q56"><v>3.2</v></cell><cell r="R56"><v>184016661.7</v></cell><cell r="S56"><v>28067917.9</v></cell></row><row r="56"><cell r="AP56"><v>17076</v></cell><cell r="AQ56"><v>10098</v></cell><cell r="AR56"><v>54.6</v></cell></row><row r="56"><cell r="AT56"><v>5.5</v></cell><cell r="AU56"><v>87579</v></cell><cell r="AV56"><v>590185</v></cell><cell r="AW56"><v>547218</v></cell><cell r="AX56"><v>119790</v></cell><cell r="AY56"><v>94103326.4</v></cell><cell r="AZ56"><v>12677138.4</v></cell><cell r="BA56"><v>27815750.7</v></cell><cell r="BB56"><v>27244152.6</v></cell><cell r="BC56"><v>671762.6</v></cell><cell r="BD56"><v>1163613.9</v></cell><cell r="BE56"><v>643641.4</v></cell><cell r="BF56"><v>73973.9</v></cell><cell r="BG56"><v>26366284.7</v></cell><cell r="BH56"><v>14175383.1</v></cell><cell r="BI56"><v>41633</v></cell><cell r="BJ56"><v>2358816.2</v></cell><cell r="BK56"><v>7683923.3</v></cell></row><row r="56"><cell r="CB56"><v>18045</v></cell><cell r="CC56"><v>2611.2</v></cell><cell r="CD56"><v>6811.5</v></cell><cell r="CE56"><v>20670</v></cell></row><row r="56"><cell r="CH56"><v>1429928</v></cell><cell r="CI56"><v>916365</v></cell><cell r="CJ56"><v>454556</v></cell><cell r="CK56"><v>10602</v></cell><cell r="CL56"><v>29563</v></cell><cell r="CM56"><v>9234</v></cell><cell r="CN56"><v>1227.7</v></cell><cell r="CO56"><v>64383</v></cell><cell r="CP56"><v>2130.9</v></cell><cell r="CQ56"><v>27513.1</v></cell><cell r="CR56"><v>2842.9</v></cell><cell r="CS56"><v>41954.1</v></cell><cell r="CT56"><v>8243.3</v></cell><cell r="CU56"><v>5453.4</v></cell><cell r="CV56"><v>4035.2</v></cell><cell r="CW56"><v>9424.2</v></cell><cell r="CX56"><v>156.3</v></cell><cell r="CY56"><v>157.6</v></cell><cell r="CZ56"><v>187.6</v></cell><cell r="DA56"><v>154.9</v></cell><cell r="DB56"><v>158.9</v></cell><cell r="DC56"><v>150.2</v></cell><cell r="DD56"><v>152.7</v></cell><cell r="DE56"><v>156.8</v></cell><cell r="DF56"><v>155.7</v></cell><cell r="DG56"><v>185.8</v></cell><cell r="DH56"><v>157.5</v></cell><cell r="DI56"><v>152.9</v></cell><cell r="DJ56"><v>156.7</v></cell><cell r="DK56"><v>155.8</v></cell><cell r="DL56"><v>160.8</v></cell><cell r="DM56"><v>192.7</v></cell><cell r="DN56"><v>151</v></cell><cell r="DO56"><v>158.9</v></cell><cell r="DP56"><v>145.7</v></cell><cell r="DQ56"><v>148.5</v></cell></row><row r="56"><cell r="DS56"><v>144.5</v></cell><cell r="DT56"><v>165.8</v></cell><cell r="DU56"><v>159.1</v></cell><cell r="DV56"><v>106166420</v></cell><cell r="DW56"><v>2854</v></cell><cell r="DX56"><v>666104</v></cell><cell r="DY56"><v>641333</v></cell><cell r="DZ56"><v>225501.4</v></cell><cell r="EA56"><v>121.3</v></cell><cell r="EB56"><v>136.6</v></cell><cell r="EC56"><v>164.2</v></cell><cell r="ED56"><v>136.6</v></cell><cell r="EE56"><v>134.4</v></cell><cell r="EF56"><v>93.2</v></cell><cell r="EG56"><v>149.7</v></cell><cell r="EH56"><v>150.1</v></cell><cell r="EI56"><v>123.9</v></cell><cell r="EJ56"><v>149.8</v></cell><cell r="EK56"><v>138</v></cell><cell r="EL56"><v>126.5</v></cell><cell r="EM56"><v>144.9</v></cell><cell r="EN56"><v>155.8</v></cell><cell r="EO56"><v>137.7</v></cell><cell r="EP56"><v>172.8</v></cell><cell r="EQ56"><v>78.7</v></cell><cell r="ER56"><v>100.7</v></cell><cell r="ES56"><v>127</v></cell><cell r="ET56"><v>87.4</v></cell><cell r="EU56"><v>116.9</v></cell><cell r="EV56"><v>125.3</v></cell><cell r="EW56"><v>151.8</v></cell><cell r="EX56"><v>-498.3</v></cell><cell r="EY56"><v>1978.2</v></cell><cell r="EZ56"><v>149</v></cell><cell r="FA56"><v>95.4</v></cell><cell r="FB56"><v>103.7</v></cell><cell r="FC56"><v>115.3</v></cell><cell r="FD56"><v>129.4</v></cell><cell r="FE56"><v>124.9</v></cell><cell r="FF56"><v>112</v></cell><cell r="FG56"><v>80.2</v></cell><cell r="FH56"><v>70</v></cell><cell r="FI56"><v>129.3</v></cell><cell r="FJ56"><v>131.6</v></cell><cell r="FK56"><v>205.4</v></cell><cell r="FL56"><v>108.5</v></cell><cell r="FM56"><v>127.2</v></cell><cell r="FN56"><v>179.8</v></cell><cell r="FO56"><v>93.7</v></cell><cell r="FP56"><v>155.6</v></cell><cell r="FQ56"><v>109.7</v></cell><cell r="FR56"><v>110</v></cell><cell r="FS56"><v>107.8</v></cell><cell r="FT56"><v>136.4</v></cell><cell r="FU56"><v>163.4</v></cell><cell r="FV56"><v>85</v></cell><cell r="FW56"><v>333</v></cell><cell r="FX56"><v>146.2</v></cell><cell r="FY56"><v>672</v></cell><cell r="FZ56"><v>74.7</v></cell><cell r="GA56"><v>293.5</v></cell><cell r="GB56"><v>8423</v></cell><cell r="GC56"><v>5419.7</v></cell><cell r="GD56"><v>204.2</v></cell><cell r="GE56"><v>569743.2</v></cell><cell r="GF56"><v>668.1</v></cell><cell r="GG56"><v>299.4</v></cell><cell r="GH56"><v>1416.8</v></cell><cell r="GI56"><v>0.2</v></cell><cell r="GJ56"><v>3900.2</v></cell><cell r="GK56"><v>175.5</v></cell><cell r="GL56"><v>57.7</v></cell><cell r="GM56"><v>52.8</v></cell><cell r="GN56"><v>50060</v></cell><cell r="GO56"><v>169862.9</v></cell></row><row r="56"><cell r="GQ56"><v>1925</v></cell><cell r="GR56"><v>1875</v></cell><cell r="GS56"><v>2182</v></cell><cell r="GT56"><v>3623.4</v></cell><cell r="GU56"><v>54.8</v></cell><cell r="GV56"><v>47560</v></cell><cell r="GW56"><v>531340</v></cell><cell r="GX56"><v>74.3</v></cell><cell r="GY56"><v>6.71</v></cell><cell r="GZ56"><v>5.92</v></cell><cell r="HA56"><v>3623.4</v></cell><cell r="HB56"><v>4272</v></cell><cell r="HC56"><v>6973.3</v></cell><cell r="HD56"><v>1596.4</v></cell><cell r="HE56"><v>1295.7</v></cell><cell r="HF56"><v>2317.9</v></cell><cell r="HG56"><v>4227.8</v></cell><cell r="HH56"><v>11.1</v></cell><cell r="HI56"><v>5.73</v></cell><cell r="HJ56"><v>158.6</v></cell><cell r="HK56"><v>160.4</v></cell><cell r="HL56"><v>143.2</v></cell><cell r="HM56"><v>167.3</v></cell><cell r="HN56"><v>137.7</v></cell><cell r="HO56"><v>159.4</v></cell><cell r="HP56"><v>21234.5</v></cell><cell r="HQ56"><v>24598.2</v></cell><cell r="HR56"><v>156.4</v></cell><cell r="HS56"><v>159.8</v></cell><cell r="HT56"><v>154.5</v></cell><cell r="HU56"><v>3762967.1</v></cell><cell r="HV56"><v>1272271.2</v></cell><cell r="HW56"><v>22780512.4</v></cell><cell r="HX56"><v>1515529.9</v></cell><cell r="HY56"><v>187311.3</v></cell><cell r="HZ56"><v>494125.4</v></cell><cell r="IA56"><v>1290796.3</v></cell><cell r="IB56"><v>71828.5</v></cell><cell r="IC56"><v>6009571.2</v></cell><cell r="ID56"><v>2982316.4</v></cell><cell r="IE56"><v>3027254.8</v></cell><cell r="IF56"><v>2336712</v></cell><cell r="IG56"><v>8858516.6</v></cell><cell r="IH56"><v>5479097.1</v></cell></row><row r="57"><cell r="A57"><v>44255</v></cell><cell r="B57"><v>1142310</v></cell><cell r="C57"><v>1502030</v></cell><cell r="D57"><v>160970</v></cell><cell r="E57"><v>388700</v></cell><cell r="F57"><v>152410</v></cell><cell r="G57"><v>386660</v></cell><cell r="H57"><v>530</v></cell><cell r="I57"><v>352810</v></cell><cell r="J57"><v>3013250</v></cell></row><row r="57"><cell r="M57"><v>16868.7</v></cell><cell r="N57"><v>245</v></cell><cell r="O57"><v>356</v></cell><cell r="P57"><v>101415.4</v></cell><cell r="Q57"><v>3.24</v></cell><cell r="R57"><v>185637640.6</v></cell><cell r="S57"><v>28366774</v></cell></row><row r="57"><cell r="AP57"><v>17545</v></cell><cell r="AQ57"><v>10613</v></cell><cell r="AR57"><v>61.4</v></cell></row><row r="57"><cell r="AT57"><v>5.6</v></cell><cell r="AU57"><v>84690</v></cell><cell r="AV57"><v>584554</v></cell><cell r="AW57"><v>542615</v></cell><cell r="AX57"><v>112330</v></cell><cell r="AY57"><v>94942250</v></cell><cell r="AZ57"><v>12740750</v></cell><cell r="BA57"><v>27862020</v></cell><cell r="BB57"><v>27739260</v></cell><cell r="BC57"><v>660730</v></cell><cell r="BD57"><v>1162900</v></cell><cell r="BE57"><v>643460</v></cell><cell r="BF57"><v>72420</v></cell><cell r="BG57"><v>26600220</v></cell><cell r="BH57"><v>14400950</v></cell><cell r="BI57"><v>43190</v></cell><cell r="BJ57"><v>2394060</v></cell><cell r="BK57"><v>7798910</v></cell></row><row r="57"><cell r="CB57"><v>17269.2</v></cell><cell r="CC57"><v>2463.5</v></cell><cell r="CD57"><v>6560</v></cell><cell r="CE57"><v>21840</v></cell></row><row r="57"><cell r="CH57"><v>1426865</v></cell><cell r="CI57"><v>910323</v></cell><cell r="CJ57"><v>465097</v></cell><cell r="CK57"><v>9769</v></cell><cell r="CL57"><v>29016</v></cell><cell r="CM57"><v>9045</v></cell><cell r="CN57"><v>2670.4</v></cell><cell r="CO57"><v>58566</v></cell><cell r="CP57"><v>2441.3</v></cell><cell r="CQ57"><v>27527.1</v></cell><cell r="CR57"><v>2682</v></cell><cell r="CS57"><v>40545.2</v></cell><cell r="CT57"><v>7705.9</v></cell><cell r="CU57"><v>5024.4</v></cell><cell r="CV57"><v>5290.1</v></cell><cell r="CW57"><v>9031</v></cell><cell r="CX57"><v>156.6</v></cell><cell r="CY57"><v>156.9</v></cell><cell r="CZ57"><v>188.3</v></cell><cell r="DA57"><v>155.8</v></cell><cell r="DB57"><v>159.8</v></cell><cell r="DC57"><v>152.4</v></cell><cell r="DD57"><v>153.4</v></cell><cell r="DE57"><v>156.7</v></cell><cell r="DF57"><v>154.7</v></cell><cell r="DG57"><v>186.5</v></cell><cell r="DH57"><v>158.4</v></cell><cell r="DI57"><v>154.4</v></cell><cell r="DJ57"><v>157.2</v></cell><cell r="DK57"><v>156.5</v></cell><cell r="DL57"><v>160.8</v></cell><cell r="DM57"><v>193.3</v></cell><cell r="DN57"><v>151.8</v></cell><cell r="DO57"><v>159.8</v></cell><cell r="DP57"><v>149.2</v></cell><cell r="DQ57"><v>149.3</v></cell></row><row r="57"><cell r="DS57"><v>144.3</v></cell><cell r="DT57"><v>160</v></cell><cell r="DU57"><v>158.9</v></cell><cell r="DV57"><v>106995360</v></cell><cell r="DW57"><v>-1219</v></cell><cell r="DX57"><v>726298</v></cell><cell r="DY57"><v>715087</v></cell><cell r="DZ57"><v>183084.2</v></cell><cell r="EA57"><v>117.9</v></cell><cell r="EB57"><v>129.3</v></cell><cell r="EC57"><v>153.9</v></cell><cell r="ED57"><v>129.6</v></cell><cell r="EE57"><v>124.9</v></cell><cell r="EF57"><v>93.7</v></cell><cell r="EG57"><v>137.7</v></cell><cell r="EH57"><v>139.2</v></cell><cell r="EI57"><v>125.1</v></cell><cell r="EJ57"><v>146.5</v></cell><cell r="EK57"><v>136.7</v></cell><cell r="EL57"><v>128.1</v></cell><cell r="EM57"><v>147.1</v></cell><cell r="EN57"><v>157.5</v></cell><cell r="EO57"><v>137</v></cell><cell r="EP57"><v>184.3</v></cell><cell r="EQ57"><v>85.6</v></cell><cell r="ER57"><v>105.7</v></cell><cell r="ES57"><v>126.9</v></cell><cell r="ET57"><v>95.3</v></cell><cell r="EU57"><v>117.6</v></cell><cell r="EV57"><v>126</v></cell><cell r="EW57"><v>153.4</v></cell><cell r="EX57"><v>-985.9</v></cell><cell r="EY57"><v>3015.6</v></cell><cell r="EZ57"><v>135.2</v></cell><cell r="FA57"><v>94.8</v></cell><cell r="FB57"><v>79.2</v></cell><cell r="FC57"><v>111.2</v></cell><cell r="FD57"><v>141.2</v></cell><cell r="FE57"><v>121.4</v></cell><cell r="FF57"><v>111.6</v></cell><cell r="FG57"><v>79.5</v></cell><cell r="FH57"><v>67.7</v></cell><cell r="FI57"><v>113.6</v></cell><cell r="FJ57"><v>119.3</v></cell><cell r="FK57"><v>214.7</v></cell><cell r="FL57"><v>105.7</v></cell><cell r="FM57"><v>124.2</v></cell><cell r="FN57"><v>162.8</v></cell><cell r="FO57"><v>93.2</v></cell><cell r="FP57"><v>166.7</v></cell><cell r="FQ57"><v>106</v></cell><cell r="FR57"><v>112</v></cell><cell r="FS57"><v>105.6</v></cell><cell r="FT57"><v>135.6</v></cell><cell r="FU57"><v>165.7</v></cell><cell r="FV57"><v>85.3</v></cell><cell r="FW57"><v>351.6</v></cell><cell r="FX57"><v>171.7</v></cell><cell r="FY57"><v>652.6</v></cell><cell r="FZ57"><v>86.1</v></cell><cell r="GA57"><v>271.8</v></cell><cell r="GB57"><v>8429</v></cell><cell r="GC57"><v>6538.3</v></cell><cell r="GD57"><v>191.2</v></cell><cell r="GE57"><v>550513.2</v></cell><cell r="GF57"><v>655.6</v></cell><cell r="GG57"><v>333.9</v></cell><cell r="GH57"><v>1498.1</v></cell><cell r="GI57"><v>0.1</v></cell><cell r="GJ57"><v>3802.2</v></cell><cell r="GK57"><v>182.3</v></cell><cell r="GL57"><v>57.5</v></cell><cell r="GM57"><v>55.3</v></cell><cell r="GN57"><v>50300</v></cell><cell r="GO57"><v>175303.6</v></cell></row><row r="57"><cell r="GQ57"><v>2356</v></cell><cell r="GR57"><v>2184</v></cell><cell r="GS57"><v>2544</v></cell><cell r="GT57"><v>4140.7</v></cell><cell r="GU57"><v>62.3</v></cell><cell r="GV57"><v>47800</v></cell><cell r="GW57"><v>431600</v></cell><cell r="GX57"><v>75.2</v></cell><cell r="GY57"><v>6.99</v></cell><cell r="GZ57"><v>6.09</v></cell><cell r="HA57"><v>4140.7</v></cell><cell r="HB57"><v>4178.8</v></cell><cell r="HC57"><v>6626.7</v></cell><cell r="HD57"><v>1585.8</v></cell><cell r="HE57"><v>1348.2</v></cell><cell r="HF57"><v>1702.8</v></cell><cell r="HG57"><v>3927.4</v></cell><cell r="HH57"><v>12.06</v></cell><cell r="HI57"><v>6.5</v></cell><cell r="HJ57"><v>159.5</v></cell><cell r="HK57"><v>161.2</v></cell><cell r="HL57"><v>145.1</v></cell><cell r="HM57"><v>168</v></cell><cell r="HN57"><v>138.3</v></cell><cell r="HO57"><v>159.6</v></cell><cell r="HP57"><v>16978.6</v></cell><cell r="HQ57"><v>23786.2</v></cell><cell r="HR57"><v>155.5</v></cell><cell r="HS57"><v>159.6</v></cell><cell r="HT57"><v>153.3</v></cell><cell r="HU57"><v>3769190</v></cell><cell r="HV57"><v>1301050</v></cell><cell r="HW57"><v>22791770</v></cell><cell r="HX57"><v>1486810</v></cell><cell r="HY57"><v>185200</v></cell><cell r="HZ57"><v>481020</v></cell><cell r="IA57"><v>1242280</v></cell><cell r="IB57"><v>75570</v></cell><cell r="IC57"><v>5849960</v></cell><cell r="ID57"><v>2940290</v></cell><cell r="IE57"><v>2909670</v></cell><cell r="IF57"><v>2324730</v></cell><cell r="IG57"><v>8964590</v></cell><cell r="IH57"><v>5775640</v></cell></row><row r="58"><cell r="A58"><v>44286</v></cell><cell r="B58"><v>2079490</v></cell><cell r="C58"><v>3595490</v></cell><cell r="D58"><v>1065980</v></cell><cell r="E58"><v>971830</v></cell><cell r="F58"><v>220040</v></cell><cell r="G58"><v>755220</v></cell><cell r="H58"><v>2770</v></cell><cell r="I58"><v>1508430</v></cell><cell r="J58"><v>6925380</v></cell></row><row r="58"><cell r="M58"><v>16947.8</v></cell><cell r="N58"><v>282.4</v></cell><cell r="O58"><v>359.2</v></cell><cell r="P58"><v>118769.9</v></cell><cell r="Q58"><v>3.28</v></cell><cell r="R58"><v>187731416.5</v></cell><cell r="S58"><v>28586400.1</v></cell></row><row r="58"><cell r="AP58"><v>20451</v></cell><cell r="AQ58"><v>12537</v></cell><cell r="AR58"><v>64.8</v></cell></row><row r="58"><cell r="AT58"><v>5.6</v></cell><cell r="AU58"><v>95231</v></cell><cell r="AV58"><v>579285</v></cell><cell r="AW58"><v>537953</v></cell><cell r="AX58"><v>130490</v></cell><cell r="AY58"><v>108903070</v></cell><cell r="AZ58"><v>12999140</v></cell><cell r="BA58"><v>29180280</v></cell><cell r="BB58"><v>28137130</v></cell><cell r="BC58"><v>715440</v></cell><cell r="BD58"><v>1165370</v></cell><cell r="BE58"><v>638050</v></cell><cell r="BF58"><v>73070</v></cell><cell r="BG58"><v>26305660</v></cell><cell r="BH58"><v>14590660</v></cell><cell r="BI58"><v>45700</v></cell><cell r="BJ58"><v>2416570</v></cell><cell r="BK58"><v>7885030</v></cell></row><row r="58"><cell r="CB58"><v>18775.3</v></cell><cell r="CC58"><v>2739.7</v></cell><cell r="CD58"><v>7223.6</v></cell><cell r="CE58"><v>27520</v></cell></row><row r="58"><cell r="CH58"><v>1496806</v></cell><cell r="CI58"><v>993996</v></cell><cell r="CJ58"><v>458122</v></cell><cell r="CK58"><v>10700</v></cell><cell r="CL58"><v>32923</v></cell><cell r="CM58"><v>10155</v></cell><cell r="CN58"><v>3636.6</v></cell></row><row r="58"><cell r="CP58"><v>3412.2</v></cell><cell r="CQ58"><v>34450.6</v></cell><cell r="CR58"><v>3613.2</v></cell><cell r="CS58"><v>48394</v></cell><cell r="CT58"><v>8287.1</v></cell><cell r="CU58"><v>6203.8</v></cell><cell r="CV58"><v>8494</v></cell><cell r="CW58"><v>10271.8</v></cell><cell r="CX58"><v>156.8</v></cell><cell r="CY58"><v>156.7</v></cell><cell r="CZ58"><v>188.1</v></cell><cell r="DA58"><v>156.4</v></cell><cell r="DB58"><v>159.9</v></cell><cell r="DC58"><v>155.5</v></cell><cell r="DD58"><v>153.8</v></cell><cell r="DE58"><v>156.7</v></cell><cell r="DF58"><v>154.5</v></cell><cell r="DG58"><v>186.1</v></cell><cell r="DH58"><v>158.9</v></cell><cell r="DI58"><v>156</v></cell><cell r="DJ58"><v>157.3</v></cell><cell r="DK58"><v>156.9</v></cell><cell r="DL58"><v>160.4</v></cell><cell r="DM58"><v>193.5</v></cell><cell r="DN58"><v>152.6</v></cell><cell r="DO58"><v>159.9</v></cell><cell r="DP58"><v>154.8</v></cell><cell r="DQ58"><v>150</v></cell></row><row r="58"><cell r="DS58"><v>144.1</v></cell><cell r="DT58"><v>149.5</v></cell><cell r="DU58"><v>159.8</v></cell><cell r="DV58"><v>108882580</v></cell><cell r="DW58"><v>-5699</v></cell><cell r="DX58"><v>875130</v></cell><cell r="DY58"><v>868966</v></cell><cell r="DZ58"><v>872265</v></cell><cell r="EA58"><v>138.7</v></cell><cell r="EB58"><v>143.2</v></cell><cell r="EC58"><v>180</v></cell><cell r="ED58"><v>145.5</v></cell><cell r="EE58"><v>144.9</v></cell><cell r="EF58"><v>107.7</v></cell><cell r="EG58"><v>154.9</v></cell><cell r="EH58"><v>158.7</v></cell><cell r="EI58"><v>129</v></cell><cell r="EJ58"><v>159.7</v></cell><cell r="EK58"><v>145.7</v></cell><cell r="EL58"><v>129.3</v></cell><cell r="EM58"><v>146.2</v></cell><cell r="EN58"><v>156.1</v></cell><cell r="EO58"><v>139.5</v></cell><cell r="EP58"><v>172.8</v></cell><cell r="EQ58"><v>85.5</v></cell><cell r="ER58"><v>109.7</v></cell><cell r="ES58"><v>126.9</v></cell><cell r="ET58"><v>102.3</v></cell><cell r="EU58"><v>116.9</v></cell><cell r="EV58"><v>127.3</v></cell><cell r="EW58"><v>153.4</v></cell><cell r="EX58"><v>-767.5</v></cell><cell r="EY58"><v>2563</v></cell><cell r="EZ58"><v>151.7</v></cell><cell r="FA58"><v>108.5</v></cell><cell r="FB58"><v>87.3</v></cell><cell r="FC58"><v>117</v></cell><cell r="FD58"><v>144.6</v></cell><cell r="FE58"><v>124.4</v></cell><cell r="FF58"><v>121.2</v></cell><cell r="FG58"><v>90.1</v></cell><cell r="FH58"><v>74.7</v></cell><cell r="FI58"><v>130.9</v></cell><cell r="FJ58"><v>131.6</v></cell><cell r="FK58"><v>229.1</v></cell><cell r="FL58"><v>114.5</v></cell><cell r="FM58"><v>139.8</v></cell><cell r="FN58"><v>184.7</v></cell><cell r="FO58"><v>100.9</v></cell><cell r="FP58"><v>171.7</v></cell><cell r="FQ58"><v>108.6</v></cell><cell r="FR58"><v>129</v></cell><cell r="FS58"><v>114.9</v></cell><cell r="FT58"><v>146.2</v></cell><cell r="FU58"><v>174.1</v></cell><cell r="FV58"><v>93.3</v></cell><cell r="FW58"><v>300.5</v></cell><cell r="FX58"><v>119.4</v></cell><cell r="FY58"><v>634.6</v></cell><cell r="FZ58"><v>105.6</v></cell><cell r="GA58"><v>276.5</v></cell><cell r="GB58"><v>8429</v></cell><cell r="GC58"><v>6550</v></cell><cell r="GD58"><v>207.8</v></cell><cell r="GE58"><v>590372.2</v></cell><cell r="GF58"><v>601.5</v></cell><cell r="GG58"><v>317.5</v></cell><cell r="GH58"><v>1538.1</v></cell><cell r="GI58"><v>0.1</v></cell><cell r="GJ58"><v>3980.4</v></cell><cell r="GK58"><v>191.6</v></cell><cell r="GL58"><v>55.4</v></cell><cell r="GM58"><v>54.6</v></cell><cell r="GN58"><v>51175</v></cell><cell r="GO58"><v>186153.2</v></cell></row><row r="58"><cell r="GQ58"><v>2436</v></cell><cell r="GR58"><v>2201</v></cell><cell r="GS58"><v>2565</v></cell><cell r="GT58"><v>4956</v></cell><cell r="GU58"><v>65.4</v></cell><cell r="GV58"><v>48675</v></cell><cell r="GW58"><v>195530</v></cell><cell r="GX58"><v>96.6</v></cell><cell r="GY58"><v>7.12</v></cell><cell r="GZ58"><v>6.19</v></cell><cell r="HA58"><v>4956</v></cell><cell r="HB58"><v>4870.8</v></cell><cell r="HC58"><v>8827.4</v></cell><cell r="HD58"><v>1830.6</v></cell><cell r="HE58"><v>1425.7</v></cell><cell r="HF58"><v>2199.9</v></cell><cell r="HG58"><v>4223.7</v></cell><cell r="HH58"><v>11.4</v></cell><cell r="HI58"><v>5.54</v></cell><cell r="HJ58"><v>159.6</v></cell><cell r="HK58"><v>161.7</v></cell><cell r="HL58"><v>146.2</v></cell><cell r="HM58"><v>169.6</v></cell><cell r="HN58"><v>134.4</v></cell><cell r="HO58"><v>160.2</v></cell><cell r="HP58"><v>21713.8</v></cell><cell r="HQ58"><v>23753.3</v></cell><cell r="HR58"><v>155</v></cell><cell r="HS58"><v>159</v></cell><cell r="HT58"><v>152.9</v></cell><cell r="HU58"><v>3838540</v></cell><cell r="HV58"><v>1360540</v></cell><cell r="HW58"><v>23981210</v></cell><cell r="HX58"><v>1451950</v></cell><cell r="HY58"><v>210430</v></cell><cell r="HZ58"><v>495900</v></cell><cell r="IA58"><v>1194880</v></cell><cell r="IB58"><v>71720</v></cell><cell r="IC58"><v>6176270</v></cell><cell r="ID58"><v>3191970</v></cell><cell r="IE58"><v>2984300</v></cell><cell r="IF58"><v>2355470</v></cell><cell r="IG58"><v>9450610</v></cell><cell r="IH58"><v>4642190</v></cell></row><row r="59"><cell r="A59"><v>44316</v></cell><cell r="B59"><v>1308110</v></cell><cell r="C59"><v>1701220</v></cell><cell r="D59"><v>323750</v></cell><cell r="E59"><v>476730</v></cell><cell r="F59"><v>179060</v></cell><cell r="G59"><v>1540</v></cell><cell r="H59"><v>550</v></cell><cell r="I59"><v>391750</v></cell><cell r="J59"><v>2266900</v></cell></row><row r="59"><cell r="M59"><v>12460.1</v></cell><cell r="N59"><v>263</v></cell></row><row r="59"><cell r="P59"><v>115473.3</v></cell><cell r="Q59"><v>3.31</v></cell><cell r="R59"><v>188403000</v></cell><cell r="S59"><v>29071597.2</v></cell></row><row r="59"><cell r="AP59"><v>17547</v></cell><cell r="AQ59"><v>9896</v></cell><cell r="AR59"><v>63.3</v></cell></row><row r="59"><cell r="AT59"><v>5.4</v></cell><cell r="AU59"><v>72340</v></cell><cell r="AV59"><v>588020</v></cell><cell r="AW59"><v>546059</v></cell><cell r="AX59"><v>111660</v></cell><cell r="AY59"><v>108020900</v></cell><cell r="AZ59"><v>12912990</v></cell><cell r="BA59"><v>28958750</v></cell><cell r="BB59"><v>28104190</v></cell><cell r="BC59"><v>706930</v></cell><cell r="BD59"><v>1135660</v></cell><cell r="BE59"><v>629090</v></cell><cell r="BF59"><v>72730</v></cell><cell r="BG59"><v>25923460</v></cell><cell r="BH59"><v>14614910</v></cell><cell r="BI59"><v>44740</v></cell><cell r="BJ59"><v>2424430</v></cell><cell r="BK59"><v>7853340</v></cell></row><row r="59"><cell r="CB59"><v>17030.2</v></cell><cell r="CC59"><v>2385.9</v></cell><cell r="CD59"><v>6682.5</v></cell><cell r="CE59"><v>23660</v></cell></row><row r="59"><cell r="CH59"><v>995097</v></cell><cell r="CI59"><v>667841</v></cell><cell r="CJ59"><v>301279</v></cell><cell r="CK59"><v>8485</v></cell><cell r="CL59"><v>27932</v></cell><cell r="CM59"><v>8918</v></cell><cell r="CN59"><v>-1714.1</v></cell></row><row r="59"><cell r="CP59"><v>3622.4</v></cell><cell r="CQ59"><v>30626</v></cell><cell r="CR59"><v>3379.4</v></cell><cell r="CS59"><v>45723.8</v></cell></row><row r="59"><cell r="CU59"><v>5060.2</v></cell><cell r="CV59"><v>6239.1</v></cell><cell r="CW59"><v>10872.7</v></cell><cell r="CX59"><v>157.9</v></cell><cell r="CY59"><v>158.1</v></cell><cell r="CZ59"><v>188.8</v></cell><cell r="DA59"><v>157.3</v></cell><cell r="DB59"><v>161.4</v></cell><cell r="DC59"><v>155.5</v></cell><cell r="DD59"><v>154.5</v></cell><cell r="DE59"><v>157.7</v></cell><cell r="DF59"><v>155.8</v></cell><cell r="DG59"><v>186.9</v></cell><cell r="DH59"><v>159.9</v></cell><cell r="DI59"><v>156</v></cell><cell r="DJ59"><v>158.1</v></cell><cell r="DK59"><v>158.1</v></cell><cell r="DL59"><v>162</v></cell><cell r="DM59"><v>194</v></cell><cell r="DN59"><v>153.4</v></cell><cell r="DO59"><v>161.4</v></cell><cell r="DP59"><v>154.7</v></cell><cell r="DQ59"><v>150.7</v></cell></row><row r="59"><cell r="DS59"><v>144.3</v></cell><cell r="DT59"><v>144.7</v></cell><cell r="DU59"><v>161.7</v></cell></row><row r="59"><cell r="DX59"><v>653236</v></cell><cell r="DY59"><v>638707</v></cell><cell r="DZ59"><v>239588.1</v></cell><cell r="EA59"><v>108</v></cell><cell r="EB59"><v>125.1</v></cell><cell r="EC59"><v>174</v></cell><cell r="ED59"><v>126.6</v></cell><cell r="EE59"><v>126.7</v></cell><cell r="EF59"><v>82.4</v></cell><cell r="EG59"><v>137.9</v></cell><cell r="EH59"><v>134.8</v></cell><cell r="EI59"><v>112.4</v></cell><cell r="EJ59"><v>142.3</v></cell><cell r="EK59"><v>128.7</v></cell><cell r="EL59"><v>131.7</v></cell><cell r="EM59"><v>151.8</v></cell><cell r="EN59"><v>162.1</v></cell><cell r="EO59"><v>143.2</v></cell><cell r="EP59"><v>184.3</v></cell><cell r="EQ59"><v>89.6</v></cell><cell r="ER59"><v>108.6</v></cell><cell r="ES59"><v>127.3</v></cell><cell r="ET59"><v>102.6</v></cell><cell r="EU59"><v>111.1</v></cell><cell r="EV59"><v>129.4</v></cell><cell r="EW59"><v>158.9</v></cell><cell r="EX59"><v>-140.6</v></cell><cell r="EY59"><v>-1719.6</v></cell><cell r="EZ59"><v>128.1</v></cell><cell r="FA59"><v>92</v></cell><cell r="FB59"><v>85.2</v></cell><cell r="FC59"><v>113.2</v></cell><cell r="FD59"><v>136.1</v></cell><cell r="FE59"><v>106.8</v></cell><cell r="FF59"><v>107</v></cell><cell r="FG59"><v>87.9</v></cell><cell r="FH59"><v>66.2</v></cell><cell r="FI59"><v>118.5</v></cell><cell r="FJ59"><v>120.2</v></cell><cell r="FK59"><v>206.2</v></cell><cell r="FL59"><v>106.5</v></cell><cell r="FM59"><v>120.1</v></cell><cell r="FN59"><v>158.2</v></cell><cell r="FO59"><v>80</v></cell><cell r="FP59"><v>139.7</v></cell><cell r="FQ59"><v>86</v></cell><cell r="FR59"><v>98.7</v></cell><cell r="FS59"><v>103.6</v></cell><cell r="FT59"><v>114</v></cell><cell r="FU59"><v>153.4</v></cell><cell r="FV59"><v>95</v></cell></row><row r="59"><cell r="GL59"><v>55.5</v></cell><cell r="GM59"><v>54</v></cell><cell r="GN59"><v>52350</v></cell><cell r="GO59"><v>198558.3</v></cell></row><row r="59"><cell r="GQ59"><v>2072</v></cell><cell r="GR59"><v>1838</v></cell><cell r="GS59"><v>1896</v></cell></row><row r="59"><cell r="GU59"><v>64.8</v></cell><cell r="GV59"><v>49850</v></cell><cell r="GW59"><v>471260</v></cell><cell r="GX59"><v>52.2</v></cell><cell r="GY59"><v>6.89</v></cell><cell r="GZ59"><v>6.07</v></cell></row><row r="59"><cell r="HC59"><v>7964.7</v></cell></row><row r="59"><cell r="HE59"><v>1297.3</v></cell></row><row r="59"><cell r="HI59"><v>5.69</v></cell><cell r="HJ59"><v>161.2</v></cell><cell r="HK59"><v>162.4</v></cell><cell r="HL59"><v>146.9</v></cell><cell r="HM59"><v>170.2</v></cell><cell r="HN59"><v>134.4</v></cell><cell r="HO59"><v>160.7</v></cell></row><row r="59"><cell r="HR59"><v>156.5</v></cell><cell r="HS59"><v>160.6</v></cell><cell r="HT59"><v>154.3</v></cell><cell r="HU59"><v>3720630</v></cell><cell r="HV59"><v>1430520</v></cell><cell r="HW59"><v>23807600</v></cell><cell r="HX59"><v>1439690</v></cell><cell r="HY59"><v>209570</v></cell><cell r="HZ59"><v>503950</v></cell><cell r="IA59"><v>1143270</v></cell><cell r="IB59"><v>54090</v></cell><cell r="IC59"><v>6092470</v></cell><cell r="ID59"><v>3168960</v></cell><cell r="IE59"><v>2923500</v></cell><cell r="IF59"><v>2348900</v></cell><cell r="IG59"><v>9237560</v></cell><cell r="IH59"><v>4630880</v></cell></row><row r="60"><cell r="A60"><v>44347</v></cell></row><row r="60"><cell r="Q60"><v>3.37</v></cell><cell r="R60"><v>189334230</v></cell><cell r="S60"><v>29641897.5</v></cell></row><row r="60"><cell r="AR60"><v>67</v></cell></row><row r="60"><cell r="AT60"><v>5.6</v></cell><cell r="AU60"><v>63313</v></cell><cell r="AV60"><v>598165</v></cell><cell r="AW60"><v>553529</v></cell><cell r="AX60"><v>114870</v></cell></row><row r="60"><cell r="CB60"><v>15105.7</v></cell><cell r="CC60"><v>1990.4</v></cell><cell r="CD60"><v>5534.8</v></cell></row><row r="60"><cell r="CH60"><v>352717</v></cell><cell r="CI60"><v>295257</v></cell><cell r="CJ60"><v>50325</v></cell></row><row r="60"><cell r="CM60"><v>7704</v></cell><cell r="CN60"><v>904.4</v></cell></row><row r="60"><cell r="CP60"><v>5270</v></cell><cell r="CQ60"><v>32210</v></cell></row><row r="60"><cell r="CS60"><v>38530</v></cell></row><row r="60"><cell r="CW60"><v>9450</v></cell></row><row r="60"><cell r="DZ60"><v>287574.5</v></cell></row><row r="60"><cell r="EX60"><v>-188.3</v></cell><cell r="EY60"><v>748.9</v></cell></row><row r="60"><cell r="GL60"><v>50.8</v></cell><cell r="GM60"><v>46.4</v></cell><cell r="GN60"><v>54040</v></cell><cell r="GO60"><v>206750</v></cell></row><row r="60"><cell r="GQ60"><v>2047</v></cell><cell r="GR60"><v>1655</v></cell><cell r="GS60"><v>1617</v></cell></row><row r="60"><cell r="GU60"><v>68.5</v></cell><cell r="GV60"><v>51540</v></cell></row><row r="60"><cell r="GY60"><v>6.72</v></cell><cell r="GZ60"><v>5.99</v></cell></row></sheetData><sheetData sheetId="3"></sheetData><sheetData sheetId="4"></sheetData><sheetData sheetId="5"></sheetData><sheetData sheetId="6"></sheetData><sheetData sheetId="7"></sheetData><sheetData sheetId="8"></sheetData><sheetData sheetId="9"></sheetData><sheetData sheetId="10"></sheetData><sheetData sheetId="11"></sheetData><sheetData sheetId="12"></sheetData><sheetData sheetId="13"></sheetData><sheetData sheetId="14"></sheetData><sheetData sheetId="15"></sheetData><sheetData sheetId="16"></sheetData><sheetData sheetId="17"></sheetData><sheetData sheetId="18"></sheetData><sheetData sheetId="19"></sheetData><sheetData sheetId="20"></sheetData><sheetData sheetId="21"></sheetData><sheetData sheetId="22"></sheetData></sheetDataSet></externalBook>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www.tradingeconomics.com/india/manufacturing-pmi" TargetMode="External"/><Relationship Id="rId3" Type="http://schemas.openxmlformats.org/officeDocument/2006/relationships/hyperlink" Target="http://www.tradingeconomics.com/india/services-pmi" TargetMode="External"/><Relationship Id="rId4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1:AR12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1" topLeftCell="AH2" activePane="bottomRight" state="frozen"/>
      <selection pane="topLeft" activeCell="A1" activeCellId="0" sqref="A1"/>
      <selection pane="topRight" activeCell="AH1" activeCellId="0" sqref="AH1"/>
      <selection pane="bottomLeft" activeCell="A2" activeCellId="0" sqref="A2"/>
      <selection pane="bottomRight" activeCell="AR1" activeCellId="0" sqref="AR1:AR120"/>
    </sheetView>
  </sheetViews>
  <sheetFormatPr defaultColWidth="9.15625" defaultRowHeight="15" zeroHeight="false" outlineLevelRow="0" outlineLevelCol="0"/>
  <cols>
    <col collapsed="false" customWidth="false" hidden="false" outlineLevel="0" max="8" min="1" style="1" width="9.14"/>
    <col collapsed="false" customWidth="true" hidden="false" outlineLevel="0" max="9" min="9" style="1" width="10.99"/>
    <col collapsed="false" customWidth="false" hidden="false" outlineLevel="0" max="12" min="10" style="1" width="9.14"/>
    <col collapsed="false" customWidth="true" hidden="false" outlineLevel="0" max="13" min="13" style="1" width="10.42"/>
    <col collapsed="false" customWidth="true" hidden="false" outlineLevel="0" max="14" min="14" style="1" width="13.14"/>
    <col collapsed="false" customWidth="true" hidden="false" outlineLevel="0" max="15" min="15" style="1" width="14.43"/>
    <col collapsed="false" customWidth="true" hidden="false" outlineLevel="0" max="16" min="16" style="1" width="14.28"/>
    <col collapsed="false" customWidth="false" hidden="false" outlineLevel="0" max="17" min="17" style="1" width="9.14"/>
    <col collapsed="false" customWidth="true" hidden="false" outlineLevel="0" max="18" min="18" style="1" width="10.99"/>
    <col collapsed="false" customWidth="true" hidden="false" outlineLevel="0" max="19" min="19" style="1" width="11.42"/>
    <col collapsed="false" customWidth="true" hidden="false" outlineLevel="0" max="20" min="20" style="1" width="10.14"/>
    <col collapsed="false" customWidth="false" hidden="false" outlineLevel="0" max="21" min="21" style="1" width="9.14"/>
    <col collapsed="false" customWidth="true" hidden="false" outlineLevel="0" max="22" min="22" style="1" width="18.71"/>
    <col collapsed="false" customWidth="false" hidden="false" outlineLevel="0" max="24" min="23" style="1" width="9.14"/>
    <col collapsed="false" customWidth="true" hidden="false" outlineLevel="0" max="25" min="25" style="1" width="14.57"/>
    <col collapsed="false" customWidth="true" hidden="false" outlineLevel="0" max="26" min="26" style="1" width="13.57"/>
    <col collapsed="false" customWidth="false" hidden="false" outlineLevel="0" max="1024" min="27" style="1" width="9.14"/>
  </cols>
  <sheetData>
    <row r="1" s="2" customFormat="true" ht="91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3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4" t="s">
        <v>43</v>
      </c>
    </row>
    <row r="2" customFormat="false" ht="13.8" hidden="false" customHeight="false" outlineLevel="0" collapsed="false">
      <c r="A2" s="5" t="n">
        <v>40237</v>
      </c>
      <c r="D2" s="1" t="n">
        <v>15757</v>
      </c>
      <c r="E2" s="1" t="n">
        <v>2453.7</v>
      </c>
      <c r="F2" s="1" t="n">
        <v>26162.6</v>
      </c>
      <c r="G2" s="1" t="n">
        <v>8239.6</v>
      </c>
      <c r="H2" s="1" t="n">
        <v>15468.2</v>
      </c>
      <c r="M2" s="1" t="n">
        <v>61315</v>
      </c>
      <c r="S2" s="1" t="n">
        <v>642419</v>
      </c>
      <c r="T2" s="1" t="n">
        <v>145857</v>
      </c>
      <c r="V2" s="6" t="n">
        <v>58.4639</v>
      </c>
      <c r="W2" s="6" t="n">
        <v>60.9166</v>
      </c>
      <c r="X2" s="7" t="n">
        <v>4.0266</v>
      </c>
      <c r="Y2" s="1" t="n">
        <v>30448590</v>
      </c>
      <c r="Z2" s="1" t="n">
        <v>91353.3</v>
      </c>
      <c r="AJ2" s="1" t="n">
        <v>1641.8</v>
      </c>
      <c r="AK2" s="1" t="n">
        <v>73.8</v>
      </c>
      <c r="AL2" s="8" t="n">
        <v>39.5</v>
      </c>
      <c r="AN2" s="1" t="n">
        <v>13303.3</v>
      </c>
      <c r="AP2" s="1" t="n">
        <v>8.79</v>
      </c>
      <c r="AQ2" s="1" t="n">
        <v>7.78</v>
      </c>
      <c r="AR2" s="1" t="n">
        <v>194834</v>
      </c>
    </row>
    <row r="3" customFormat="false" ht="13.8" hidden="false" customHeight="false" outlineLevel="0" collapsed="false">
      <c r="A3" s="5" t="n">
        <v>40268</v>
      </c>
      <c r="D3" s="1" t="n">
        <v>20252.6</v>
      </c>
      <c r="E3" s="1" t="n">
        <v>3730.2</v>
      </c>
      <c r="F3" s="1" t="n">
        <v>29624.6</v>
      </c>
      <c r="G3" s="1" t="n">
        <v>8720.9</v>
      </c>
      <c r="H3" s="1" t="n">
        <v>16404</v>
      </c>
      <c r="M3" s="1" t="n">
        <v>70193.8</v>
      </c>
      <c r="S3" s="1" t="n">
        <v>708369</v>
      </c>
      <c r="T3" s="1" t="n">
        <v>158775</v>
      </c>
      <c r="V3" s="6" t="n">
        <v>57.7768</v>
      </c>
      <c r="W3" s="6" t="n">
        <v>58.0544</v>
      </c>
      <c r="X3" s="7" t="n">
        <v>4.0823</v>
      </c>
      <c r="Y3" s="1" t="n">
        <v>31962990</v>
      </c>
      <c r="Z3" s="1" t="n">
        <v>161771.2</v>
      </c>
      <c r="AJ3" s="1" t="n">
        <v>2103.5</v>
      </c>
      <c r="AK3" s="1" t="n">
        <v>78.8</v>
      </c>
      <c r="AL3" s="8" t="n">
        <v>40.5</v>
      </c>
      <c r="AN3" s="1" t="n">
        <v>16522.4</v>
      </c>
      <c r="AP3" s="1" t="n">
        <v>8.71</v>
      </c>
      <c r="AQ3" s="1" t="n">
        <v>7.9</v>
      </c>
      <c r="AR3" s="1" t="n">
        <v>199654</v>
      </c>
    </row>
    <row r="4" customFormat="false" ht="13.8" hidden="false" customHeight="false" outlineLevel="0" collapsed="false">
      <c r="A4" s="5" t="n">
        <v>40298</v>
      </c>
      <c r="D4" s="1" t="n">
        <v>17738.9</v>
      </c>
      <c r="E4" s="1" t="n">
        <v>2800.5</v>
      </c>
      <c r="F4" s="1" t="n">
        <v>29996.8</v>
      </c>
      <c r="G4" s="1" t="n">
        <v>9454</v>
      </c>
      <c r="H4" s="1" t="n">
        <v>17028.3</v>
      </c>
      <c r="M4" s="1" t="n">
        <v>67104.8</v>
      </c>
      <c r="S4" s="1" t="n">
        <v>656096</v>
      </c>
      <c r="T4" s="1" t="n">
        <v>148247</v>
      </c>
      <c r="V4" s="6" t="n">
        <v>57.2384</v>
      </c>
      <c r="W4" s="6" t="n">
        <v>62.0789</v>
      </c>
      <c r="X4" s="7" t="n">
        <v>3.9937</v>
      </c>
      <c r="Y4" s="1" t="n">
        <v>31803220</v>
      </c>
      <c r="Z4" s="1" t="n">
        <v>192643.3</v>
      </c>
      <c r="AJ4" s="1" t="n">
        <v>1655.5</v>
      </c>
      <c r="AK4" s="1" t="n">
        <v>84.8</v>
      </c>
      <c r="AL4" s="8" t="n">
        <v>45.5</v>
      </c>
      <c r="AN4" s="1" t="n">
        <v>14938.4</v>
      </c>
      <c r="AP4" s="1" t="n">
        <v>8.74</v>
      </c>
      <c r="AQ4" s="1" t="n">
        <v>7.97</v>
      </c>
      <c r="AR4" s="1" t="n">
        <v>181539</v>
      </c>
    </row>
    <row r="5" customFormat="false" ht="13.8" hidden="false" customHeight="false" outlineLevel="0" collapsed="false">
      <c r="A5" s="5" t="n">
        <v>40329</v>
      </c>
      <c r="D5" s="1" t="n">
        <v>16534.8</v>
      </c>
      <c r="E5" s="1" t="n">
        <v>2584.1</v>
      </c>
      <c r="F5" s="1" t="n">
        <v>26537.6</v>
      </c>
      <c r="G5" s="1" t="n">
        <v>8572.1</v>
      </c>
      <c r="H5" s="1" t="n">
        <v>16677.7</v>
      </c>
      <c r="M5" s="1" t="n">
        <v>67998.5</v>
      </c>
      <c r="S5" s="1" t="n">
        <v>725311</v>
      </c>
      <c r="T5" s="1" t="n">
        <v>157509</v>
      </c>
      <c r="V5" s="6" t="n">
        <v>59.0042</v>
      </c>
      <c r="W5" s="6" t="n">
        <v>58.1998</v>
      </c>
      <c r="X5" s="7" t="n">
        <v>4.579</v>
      </c>
      <c r="Y5" s="1" t="n">
        <v>31964690</v>
      </c>
      <c r="Z5" s="1" t="n">
        <v>129828.8</v>
      </c>
      <c r="AJ5" s="1" t="n">
        <v>1274.9</v>
      </c>
      <c r="AK5" s="1" t="n">
        <v>75.9</v>
      </c>
      <c r="AL5" s="8" t="n">
        <v>45.3</v>
      </c>
      <c r="AM5" s="1" t="n">
        <v>174230</v>
      </c>
      <c r="AN5" s="1" t="n">
        <v>13950.7</v>
      </c>
      <c r="AP5" s="1" t="n">
        <v>8.64</v>
      </c>
      <c r="AQ5" s="1" t="n">
        <v>7.5</v>
      </c>
      <c r="AR5" s="1" t="n">
        <v>190067</v>
      </c>
    </row>
    <row r="6" customFormat="false" ht="13.8" hidden="false" customHeight="false" outlineLevel="0" collapsed="false">
      <c r="A6" s="5" t="n">
        <v>40359</v>
      </c>
      <c r="D6" s="1" t="n">
        <v>19840</v>
      </c>
      <c r="E6" s="1" t="n">
        <v>3343.8</v>
      </c>
      <c r="F6" s="1" t="n">
        <v>27069.9</v>
      </c>
      <c r="G6" s="1" t="n">
        <v>7831.5</v>
      </c>
      <c r="H6" s="1" t="n">
        <v>17751.5</v>
      </c>
      <c r="M6" s="1" t="n">
        <v>65414.9</v>
      </c>
      <c r="S6" s="1" t="n">
        <v>717859</v>
      </c>
      <c r="T6" s="1" t="n">
        <v>164567</v>
      </c>
      <c r="V6" s="6" t="n">
        <v>57.2556</v>
      </c>
      <c r="W6" s="6" t="n">
        <v>63.9664</v>
      </c>
      <c r="X6" s="7" t="n">
        <v>5.2542</v>
      </c>
      <c r="Y6" s="1" t="n">
        <v>33004830</v>
      </c>
      <c r="Z6" s="1" t="n">
        <v>102039.8</v>
      </c>
      <c r="AJ6" s="1" t="n">
        <v>1337.2</v>
      </c>
      <c r="AK6" s="1" t="n">
        <v>74.8</v>
      </c>
      <c r="AL6" s="8" t="n">
        <v>44.375</v>
      </c>
      <c r="AM6" s="1" t="n">
        <v>107890</v>
      </c>
      <c r="AN6" s="1" t="n">
        <v>16496.2</v>
      </c>
      <c r="AP6" s="1" t="n">
        <v>8.57</v>
      </c>
      <c r="AQ6" s="1" t="n">
        <v>7.55</v>
      </c>
      <c r="AR6" s="1" t="n">
        <v>181464</v>
      </c>
    </row>
    <row r="7" customFormat="false" ht="13.8" hidden="false" customHeight="false" outlineLevel="0" collapsed="false">
      <c r="A7" s="5" t="n">
        <v>40390</v>
      </c>
      <c r="D7" s="1" t="n">
        <v>16099.4</v>
      </c>
      <c r="E7" s="1" t="n">
        <v>2926.7</v>
      </c>
      <c r="F7" s="1" t="n">
        <v>29668.2</v>
      </c>
      <c r="G7" s="1" t="n">
        <v>8356.5</v>
      </c>
      <c r="H7" s="1" t="n">
        <v>18695.2</v>
      </c>
      <c r="M7" s="1" t="n">
        <v>65874.2</v>
      </c>
      <c r="S7" s="1" t="n">
        <v>710621</v>
      </c>
      <c r="T7" s="1" t="n">
        <v>167195</v>
      </c>
      <c r="V7" s="6" t="n">
        <v>57.5945</v>
      </c>
      <c r="W7" s="6" t="n">
        <v>61.7188</v>
      </c>
      <c r="X7" s="7" t="n">
        <v>5.4867</v>
      </c>
      <c r="Y7" s="1" t="n">
        <v>33285720</v>
      </c>
      <c r="Z7" s="1" t="n">
        <v>114942</v>
      </c>
      <c r="AJ7" s="1" t="n">
        <v>1465.5</v>
      </c>
      <c r="AK7" s="1" t="n">
        <v>75.6</v>
      </c>
      <c r="AL7" s="8" t="n">
        <v>35.96</v>
      </c>
      <c r="AM7" s="1" t="n">
        <v>122800</v>
      </c>
      <c r="AN7" s="1" t="n">
        <v>13172.7</v>
      </c>
      <c r="AP7" s="1" t="n">
        <v>8.58</v>
      </c>
      <c r="AQ7" s="1" t="n">
        <v>7.64</v>
      </c>
      <c r="AR7" s="1" t="n">
        <v>201704</v>
      </c>
    </row>
    <row r="8" customFormat="false" ht="13.8" hidden="false" customHeight="false" outlineLevel="0" collapsed="false">
      <c r="A8" s="5" t="n">
        <v>40421</v>
      </c>
      <c r="D8" s="1" t="n">
        <v>16806.6</v>
      </c>
      <c r="E8" s="1" t="n">
        <v>3031.1</v>
      </c>
      <c r="F8" s="1" t="n">
        <v>27106.4</v>
      </c>
      <c r="G8" s="1" t="n">
        <v>7191.9</v>
      </c>
      <c r="H8" s="1" t="n">
        <v>16275.3</v>
      </c>
      <c r="M8" s="1" t="n">
        <v>66849.5</v>
      </c>
      <c r="S8" s="1" t="n">
        <v>727542</v>
      </c>
      <c r="T8" s="1" t="n">
        <v>170414</v>
      </c>
      <c r="V8" s="6" t="n">
        <v>57.2482</v>
      </c>
      <c r="W8" s="6" t="n">
        <v>59.303</v>
      </c>
      <c r="X8" s="7" t="n">
        <v>6.0478</v>
      </c>
      <c r="Y8" s="1" t="n">
        <v>33066920</v>
      </c>
      <c r="Z8" s="1" t="n">
        <v>82747.1</v>
      </c>
      <c r="AJ8" s="1" t="n">
        <v>1447.2</v>
      </c>
      <c r="AK8" s="1" t="n">
        <v>77</v>
      </c>
      <c r="AL8" s="8" t="n">
        <v>35.7</v>
      </c>
      <c r="AM8" s="1" t="n">
        <v>124510</v>
      </c>
      <c r="AN8" s="1" t="n">
        <v>13775.5</v>
      </c>
      <c r="AP8" s="1" t="n">
        <v>8.77</v>
      </c>
      <c r="AQ8" s="1" t="n">
        <v>7.89</v>
      </c>
      <c r="AR8" s="1" t="n">
        <v>203872</v>
      </c>
    </row>
    <row r="9" customFormat="false" ht="13.8" hidden="false" customHeight="false" outlineLevel="0" collapsed="false">
      <c r="A9" s="5" t="n">
        <v>40451</v>
      </c>
      <c r="D9" s="1" t="n">
        <v>18223.9</v>
      </c>
      <c r="E9" s="1" t="n">
        <v>3023.9</v>
      </c>
      <c r="F9" s="1" t="n">
        <v>29544.9</v>
      </c>
      <c r="G9" s="1" t="n">
        <v>8434</v>
      </c>
      <c r="H9" s="1" t="n">
        <v>17711.5</v>
      </c>
      <c r="M9" s="1" t="n">
        <v>64794</v>
      </c>
      <c r="S9" s="1" t="n">
        <v>778351</v>
      </c>
      <c r="T9" s="1" t="n">
        <v>153716</v>
      </c>
      <c r="V9" s="6" t="n">
        <v>55.1309</v>
      </c>
      <c r="W9" s="6" t="n">
        <v>55.5788</v>
      </c>
      <c r="X9" s="7" t="n">
        <v>6.0686</v>
      </c>
      <c r="Y9" s="1" t="n">
        <v>33749960</v>
      </c>
      <c r="Z9" s="1" t="n">
        <v>176384</v>
      </c>
      <c r="AJ9" s="1" t="n">
        <v>1624.7</v>
      </c>
      <c r="AK9" s="1" t="n">
        <v>77.8</v>
      </c>
      <c r="AL9" s="8" t="n">
        <v>35.425</v>
      </c>
      <c r="AM9" s="1" t="n">
        <v>82700</v>
      </c>
      <c r="AN9" s="1" t="n">
        <v>15200</v>
      </c>
      <c r="AP9" s="1" t="n">
        <v>8.9</v>
      </c>
      <c r="AQ9" s="1" t="n">
        <v>7.93</v>
      </c>
      <c r="AR9" s="1" t="n">
        <v>215085</v>
      </c>
    </row>
    <row r="10" customFormat="false" ht="13.8" hidden="false" customHeight="false" outlineLevel="0" collapsed="false">
      <c r="A10" s="5" t="n">
        <v>40482</v>
      </c>
      <c r="D10" s="1" t="n">
        <v>17929.9</v>
      </c>
      <c r="E10" s="1" t="n">
        <v>3482.1</v>
      </c>
      <c r="F10" s="1" t="n">
        <v>32462.2</v>
      </c>
      <c r="G10" s="1" t="n">
        <v>8346.6</v>
      </c>
      <c r="H10" s="1" t="n">
        <v>19144.9</v>
      </c>
      <c r="M10" s="1" t="n">
        <v>70614</v>
      </c>
      <c r="S10" s="1" t="n">
        <v>874146</v>
      </c>
      <c r="T10" s="1" t="n">
        <v>188522</v>
      </c>
      <c r="V10" s="6" t="n">
        <v>57.2143</v>
      </c>
      <c r="W10" s="6" t="n">
        <v>56.2111</v>
      </c>
      <c r="X10" s="7" t="n">
        <v>6.6132</v>
      </c>
      <c r="Y10" s="1" t="n">
        <v>34759820</v>
      </c>
      <c r="Z10" s="1" t="n">
        <v>70338.9</v>
      </c>
      <c r="AJ10" s="1" t="n">
        <v>1866.4</v>
      </c>
      <c r="AK10" s="1" t="n">
        <v>82.7</v>
      </c>
      <c r="AL10" s="8" t="n">
        <v>34.9</v>
      </c>
      <c r="AM10" s="1" t="n">
        <v>101580</v>
      </c>
      <c r="AN10" s="1" t="n">
        <v>14447.8</v>
      </c>
      <c r="AP10" s="1" t="n">
        <v>8.86</v>
      </c>
      <c r="AQ10" s="1" t="n">
        <v>8.01</v>
      </c>
      <c r="AR10" s="1" t="n">
        <v>230400</v>
      </c>
    </row>
    <row r="11" customFormat="false" ht="13.8" hidden="false" customHeight="false" outlineLevel="0" collapsed="false">
      <c r="A11" s="5" t="n">
        <v>40512</v>
      </c>
      <c r="D11" s="1" t="n">
        <v>21488.7</v>
      </c>
      <c r="E11" s="1" t="n">
        <v>3228.3</v>
      </c>
      <c r="F11" s="1" t="n">
        <v>28841.2</v>
      </c>
      <c r="G11" s="1" t="n">
        <v>7791.9</v>
      </c>
      <c r="H11" s="1" t="n">
        <v>18008.1</v>
      </c>
      <c r="J11" s="9" t="n">
        <v>12492.7</v>
      </c>
      <c r="M11" s="1" t="n">
        <v>62272.2</v>
      </c>
      <c r="S11" s="1" t="n">
        <v>708476</v>
      </c>
      <c r="T11" s="1" t="n">
        <v>165610</v>
      </c>
      <c r="V11" s="6" t="n">
        <v>58.3664</v>
      </c>
      <c r="W11" s="6" t="n">
        <v>60.0963</v>
      </c>
      <c r="X11" s="7" t="n">
        <v>6.7558</v>
      </c>
      <c r="Y11" s="1" t="n">
        <v>35092550</v>
      </c>
      <c r="Z11" s="1" t="n">
        <v>80606.2</v>
      </c>
      <c r="AJ11" s="1" t="n">
        <v>2721.6</v>
      </c>
      <c r="AK11" s="1" t="n">
        <v>85.3</v>
      </c>
      <c r="AL11" s="8" t="n">
        <v>34.3</v>
      </c>
      <c r="AM11" s="1" t="n">
        <v>-11670</v>
      </c>
      <c r="AN11" s="1" t="n">
        <v>18260.4</v>
      </c>
      <c r="AP11" s="1" t="n">
        <v>8.91</v>
      </c>
      <c r="AQ11" s="1" t="n">
        <v>8.02</v>
      </c>
      <c r="AR11" s="1" t="n">
        <v>200634</v>
      </c>
    </row>
    <row r="12" customFormat="false" ht="13.8" hidden="false" customHeight="false" outlineLevel="0" collapsed="false">
      <c r="A12" s="5" t="n">
        <v>40543</v>
      </c>
      <c r="D12" s="1" t="n">
        <v>26343.5</v>
      </c>
      <c r="E12" s="1" t="n">
        <v>3958.5</v>
      </c>
      <c r="F12" s="1" t="n">
        <v>31508.8</v>
      </c>
      <c r="G12" s="1" t="n">
        <v>9243</v>
      </c>
      <c r="H12" s="1" t="n">
        <v>19257.2</v>
      </c>
      <c r="I12" s="9" t="n">
        <v>79880</v>
      </c>
      <c r="J12" s="9" t="n">
        <v>13539.7</v>
      </c>
      <c r="M12" s="1" t="n">
        <v>67321.7</v>
      </c>
      <c r="S12" s="1" t="n">
        <v>753102</v>
      </c>
      <c r="T12" s="1" t="n">
        <v>188391</v>
      </c>
      <c r="V12" s="6" t="n">
        <v>56.661</v>
      </c>
      <c r="W12" s="6" t="n">
        <v>57.7439</v>
      </c>
      <c r="X12" s="7" t="n">
        <v>7.0477</v>
      </c>
      <c r="Y12" s="1" t="n">
        <v>36994240</v>
      </c>
      <c r="Z12" s="1" t="n">
        <v>105221.1</v>
      </c>
      <c r="AJ12" s="1" t="n">
        <v>3461.5</v>
      </c>
      <c r="AK12" s="1" t="n">
        <v>91.4</v>
      </c>
      <c r="AL12" s="8" t="n">
        <v>34.1</v>
      </c>
      <c r="AM12" s="1" t="n">
        <v>124620</v>
      </c>
      <c r="AN12" s="1" t="n">
        <v>22385</v>
      </c>
      <c r="AP12" s="1" t="n">
        <v>8.93</v>
      </c>
      <c r="AQ12" s="1" t="n">
        <v>8.04</v>
      </c>
      <c r="AR12" s="1" t="n">
        <v>190464</v>
      </c>
    </row>
    <row r="13" customFormat="false" ht="13.8" hidden="false" customHeight="false" outlineLevel="0" collapsed="false">
      <c r="A13" s="5" t="n">
        <v>40574</v>
      </c>
      <c r="B13" s="1" t="n">
        <v>89.5</v>
      </c>
      <c r="C13" s="1" t="n">
        <v>92.3</v>
      </c>
      <c r="D13" s="1" t="n">
        <v>22688.5</v>
      </c>
      <c r="E13" s="1" t="n">
        <v>4082</v>
      </c>
      <c r="F13" s="9" t="n">
        <v>33348.7</v>
      </c>
      <c r="G13" s="9" t="n">
        <v>9720.3</v>
      </c>
      <c r="H13" s="1" t="n">
        <v>19592.4</v>
      </c>
      <c r="I13" s="9" t="n">
        <v>82550</v>
      </c>
      <c r="J13" s="9" t="n">
        <v>12950.3</v>
      </c>
      <c r="M13" s="1" t="n">
        <v>71654.7</v>
      </c>
      <c r="S13" s="1" t="n">
        <v>747309</v>
      </c>
      <c r="T13" s="1" t="n">
        <v>180072</v>
      </c>
      <c r="V13" s="6" t="n">
        <v>56.8164</v>
      </c>
      <c r="W13" s="6" t="n">
        <v>58.1213</v>
      </c>
      <c r="X13" s="7" t="n">
        <v>7.078</v>
      </c>
      <c r="Y13" s="1" t="n">
        <v>36764950</v>
      </c>
      <c r="Z13" s="1" t="n">
        <v>109806.6</v>
      </c>
      <c r="AJ13" s="1" t="n">
        <v>2262.5</v>
      </c>
      <c r="AK13" s="1" t="n">
        <v>96.5</v>
      </c>
      <c r="AL13" s="8" t="n">
        <v>34.525</v>
      </c>
      <c r="AM13" s="1" t="n">
        <v>126370</v>
      </c>
      <c r="AN13" s="1" t="n">
        <v>18606.5</v>
      </c>
      <c r="AP13" s="1" t="n">
        <v>9.04</v>
      </c>
      <c r="AQ13" s="1" t="n">
        <v>8.17</v>
      </c>
      <c r="AR13" s="1" t="n">
        <v>231584</v>
      </c>
    </row>
    <row r="14" customFormat="false" ht="13.8" hidden="false" customHeight="false" outlineLevel="0" collapsed="false">
      <c r="A14" s="5" t="n">
        <v>40602</v>
      </c>
      <c r="B14" s="1" t="n">
        <v>88.4</v>
      </c>
      <c r="C14" s="1" t="n">
        <v>89.3</v>
      </c>
      <c r="D14" s="9" t="n">
        <v>23241.3</v>
      </c>
      <c r="E14" s="9" t="n">
        <v>3914.4</v>
      </c>
      <c r="F14" s="9" t="n">
        <v>32970.4</v>
      </c>
      <c r="G14" s="9" t="n">
        <v>9077.6</v>
      </c>
      <c r="H14" s="1" t="n">
        <v>18548</v>
      </c>
      <c r="I14" s="9" t="n">
        <v>76800</v>
      </c>
      <c r="J14" s="9" t="n">
        <v>12006.8</v>
      </c>
      <c r="K14" s="10" t="n">
        <v>184.3</v>
      </c>
      <c r="L14" s="9" t="n">
        <v>46590</v>
      </c>
      <c r="M14" s="1" t="n">
        <v>65708.3</v>
      </c>
      <c r="S14" s="1" t="n">
        <v>776005</v>
      </c>
      <c r="T14" s="1" t="n">
        <v>185460</v>
      </c>
      <c r="V14" s="6" t="n">
        <v>57.9414</v>
      </c>
      <c r="W14" s="6" t="n">
        <v>60.178</v>
      </c>
      <c r="X14" s="7" t="n">
        <v>7.0763</v>
      </c>
      <c r="Y14" s="1" t="n">
        <v>37477240</v>
      </c>
      <c r="Z14" s="1" t="n">
        <v>61380.1</v>
      </c>
      <c r="AJ14" s="1" t="n">
        <v>2763.9</v>
      </c>
      <c r="AK14" s="1" t="n">
        <v>103.7</v>
      </c>
      <c r="AL14" s="8" t="n">
        <v>34.5</v>
      </c>
      <c r="AM14" s="1" t="n">
        <v>87200</v>
      </c>
      <c r="AN14" s="1" t="n">
        <v>19326.9</v>
      </c>
      <c r="AP14" s="1" t="n">
        <v>8.97</v>
      </c>
      <c r="AQ14" s="1" t="n">
        <v>8.11</v>
      </c>
      <c r="AR14" s="1" t="n">
        <v>232491</v>
      </c>
    </row>
    <row r="15" customFormat="false" ht="13.8" hidden="false" customHeight="false" outlineLevel="0" collapsed="false">
      <c r="A15" s="5" t="n">
        <v>40633</v>
      </c>
      <c r="B15" s="1" t="n">
        <v>88.4</v>
      </c>
      <c r="C15" s="1" t="n">
        <v>88.6</v>
      </c>
      <c r="D15" s="9" t="n">
        <v>30419.5</v>
      </c>
      <c r="E15" s="9" t="n">
        <v>5182.6</v>
      </c>
      <c r="F15" s="9" t="n">
        <v>34268</v>
      </c>
      <c r="G15" s="9" t="n">
        <v>11953.3</v>
      </c>
      <c r="H15" s="1" t="n">
        <v>19519.4</v>
      </c>
      <c r="I15" s="9" t="n">
        <v>88840</v>
      </c>
      <c r="J15" s="9" t="n">
        <v>12908.4</v>
      </c>
      <c r="K15" s="1" t="n">
        <v>214</v>
      </c>
      <c r="L15" s="9" t="n">
        <v>53700</v>
      </c>
      <c r="M15" s="1" t="n">
        <v>75536.1</v>
      </c>
      <c r="S15" s="1" t="n">
        <v>840944</v>
      </c>
      <c r="T15" s="1" t="n">
        <v>187901</v>
      </c>
      <c r="V15" s="6" t="n">
        <v>57.9272</v>
      </c>
      <c r="W15" s="6" t="n">
        <v>58.774</v>
      </c>
      <c r="X15" s="7" t="n">
        <v>7.1566</v>
      </c>
      <c r="Y15" s="1" t="n">
        <v>38778000</v>
      </c>
      <c r="Z15" s="1" t="n">
        <v>140911.2</v>
      </c>
      <c r="AJ15" s="1" t="n">
        <v>2695.9</v>
      </c>
      <c r="AK15" s="1" t="n">
        <v>114.6</v>
      </c>
      <c r="AL15" s="8" t="n">
        <v>34.6</v>
      </c>
      <c r="AM15" s="1" t="n">
        <v>489730</v>
      </c>
      <c r="AN15" s="1" t="n">
        <v>25236.9</v>
      </c>
      <c r="AP15" s="1" t="n">
        <v>9.22</v>
      </c>
      <c r="AQ15" s="1" t="n">
        <v>7.97</v>
      </c>
      <c r="AR15" s="1" t="n">
        <v>242238</v>
      </c>
    </row>
    <row r="16" customFormat="false" ht="13.8" hidden="false" customHeight="false" outlineLevel="0" collapsed="false">
      <c r="A16" s="5" t="n">
        <v>40663</v>
      </c>
      <c r="B16" s="1" t="n">
        <v>89.1</v>
      </c>
      <c r="C16" s="1" t="n">
        <v>88.9</v>
      </c>
      <c r="D16" s="9" t="n">
        <v>23473.5</v>
      </c>
      <c r="E16" s="9" t="n">
        <v>5120.9</v>
      </c>
      <c r="F16" s="9" t="n">
        <v>36599.8</v>
      </c>
      <c r="G16" s="9" t="n">
        <v>13004</v>
      </c>
      <c r="H16" s="1" t="n">
        <v>19240.9</v>
      </c>
      <c r="I16" s="9" t="n">
        <v>77520</v>
      </c>
      <c r="J16" s="9" t="n">
        <v>12566.8</v>
      </c>
      <c r="K16" s="9" t="n">
        <v>192.2</v>
      </c>
      <c r="L16" s="9" t="n">
        <v>49602</v>
      </c>
      <c r="M16" s="1" t="n">
        <v>71425.8</v>
      </c>
      <c r="N16" s="9"/>
      <c r="O16" s="9"/>
      <c r="P16" s="9" t="n">
        <v>36829000</v>
      </c>
      <c r="S16" s="1" t="n">
        <v>808728</v>
      </c>
      <c r="T16" s="1" t="n">
        <v>174931</v>
      </c>
      <c r="V16" s="6" t="n">
        <v>57.9642</v>
      </c>
      <c r="W16" s="6" t="n">
        <v>59.2019</v>
      </c>
      <c r="X16" s="7" t="n">
        <v>7.1833</v>
      </c>
      <c r="Y16" s="1" t="n">
        <v>38708150</v>
      </c>
      <c r="Z16" s="1" t="n">
        <v>48187.3</v>
      </c>
      <c r="AJ16" s="1" t="n">
        <v>1992.4</v>
      </c>
      <c r="AK16" s="1" t="n">
        <v>123.3</v>
      </c>
      <c r="AL16" s="8" t="n">
        <v>34.5</v>
      </c>
      <c r="AM16" s="1" t="n">
        <v>196350</v>
      </c>
      <c r="AN16" s="1" t="n">
        <v>18352.6</v>
      </c>
      <c r="AO16" s="1" t="n">
        <v>41.5</v>
      </c>
      <c r="AP16" s="1" t="n">
        <v>9.32</v>
      </c>
      <c r="AQ16" s="1" t="n">
        <v>8.05</v>
      </c>
      <c r="AR16" s="1" t="n">
        <v>207724</v>
      </c>
    </row>
    <row r="17" customFormat="false" ht="13.8" hidden="false" customHeight="false" outlineLevel="0" collapsed="false">
      <c r="A17" s="5" t="n">
        <v>40694</v>
      </c>
      <c r="B17" s="1" t="n">
        <v>89.8</v>
      </c>
      <c r="C17" s="1" t="n">
        <v>89.5</v>
      </c>
      <c r="D17" s="9" t="n">
        <v>26525.1</v>
      </c>
      <c r="E17" s="9" t="n">
        <v>5309.7</v>
      </c>
      <c r="F17" s="9" t="n">
        <v>45292.4</v>
      </c>
      <c r="G17" s="9" t="n">
        <v>13145.3</v>
      </c>
      <c r="H17" s="1" t="n">
        <v>24525.2</v>
      </c>
      <c r="I17" s="9" t="n">
        <v>79710</v>
      </c>
      <c r="J17" s="9" t="n">
        <v>14215.4</v>
      </c>
      <c r="K17" s="10" t="n">
        <v>198.8</v>
      </c>
      <c r="L17" s="9" t="n">
        <v>50141</v>
      </c>
      <c r="M17" s="1" t="n">
        <v>75009.3</v>
      </c>
      <c r="N17" s="10"/>
      <c r="O17" s="10"/>
      <c r="P17" s="9" t="n">
        <v>36890000</v>
      </c>
      <c r="S17" s="1" t="n">
        <v>827746</v>
      </c>
      <c r="T17" s="1" t="n">
        <v>174985</v>
      </c>
      <c r="V17" s="6" t="n">
        <v>57.5002</v>
      </c>
      <c r="W17" s="6" t="n">
        <v>55.0045</v>
      </c>
      <c r="X17" s="7" t="n">
        <v>8.0837</v>
      </c>
      <c r="Y17" s="9" t="n">
        <v>38867560</v>
      </c>
      <c r="Z17" s="1" t="n">
        <v>105025</v>
      </c>
      <c r="AJ17" s="1" t="n">
        <v>2304.1</v>
      </c>
      <c r="AK17" s="1" t="n">
        <v>115</v>
      </c>
      <c r="AL17" s="8" t="n">
        <v>34.5</v>
      </c>
      <c r="AM17" s="1" t="n">
        <v>78420</v>
      </c>
      <c r="AN17" s="1" t="n">
        <v>21215.4</v>
      </c>
      <c r="AO17" s="1" t="n">
        <v>42.1</v>
      </c>
      <c r="AP17" s="1" t="n">
        <v>9.52</v>
      </c>
      <c r="AQ17" s="1" t="n">
        <v>8.31</v>
      </c>
      <c r="AR17" s="1" t="n">
        <v>205638</v>
      </c>
    </row>
    <row r="18" customFormat="false" ht="13.8" hidden="false" customHeight="false" outlineLevel="0" collapsed="false">
      <c r="A18" s="5" t="n">
        <v>40724</v>
      </c>
      <c r="B18" s="1" t="n">
        <v>90.6</v>
      </c>
      <c r="C18" s="1" t="n">
        <v>90.5</v>
      </c>
      <c r="D18" s="9" t="n">
        <v>26541.6</v>
      </c>
      <c r="E18" s="9" t="n">
        <v>4853.6</v>
      </c>
      <c r="F18" s="9" t="n">
        <v>40874.3</v>
      </c>
      <c r="G18" s="9" t="n">
        <v>13278.1</v>
      </c>
      <c r="H18" s="1" t="n">
        <v>23467</v>
      </c>
      <c r="I18" s="9" t="n">
        <v>76430</v>
      </c>
      <c r="J18" s="9" t="n">
        <v>13646.1</v>
      </c>
      <c r="K18" s="10" t="n">
        <v>188.8</v>
      </c>
      <c r="L18" s="9" t="n">
        <v>46893</v>
      </c>
      <c r="M18" s="1" t="n">
        <v>70600.7</v>
      </c>
      <c r="P18" s="9" t="n">
        <v>37239000</v>
      </c>
      <c r="Q18" s="9" t="n">
        <v>12130</v>
      </c>
      <c r="S18" s="1" t="n">
        <v>825388</v>
      </c>
      <c r="T18" s="1" t="n">
        <v>182324</v>
      </c>
      <c r="V18" s="6" t="n">
        <v>55.2883</v>
      </c>
      <c r="W18" s="6" t="n">
        <v>56.1245</v>
      </c>
      <c r="X18" s="7" t="n">
        <v>8.1021</v>
      </c>
      <c r="Y18" s="9" t="n">
        <v>39364700</v>
      </c>
      <c r="Z18" s="1" t="n">
        <v>85197.7</v>
      </c>
      <c r="AJ18" s="1" t="n">
        <v>2413.1</v>
      </c>
      <c r="AK18" s="1" t="n">
        <v>113.8</v>
      </c>
      <c r="AL18" s="8" t="n">
        <v>34.5667</v>
      </c>
      <c r="AM18" s="1" t="n">
        <v>81990</v>
      </c>
      <c r="AN18" s="1" t="n">
        <v>21688</v>
      </c>
      <c r="AO18" s="1" t="n">
        <v>39.8</v>
      </c>
      <c r="AP18" s="1" t="n">
        <v>9.55</v>
      </c>
      <c r="AQ18" s="1" t="n">
        <v>8.28</v>
      </c>
      <c r="AR18" s="1" t="n">
        <v>188778</v>
      </c>
    </row>
    <row r="19" customFormat="false" ht="13.8" hidden="false" customHeight="false" outlineLevel="0" collapsed="false">
      <c r="A19" s="5" t="n">
        <v>40755</v>
      </c>
      <c r="B19" s="1" t="n">
        <v>91.8</v>
      </c>
      <c r="C19" s="1" t="n">
        <v>91.8</v>
      </c>
      <c r="D19" s="9" t="n">
        <v>26425</v>
      </c>
      <c r="E19" s="9" t="n">
        <v>4665.3</v>
      </c>
      <c r="F19" s="9" t="n">
        <v>41103.5</v>
      </c>
      <c r="G19" s="9" t="n">
        <v>12942.3</v>
      </c>
      <c r="H19" s="1" t="n">
        <v>24542.7</v>
      </c>
      <c r="I19" s="9" t="n">
        <v>79660</v>
      </c>
      <c r="J19" s="9" t="n">
        <v>13252.3</v>
      </c>
      <c r="K19" s="9" t="n">
        <v>195.4</v>
      </c>
      <c r="L19" s="9" t="n">
        <v>46453</v>
      </c>
      <c r="M19" s="1" t="n">
        <v>74425.2</v>
      </c>
      <c r="N19" s="9"/>
      <c r="O19" s="9"/>
      <c r="P19" s="9" t="n">
        <v>37281580</v>
      </c>
      <c r="Q19" s="9" t="n">
        <v>11762</v>
      </c>
      <c r="S19" s="1" t="n">
        <v>782852</v>
      </c>
      <c r="T19" s="1" t="n">
        <v>205335</v>
      </c>
      <c r="V19" s="6" t="n">
        <v>53.5951</v>
      </c>
      <c r="W19" s="6" t="n">
        <v>58.1641</v>
      </c>
      <c r="X19" s="7" t="n">
        <v>8.063</v>
      </c>
      <c r="Y19" s="9" t="n">
        <v>39409160</v>
      </c>
      <c r="Z19" s="1" t="n">
        <v>135447.9</v>
      </c>
      <c r="AJ19" s="1" t="n">
        <v>2595.2</v>
      </c>
      <c r="AK19" s="1" t="n">
        <v>117</v>
      </c>
      <c r="AL19" s="8" t="n">
        <v>34.425</v>
      </c>
      <c r="AM19" s="1" t="n">
        <v>74140</v>
      </c>
      <c r="AN19" s="1" t="n">
        <v>21759.7</v>
      </c>
      <c r="AO19" s="1" t="n">
        <v>39.9</v>
      </c>
      <c r="AP19" s="1" t="n">
        <v>9.46</v>
      </c>
      <c r="AQ19" s="1" t="n">
        <v>8.32</v>
      </c>
      <c r="AR19" s="1" t="n">
        <v>183339</v>
      </c>
    </row>
    <row r="20" customFormat="false" ht="13.8" hidden="false" customHeight="false" outlineLevel="0" collapsed="false">
      <c r="A20" s="5" t="n">
        <v>40786</v>
      </c>
      <c r="B20" s="1" t="n">
        <v>92.7</v>
      </c>
      <c r="C20" s="1" t="n">
        <v>92.9</v>
      </c>
      <c r="D20" s="9" t="n">
        <v>24767.7</v>
      </c>
      <c r="E20" s="9" t="n">
        <v>4387.1</v>
      </c>
      <c r="F20" s="9" t="n">
        <v>39983.6</v>
      </c>
      <c r="G20" s="9" t="n">
        <v>12505.4</v>
      </c>
      <c r="H20" s="1" t="n">
        <v>22845.6</v>
      </c>
      <c r="I20" s="9" t="n">
        <v>75790</v>
      </c>
      <c r="J20" s="9" t="n">
        <v>12634.5</v>
      </c>
      <c r="K20" s="10" t="n">
        <v>194.4</v>
      </c>
      <c r="L20" s="9" t="n">
        <v>44404</v>
      </c>
      <c r="M20" s="1" t="n">
        <v>73101.2</v>
      </c>
      <c r="N20" s="9"/>
      <c r="O20" s="9"/>
      <c r="P20" s="9" t="n">
        <v>37611000</v>
      </c>
      <c r="Q20" s="9" t="n">
        <v>11167</v>
      </c>
      <c r="S20" s="1" t="n">
        <v>836887</v>
      </c>
      <c r="T20" s="1" t="n">
        <v>212077</v>
      </c>
      <c r="V20" s="6" t="n">
        <v>52.5932</v>
      </c>
      <c r="W20" s="6" t="n">
        <v>53.8086</v>
      </c>
      <c r="X20" s="7" t="n">
        <v>8.2994</v>
      </c>
      <c r="Y20" s="9" t="n">
        <v>39740490</v>
      </c>
      <c r="Z20" s="1" t="n">
        <v>108262.1</v>
      </c>
      <c r="AJ20" s="1" t="n">
        <v>2475.9</v>
      </c>
      <c r="AK20" s="1" t="n">
        <v>110.2</v>
      </c>
      <c r="AL20" s="8" t="n">
        <v>34.5</v>
      </c>
      <c r="AM20" s="1" t="n">
        <v>105770</v>
      </c>
      <c r="AN20" s="1" t="n">
        <v>20380.6</v>
      </c>
      <c r="AO20" s="1" t="n">
        <v>33.6</v>
      </c>
      <c r="AP20" s="1" t="n">
        <v>9.46</v>
      </c>
      <c r="AQ20" s="1" t="n">
        <v>8.28</v>
      </c>
      <c r="AR20" s="1" t="n">
        <v>191914</v>
      </c>
    </row>
    <row r="21" customFormat="false" ht="13.8" hidden="false" customHeight="false" outlineLevel="0" collapsed="false">
      <c r="A21" s="5" t="n">
        <v>40816</v>
      </c>
      <c r="B21" s="1" t="n">
        <v>93.8</v>
      </c>
      <c r="C21" s="1" t="n">
        <v>94.2</v>
      </c>
      <c r="D21" s="9" t="n">
        <v>26557.6</v>
      </c>
      <c r="E21" s="9" t="n">
        <v>4868.3</v>
      </c>
      <c r="F21" s="9" t="n">
        <v>39750.6</v>
      </c>
      <c r="G21" s="9" t="n">
        <v>10778.1</v>
      </c>
      <c r="H21" s="1" t="n">
        <v>24343</v>
      </c>
      <c r="I21" s="9" t="n">
        <v>70170</v>
      </c>
      <c r="J21" s="9" t="n">
        <v>12122.7</v>
      </c>
      <c r="K21" s="9" t="n">
        <v>192.9</v>
      </c>
      <c r="L21" s="9" t="n">
        <v>42388</v>
      </c>
      <c r="M21" s="1" t="n">
        <v>70497.5</v>
      </c>
      <c r="N21" s="10"/>
      <c r="O21" s="10"/>
      <c r="P21" s="9" t="n">
        <v>37969000</v>
      </c>
      <c r="Q21" s="9" t="n">
        <v>11219</v>
      </c>
      <c r="R21" s="9" t="n">
        <v>1227662</v>
      </c>
      <c r="S21" s="1" t="n">
        <v>928716</v>
      </c>
      <c r="T21" s="1" t="n">
        <v>230838</v>
      </c>
      <c r="U21" s="9" t="n">
        <v>57048</v>
      </c>
      <c r="V21" s="6" t="n">
        <v>50.4146</v>
      </c>
      <c r="W21" s="6" t="n">
        <v>49.7684</v>
      </c>
      <c r="X21" s="7" t="n">
        <v>8.3734</v>
      </c>
      <c r="Y21" s="9" t="n">
        <v>41539860</v>
      </c>
      <c r="Z21" s="1" t="n">
        <v>97541.4</v>
      </c>
      <c r="AJ21" s="1" t="n">
        <v>2955.4</v>
      </c>
      <c r="AK21" s="1" t="n">
        <v>112.8</v>
      </c>
      <c r="AL21" s="8" t="n">
        <v>38.6</v>
      </c>
      <c r="AM21" s="1" t="n">
        <v>181180</v>
      </c>
      <c r="AN21" s="1" t="n">
        <v>21689.3</v>
      </c>
      <c r="AO21" s="1" t="n">
        <v>30.8</v>
      </c>
      <c r="AP21" s="1" t="n">
        <v>9.48</v>
      </c>
      <c r="AQ21" s="1" t="n">
        <v>8.31</v>
      </c>
      <c r="AR21" s="1" t="n">
        <v>218166</v>
      </c>
    </row>
    <row r="22" customFormat="false" ht="13.8" hidden="false" customHeight="false" outlineLevel="0" collapsed="false">
      <c r="A22" s="5" t="n">
        <v>40847</v>
      </c>
      <c r="B22" s="8" t="n">
        <v>94.8</v>
      </c>
      <c r="C22" s="8" t="n">
        <v>95.3</v>
      </c>
      <c r="D22" s="9" t="n">
        <v>23631</v>
      </c>
      <c r="E22" s="9" t="n">
        <v>4282.7</v>
      </c>
      <c r="F22" s="9" t="n">
        <v>41173.3</v>
      </c>
      <c r="G22" s="9" t="n">
        <v>11233.9</v>
      </c>
      <c r="H22" s="1" t="n">
        <v>23359.6</v>
      </c>
      <c r="I22" s="9" t="n">
        <v>77680</v>
      </c>
      <c r="J22" s="9" t="n">
        <v>13820.4</v>
      </c>
      <c r="K22" s="10" t="n">
        <v>185.7</v>
      </c>
      <c r="L22" s="9" t="n">
        <v>45157</v>
      </c>
      <c r="M22" s="1" t="n">
        <v>74370.3</v>
      </c>
      <c r="N22" s="10"/>
      <c r="O22" s="10"/>
      <c r="P22" s="9" t="n">
        <v>38382000</v>
      </c>
      <c r="Q22" s="9" t="n">
        <v>12039</v>
      </c>
      <c r="R22" s="9" t="n">
        <v>1144716</v>
      </c>
      <c r="S22" s="1" t="n">
        <v>877270</v>
      </c>
      <c r="T22" s="1" t="n">
        <v>211068</v>
      </c>
      <c r="U22" s="9" t="n">
        <v>68152</v>
      </c>
      <c r="V22" s="6" t="n">
        <v>51.9819</v>
      </c>
      <c r="W22" s="6" t="n">
        <v>49.1256</v>
      </c>
      <c r="X22" s="7" t="n">
        <v>8.5399</v>
      </c>
      <c r="Y22" s="9" t="n">
        <v>40847700</v>
      </c>
      <c r="Z22" s="1" t="n">
        <v>70908.7</v>
      </c>
      <c r="AJ22" s="1" t="n">
        <v>2938.7</v>
      </c>
      <c r="AK22" s="1" t="n">
        <v>109.6</v>
      </c>
      <c r="AL22" s="8" t="n">
        <v>34.5</v>
      </c>
      <c r="AM22" s="1" t="n">
        <v>58650</v>
      </c>
      <c r="AN22" s="1" t="n">
        <v>19348.3</v>
      </c>
      <c r="AO22" s="1" t="n">
        <v>40.9</v>
      </c>
      <c r="AP22" s="1" t="n">
        <v>9.65</v>
      </c>
      <c r="AQ22" s="1" t="n">
        <v>8.73</v>
      </c>
      <c r="AR22" s="1" t="n">
        <v>184611</v>
      </c>
    </row>
    <row r="23" customFormat="false" ht="13.8" hidden="false" customHeight="false" outlineLevel="0" collapsed="false">
      <c r="A23" s="5" t="n">
        <v>40877</v>
      </c>
      <c r="B23" s="1" t="n">
        <v>95.2</v>
      </c>
      <c r="C23" s="1" t="n">
        <v>95.1</v>
      </c>
      <c r="D23" s="9" t="n">
        <v>23277.2</v>
      </c>
      <c r="E23" s="9" t="n">
        <v>4320</v>
      </c>
      <c r="F23" s="9" t="n">
        <v>39115.1</v>
      </c>
      <c r="G23" s="9" t="n">
        <v>12440.6</v>
      </c>
      <c r="H23" s="1" t="n">
        <v>24060</v>
      </c>
      <c r="I23" s="9" t="n">
        <v>81130</v>
      </c>
      <c r="J23" s="9" t="n">
        <v>14169.6</v>
      </c>
      <c r="K23" s="9" t="n">
        <v>185.1</v>
      </c>
      <c r="L23" s="9" t="n">
        <v>45658</v>
      </c>
      <c r="M23" s="1" t="n">
        <v>71234.4</v>
      </c>
      <c r="N23" s="9"/>
      <c r="O23" s="9" t="n">
        <v>70335340</v>
      </c>
      <c r="P23" s="9" t="n">
        <v>38724000</v>
      </c>
      <c r="Q23" s="9" t="n">
        <v>12986</v>
      </c>
      <c r="R23" s="9" t="n">
        <v>1161176</v>
      </c>
      <c r="S23" s="1" t="n">
        <v>867088</v>
      </c>
      <c r="T23" s="1" t="n">
        <v>229173</v>
      </c>
      <c r="U23" s="9" t="n">
        <v>39898</v>
      </c>
      <c r="V23" s="6" t="n">
        <v>51.0425</v>
      </c>
      <c r="W23" s="6" t="n">
        <v>53.2227</v>
      </c>
      <c r="X23" s="7" t="n">
        <v>8.7618</v>
      </c>
      <c r="Y23" s="9" t="n">
        <v>41275850</v>
      </c>
      <c r="Z23" s="1" t="n">
        <v>102980.9</v>
      </c>
      <c r="AJ23" s="1" t="n">
        <v>3666.4</v>
      </c>
      <c r="AK23" s="1" t="n">
        <v>110.8</v>
      </c>
      <c r="AL23" s="8" t="n">
        <v>34.525</v>
      </c>
      <c r="AM23" s="1" t="n">
        <v>97740</v>
      </c>
      <c r="AN23" s="1" t="n">
        <v>18957.2</v>
      </c>
      <c r="AO23" s="1" t="n">
        <v>49.2</v>
      </c>
      <c r="AP23" s="1" t="n">
        <v>9.78</v>
      </c>
      <c r="AQ23" s="1" t="n">
        <v>8.85</v>
      </c>
      <c r="AR23" s="1" t="n">
        <v>218643</v>
      </c>
    </row>
    <row r="24" customFormat="false" ht="13.8" hidden="false" customHeight="false" outlineLevel="0" collapsed="false">
      <c r="A24" s="5" t="n">
        <v>40908</v>
      </c>
      <c r="B24" s="8" t="n">
        <v>94.7</v>
      </c>
      <c r="C24" s="8" t="n">
        <v>93.6</v>
      </c>
      <c r="D24" s="9" t="n">
        <v>25369</v>
      </c>
      <c r="E24" s="9" t="n">
        <v>4426.9</v>
      </c>
      <c r="F24" s="9" t="n">
        <v>40049.3</v>
      </c>
      <c r="G24" s="9" t="n">
        <v>11680.2</v>
      </c>
      <c r="H24" s="1" t="n">
        <v>24804.9</v>
      </c>
      <c r="I24" s="9" t="n">
        <v>86810</v>
      </c>
      <c r="J24" s="9" t="n">
        <v>14836.3</v>
      </c>
      <c r="K24" s="9" t="n">
        <v>191.3</v>
      </c>
      <c r="L24" s="9" t="n">
        <v>47527</v>
      </c>
      <c r="M24" s="1" t="n">
        <v>73303</v>
      </c>
      <c r="N24" s="9"/>
      <c r="O24" s="9" t="n">
        <v>72213420</v>
      </c>
      <c r="P24" s="9" t="n">
        <v>40458000</v>
      </c>
      <c r="Q24" s="9" t="n">
        <v>13018</v>
      </c>
      <c r="R24" s="9" t="n">
        <v>1088746</v>
      </c>
      <c r="S24" s="1" t="n">
        <v>805198</v>
      </c>
      <c r="T24" s="1" t="n">
        <v>218369</v>
      </c>
      <c r="U24" s="9" t="n">
        <v>37014</v>
      </c>
      <c r="V24" s="6" t="n">
        <v>54.1611</v>
      </c>
      <c r="W24" s="6" t="n">
        <v>54.2368</v>
      </c>
      <c r="X24" s="7" t="n">
        <v>8.4444</v>
      </c>
      <c r="Y24" s="9" t="n">
        <v>42823308.9</v>
      </c>
      <c r="Z24" s="1" t="n">
        <v>161356.7</v>
      </c>
      <c r="AJ24" s="1" t="n">
        <v>3854.5</v>
      </c>
      <c r="AK24" s="1" t="n">
        <v>107.9</v>
      </c>
      <c r="AL24" s="8" t="n">
        <v>34.625</v>
      </c>
      <c r="AM24" s="1" t="n">
        <v>243420</v>
      </c>
      <c r="AN24" s="1" t="n">
        <v>20942.1</v>
      </c>
      <c r="AO24" s="1" t="n">
        <v>54.7</v>
      </c>
      <c r="AP24" s="1" t="n">
        <v>9.45</v>
      </c>
      <c r="AQ24" s="1" t="n">
        <v>8.47</v>
      </c>
      <c r="AR24" s="1" t="n">
        <v>209236</v>
      </c>
    </row>
    <row r="25" customFormat="false" ht="13.8" hidden="false" customHeight="false" outlineLevel="0" collapsed="false">
      <c r="A25" s="5" t="n">
        <v>40939</v>
      </c>
      <c r="B25" s="8" t="n">
        <v>95.1</v>
      </c>
      <c r="C25" s="8" t="n">
        <v>93.7</v>
      </c>
      <c r="D25" s="9" t="n">
        <v>25373.7</v>
      </c>
      <c r="E25" s="9" t="n">
        <v>4501.2</v>
      </c>
      <c r="F25" s="9" t="n">
        <v>42943.4</v>
      </c>
      <c r="G25" s="9" t="n">
        <v>14868.1</v>
      </c>
      <c r="H25" s="1" t="n">
        <v>22852.1</v>
      </c>
      <c r="I25" s="9" t="n">
        <v>87030</v>
      </c>
      <c r="J25" s="10" t="n">
        <v>14350.4</v>
      </c>
      <c r="K25" s="10" t="n">
        <v>176.1</v>
      </c>
      <c r="L25" s="9" t="n">
        <v>48883</v>
      </c>
      <c r="M25" s="1" t="n">
        <v>73928.8</v>
      </c>
      <c r="N25" s="9"/>
      <c r="O25" s="9" t="n">
        <v>71848300</v>
      </c>
      <c r="P25" s="9" t="n">
        <v>40388000</v>
      </c>
      <c r="Q25" s="9" t="n">
        <v>12168</v>
      </c>
      <c r="R25" s="9" t="n">
        <v>1264557</v>
      </c>
      <c r="S25" s="1" t="n">
        <v>825050</v>
      </c>
      <c r="T25" s="1" t="n">
        <v>224612</v>
      </c>
      <c r="U25" s="9" t="n">
        <v>42376</v>
      </c>
      <c r="V25" s="6" t="n">
        <v>57.4882</v>
      </c>
      <c r="W25" s="6" t="n">
        <v>57.9824</v>
      </c>
      <c r="X25" s="7" t="n">
        <v>8.5235</v>
      </c>
      <c r="Y25" s="9" t="n">
        <v>42696425</v>
      </c>
      <c r="Z25" s="1" t="n">
        <v>88873.5</v>
      </c>
      <c r="AJ25" s="1" t="n">
        <v>3961.5</v>
      </c>
      <c r="AK25" s="1" t="n">
        <v>110.7</v>
      </c>
      <c r="AL25" s="8" t="n">
        <v>39.4</v>
      </c>
      <c r="AM25" s="1" t="n">
        <v>67520</v>
      </c>
      <c r="AN25" s="1" t="n">
        <v>20872.5</v>
      </c>
      <c r="AO25" s="1" t="n">
        <v>56.3</v>
      </c>
      <c r="AP25" s="1" t="n">
        <v>9.28</v>
      </c>
      <c r="AQ25" s="1" t="n">
        <v>8.26</v>
      </c>
      <c r="AR25" s="1" t="n">
        <v>254172</v>
      </c>
    </row>
    <row r="26" customFormat="false" ht="13.8" hidden="false" customHeight="false" outlineLevel="0" collapsed="false">
      <c r="A26" s="5" t="n">
        <v>40968</v>
      </c>
      <c r="B26" s="1" t="n">
        <v>95.5</v>
      </c>
      <c r="C26" s="1" t="n">
        <v>94.2</v>
      </c>
      <c r="D26" s="9" t="n">
        <v>25198.1</v>
      </c>
      <c r="E26" s="9" t="n">
        <v>3914</v>
      </c>
      <c r="F26" s="9" t="n">
        <v>40124.3</v>
      </c>
      <c r="G26" s="9" t="n">
        <v>13122.9</v>
      </c>
      <c r="H26" s="1" t="n">
        <v>22320.6</v>
      </c>
      <c r="I26" s="9" t="n">
        <v>83760</v>
      </c>
      <c r="J26" s="10" t="n">
        <v>13502.2</v>
      </c>
      <c r="K26" s="10" t="n">
        <v>178.7</v>
      </c>
      <c r="L26" s="9" t="n">
        <v>43766</v>
      </c>
      <c r="M26" s="9" t="n">
        <v>71371.3</v>
      </c>
      <c r="N26" s="9" t="n">
        <v>10566450</v>
      </c>
      <c r="O26" s="9" t="n">
        <v>72530520</v>
      </c>
      <c r="P26" s="9" t="n">
        <v>40950000</v>
      </c>
      <c r="Q26" s="9" t="n">
        <v>12478</v>
      </c>
      <c r="R26" s="9" t="n">
        <v>1295051</v>
      </c>
      <c r="S26" s="1" t="n">
        <v>837743</v>
      </c>
      <c r="T26" s="1" t="n">
        <v>237306</v>
      </c>
      <c r="U26" s="9" t="n">
        <v>38155</v>
      </c>
      <c r="V26" s="6" t="n">
        <v>56.6032</v>
      </c>
      <c r="W26" s="6" t="n">
        <v>56.4637</v>
      </c>
      <c r="X26" s="7" t="n">
        <v>8.9118</v>
      </c>
      <c r="Y26" s="9" t="n">
        <v>43258830.7</v>
      </c>
      <c r="Z26" s="1" t="n">
        <v>141451.5</v>
      </c>
      <c r="AJ26" s="1" t="n">
        <v>4061</v>
      </c>
      <c r="AK26" s="1" t="n">
        <v>119.3</v>
      </c>
      <c r="AL26" s="8" t="n">
        <v>34.6</v>
      </c>
      <c r="AM26" s="1" t="n">
        <v>140510</v>
      </c>
      <c r="AN26" s="1" t="n">
        <v>21284.1</v>
      </c>
      <c r="AO26" s="1" t="n">
        <v>57.2</v>
      </c>
      <c r="AP26" s="1" t="n">
        <v>9.26</v>
      </c>
      <c r="AQ26" s="1" t="n">
        <v>8.19</v>
      </c>
      <c r="AR26" s="1" t="n">
        <v>271801</v>
      </c>
    </row>
    <row r="27" customFormat="false" ht="13.8" hidden="false" customHeight="false" outlineLevel="0" collapsed="false">
      <c r="A27" s="5" t="n">
        <v>40999</v>
      </c>
      <c r="B27" s="1" t="n">
        <v>96.4</v>
      </c>
      <c r="C27" s="1" t="n">
        <v>95.4</v>
      </c>
      <c r="D27" s="9" t="n">
        <v>28840.1</v>
      </c>
      <c r="E27" s="9" t="n">
        <v>5297.4</v>
      </c>
      <c r="F27" s="9" t="n">
        <v>42381.8</v>
      </c>
      <c r="G27" s="9" t="n">
        <v>15972.8</v>
      </c>
      <c r="H27" s="1" t="n">
        <v>21555.5</v>
      </c>
      <c r="I27" s="9" t="n">
        <v>93850</v>
      </c>
      <c r="J27" s="10" t="n">
        <v>13188.6</v>
      </c>
      <c r="K27" s="10" t="n">
        <v>200.5</v>
      </c>
      <c r="L27" s="9" t="n">
        <v>49149</v>
      </c>
      <c r="M27" s="9" t="n">
        <v>77619.1</v>
      </c>
      <c r="N27" s="9" t="n">
        <v>10672300</v>
      </c>
      <c r="O27" s="9" t="n">
        <v>73848310</v>
      </c>
      <c r="P27" s="9" t="n">
        <v>42897450</v>
      </c>
      <c r="Q27" s="9" t="n">
        <v>13597</v>
      </c>
      <c r="R27" s="9" t="n">
        <v>1328604</v>
      </c>
      <c r="S27" s="1" t="n">
        <v>850637</v>
      </c>
      <c r="T27" s="1" t="n">
        <v>257963</v>
      </c>
      <c r="U27" s="9" t="n">
        <v>45496</v>
      </c>
      <c r="V27" s="6" t="n">
        <v>54.743</v>
      </c>
      <c r="W27" s="6" t="n">
        <v>52.3077</v>
      </c>
      <c r="X27" s="7" t="n">
        <v>8.9623</v>
      </c>
      <c r="Y27" s="9" t="n">
        <v>45305488.8</v>
      </c>
      <c r="Z27" s="1" t="n">
        <v>163989</v>
      </c>
      <c r="AJ27" s="1" t="n">
        <v>3783.2</v>
      </c>
      <c r="AK27" s="1" t="n">
        <v>125.4</v>
      </c>
      <c r="AL27" s="8" t="n">
        <v>34.96</v>
      </c>
      <c r="AM27" s="1" t="n">
        <v>260110</v>
      </c>
      <c r="AN27" s="1" t="n">
        <v>23542.7</v>
      </c>
      <c r="AO27" s="1" t="n">
        <v>65.6</v>
      </c>
      <c r="AP27" s="1" t="n">
        <v>9.42</v>
      </c>
      <c r="AQ27" s="1" t="n">
        <v>8.37</v>
      </c>
      <c r="AR27" s="1" t="n">
        <v>295403</v>
      </c>
    </row>
    <row r="28" customFormat="false" ht="13.8" hidden="false" customHeight="false" outlineLevel="0" collapsed="false">
      <c r="A28" s="5" t="n">
        <v>41029</v>
      </c>
      <c r="B28" s="1" t="n">
        <v>97.8</v>
      </c>
      <c r="C28" s="1" t="n">
        <v>97.4</v>
      </c>
      <c r="D28" s="9" t="n">
        <v>23771.7</v>
      </c>
      <c r="E28" s="9" t="n">
        <v>4687.9</v>
      </c>
      <c r="F28" s="9" t="n">
        <v>37816.3</v>
      </c>
      <c r="G28" s="9" t="n">
        <v>13556.7</v>
      </c>
      <c r="H28" s="1" t="n">
        <v>21164.9</v>
      </c>
      <c r="I28" s="9" t="n">
        <v>80250</v>
      </c>
      <c r="J28" s="10" t="n">
        <v>13526.2</v>
      </c>
      <c r="K28" s="10" t="n">
        <v>185.9</v>
      </c>
      <c r="L28" s="9" t="n">
        <v>46376</v>
      </c>
      <c r="M28" s="9" t="n">
        <v>75261.2</v>
      </c>
      <c r="N28" s="9" t="n">
        <v>11082320</v>
      </c>
      <c r="O28" s="9" t="n">
        <v>75317320</v>
      </c>
      <c r="P28" s="9" t="n">
        <v>42899000</v>
      </c>
      <c r="Q28" s="9" t="n">
        <v>12846</v>
      </c>
      <c r="R28" s="9" t="n">
        <v>1349820</v>
      </c>
      <c r="S28" s="1" t="n">
        <v>861608</v>
      </c>
      <c r="T28" s="1" t="n">
        <v>227924</v>
      </c>
      <c r="U28" s="9" t="n">
        <v>40464</v>
      </c>
      <c r="V28" s="6" t="n">
        <v>54.9138</v>
      </c>
      <c r="W28" s="6" t="n">
        <v>52.7635</v>
      </c>
      <c r="X28" s="7" t="n">
        <v>8.4182</v>
      </c>
      <c r="Y28" s="9" t="n">
        <v>45217185.8</v>
      </c>
      <c r="Z28" s="1" t="n">
        <v>152082.2</v>
      </c>
      <c r="AA28" s="1" t="n">
        <v>99.3</v>
      </c>
      <c r="AB28" s="1" t="n">
        <v>99</v>
      </c>
      <c r="AC28" s="1" t="n">
        <v>90.2</v>
      </c>
      <c r="AD28" s="1" t="n">
        <v>103.4</v>
      </c>
      <c r="AE28" s="1" t="n">
        <v>103.1</v>
      </c>
      <c r="AF28" s="1" t="n">
        <v>99.2</v>
      </c>
      <c r="AG28" s="1" t="n">
        <v>102</v>
      </c>
      <c r="AH28" s="1" t="n">
        <v>96.8</v>
      </c>
      <c r="AI28" s="1" t="n">
        <v>104.7</v>
      </c>
      <c r="AJ28" s="1" t="n">
        <v>3591.3</v>
      </c>
      <c r="AK28" s="1" t="n">
        <v>119.4</v>
      </c>
      <c r="AL28" s="8" t="n">
        <v>35.2333</v>
      </c>
      <c r="AM28" s="1" t="n">
        <v>153300</v>
      </c>
      <c r="AN28" s="1" t="n">
        <v>19083.8</v>
      </c>
      <c r="AO28" s="1" t="n">
        <v>43.1</v>
      </c>
      <c r="AP28" s="1" t="n">
        <v>9.37</v>
      </c>
      <c r="AQ28" s="1" t="n">
        <v>8.51</v>
      </c>
      <c r="AR28" s="1" t="n">
        <v>227037</v>
      </c>
    </row>
    <row r="29" customFormat="false" ht="13.8" hidden="false" customHeight="false" outlineLevel="0" collapsed="false">
      <c r="A29" s="5" t="n">
        <v>41060</v>
      </c>
      <c r="B29" s="1" t="n">
        <v>98.6</v>
      </c>
      <c r="C29" s="1" t="n">
        <v>98.4</v>
      </c>
      <c r="D29" s="9" t="n">
        <v>24781.3</v>
      </c>
      <c r="E29" s="9" t="n">
        <v>4188.7</v>
      </c>
      <c r="F29" s="9" t="n">
        <v>41736.1</v>
      </c>
      <c r="G29" s="9" t="n">
        <v>14579.2</v>
      </c>
      <c r="H29" s="1" t="n">
        <v>22953.2</v>
      </c>
      <c r="I29" s="9" t="n">
        <v>84130</v>
      </c>
      <c r="J29" s="10" t="n">
        <v>14374.5</v>
      </c>
      <c r="K29" s="10" t="n">
        <v>195.1</v>
      </c>
      <c r="L29" s="9" t="n">
        <v>47717</v>
      </c>
      <c r="M29" s="9" t="n">
        <v>79432.6</v>
      </c>
      <c r="N29" s="9" t="n">
        <v>11270500</v>
      </c>
      <c r="O29" s="9" t="n">
        <v>75952270</v>
      </c>
      <c r="P29" s="9" t="n">
        <v>42902720</v>
      </c>
      <c r="Q29" s="9" t="n">
        <v>13835</v>
      </c>
      <c r="R29" s="9" t="n">
        <v>1367062</v>
      </c>
      <c r="S29" s="1" t="n">
        <v>887646</v>
      </c>
      <c r="T29" s="1" t="n">
        <v>235185</v>
      </c>
      <c r="U29" s="9" t="n">
        <v>44190</v>
      </c>
      <c r="V29" s="6" t="n">
        <v>54.8081</v>
      </c>
      <c r="W29" s="6" t="n">
        <v>54.6938</v>
      </c>
      <c r="X29" s="7" t="n">
        <v>8.364</v>
      </c>
      <c r="Y29" s="9" t="n">
        <v>45547737.9</v>
      </c>
      <c r="Z29" s="1" t="n">
        <v>84899.4</v>
      </c>
      <c r="AA29" s="1" t="n">
        <v>105</v>
      </c>
      <c r="AB29" s="1" t="n">
        <v>105</v>
      </c>
      <c r="AC29" s="1" t="n">
        <v>99.3</v>
      </c>
      <c r="AD29" s="1" t="n">
        <v>105.5</v>
      </c>
      <c r="AE29" s="1" t="n">
        <v>117.4</v>
      </c>
      <c r="AF29" s="1" t="n">
        <v>102.2</v>
      </c>
      <c r="AG29" s="1" t="n">
        <v>105.1</v>
      </c>
      <c r="AH29" s="1" t="n">
        <v>99.8</v>
      </c>
      <c r="AI29" s="1" t="n">
        <v>105.3</v>
      </c>
      <c r="AJ29" s="1" t="n">
        <v>3709.1</v>
      </c>
      <c r="AK29" s="1" t="n">
        <v>110.3</v>
      </c>
      <c r="AL29" s="8" t="n">
        <v>35</v>
      </c>
      <c r="AM29" s="1" t="n">
        <v>91530</v>
      </c>
      <c r="AN29" s="1" t="n">
        <v>20592.6</v>
      </c>
      <c r="AO29" s="1" t="n">
        <v>45.7</v>
      </c>
      <c r="AP29" s="1" t="n">
        <v>9.33</v>
      </c>
      <c r="AQ29" s="1" t="n">
        <v>8.53</v>
      </c>
      <c r="AR29" s="1" t="n">
        <v>221128</v>
      </c>
    </row>
    <row r="30" customFormat="false" ht="13.8" hidden="false" customHeight="false" outlineLevel="0" collapsed="false">
      <c r="A30" s="5" t="n">
        <v>41090</v>
      </c>
      <c r="B30" s="1" t="n">
        <v>99.8</v>
      </c>
      <c r="C30" s="1" t="n">
        <v>100.1</v>
      </c>
      <c r="D30" s="9" t="n">
        <v>24908.3</v>
      </c>
      <c r="E30" s="9" t="n">
        <v>4158.4</v>
      </c>
      <c r="F30" s="9" t="n">
        <v>35871.5</v>
      </c>
      <c r="G30" s="9" t="n">
        <v>11225.5</v>
      </c>
      <c r="H30" s="1" t="n">
        <v>22810.7</v>
      </c>
      <c r="I30" s="9" t="n">
        <v>80430</v>
      </c>
      <c r="J30" s="10" t="n">
        <v>13578.4</v>
      </c>
      <c r="K30" s="10" t="n">
        <v>190.7</v>
      </c>
      <c r="L30" s="9" t="n">
        <v>44460</v>
      </c>
      <c r="M30" s="9" t="n">
        <v>76803.3</v>
      </c>
      <c r="N30" s="9" t="n">
        <v>11176500</v>
      </c>
      <c r="O30" s="9" t="n">
        <v>77562280</v>
      </c>
      <c r="P30" s="9" t="n">
        <v>43989000</v>
      </c>
      <c r="Q30" s="9" t="n">
        <v>13219</v>
      </c>
      <c r="R30" s="9" t="n">
        <v>1325433</v>
      </c>
      <c r="S30" s="1" t="n">
        <v>879721</v>
      </c>
      <c r="T30" s="1" t="n">
        <v>224224</v>
      </c>
      <c r="U30" s="9" t="n">
        <v>51987</v>
      </c>
      <c r="V30" s="6" t="n">
        <v>55.0207</v>
      </c>
      <c r="W30" s="6" t="n">
        <v>54.2935</v>
      </c>
      <c r="X30" s="7" t="n">
        <v>8.2325</v>
      </c>
      <c r="Y30" s="9" t="n">
        <v>46555173.5</v>
      </c>
      <c r="Z30" s="1" t="n">
        <v>126127.9</v>
      </c>
      <c r="AA30" s="1" t="n">
        <v>102.3</v>
      </c>
      <c r="AB30" s="1" t="n">
        <v>103.7</v>
      </c>
      <c r="AC30" s="1" t="n">
        <v>102</v>
      </c>
      <c r="AD30" s="1" t="n">
        <v>103.5</v>
      </c>
      <c r="AE30" s="1" t="n">
        <v>102.2</v>
      </c>
      <c r="AF30" s="1" t="n">
        <v>104.9</v>
      </c>
      <c r="AG30" s="1" t="n">
        <v>105</v>
      </c>
      <c r="AH30" s="1" t="n">
        <v>104.9</v>
      </c>
      <c r="AI30" s="1" t="n">
        <v>105.3</v>
      </c>
      <c r="AJ30" s="1" t="n">
        <v>3538.2</v>
      </c>
      <c r="AK30" s="1" t="n">
        <v>95.2</v>
      </c>
      <c r="AL30" s="8" t="n">
        <v>35.26</v>
      </c>
      <c r="AM30" s="1" t="n">
        <v>156670</v>
      </c>
      <c r="AN30" s="1" t="n">
        <v>20749.9</v>
      </c>
      <c r="AO30" s="1" t="n">
        <v>42.6</v>
      </c>
      <c r="AP30" s="1" t="n">
        <v>9.41</v>
      </c>
      <c r="AQ30" s="1" t="n">
        <v>8.34</v>
      </c>
      <c r="AR30" s="1" t="n">
        <v>206693</v>
      </c>
    </row>
    <row r="31" customFormat="false" ht="13.8" hidden="false" customHeight="false" outlineLevel="0" collapsed="false">
      <c r="A31" s="5" t="n">
        <v>41121</v>
      </c>
      <c r="B31" s="1" t="n">
        <v>101.1</v>
      </c>
      <c r="C31" s="1" t="n">
        <v>102.3</v>
      </c>
      <c r="D31" s="9" t="n">
        <v>23097.7</v>
      </c>
      <c r="E31" s="9" t="n">
        <v>4143.9</v>
      </c>
      <c r="F31" s="9" t="n">
        <v>40615.6</v>
      </c>
      <c r="G31" s="9" t="n">
        <v>13815.6</v>
      </c>
      <c r="H31" s="1" t="n">
        <v>22668.4</v>
      </c>
      <c r="I31" s="9" t="n">
        <v>82210</v>
      </c>
      <c r="J31" s="10" t="n">
        <v>12324.6</v>
      </c>
      <c r="K31" s="10" t="n">
        <v>192.1</v>
      </c>
      <c r="L31" s="9" t="n">
        <v>45167</v>
      </c>
      <c r="M31" s="9" t="n">
        <v>76470.7</v>
      </c>
      <c r="N31" s="9" t="n">
        <v>11022640</v>
      </c>
      <c r="O31" s="9" t="n">
        <v>77666670</v>
      </c>
      <c r="P31" s="9" t="n">
        <v>43458000</v>
      </c>
      <c r="Q31" s="9" t="n">
        <v>12981</v>
      </c>
      <c r="R31" s="9" t="n">
        <v>1291125</v>
      </c>
      <c r="S31" s="1" t="n">
        <v>821821</v>
      </c>
      <c r="T31" s="1" t="n">
        <v>247213</v>
      </c>
      <c r="U31" s="9" t="n">
        <v>38173</v>
      </c>
      <c r="V31" s="6" t="n">
        <v>52.8885</v>
      </c>
      <c r="W31" s="6" t="n">
        <v>54.2041</v>
      </c>
      <c r="X31" s="7" t="n">
        <v>8.1643</v>
      </c>
      <c r="Y31" s="9" t="n">
        <v>46067104.2</v>
      </c>
      <c r="Z31" s="1" t="n">
        <v>166452.2</v>
      </c>
      <c r="AA31" s="1" t="n">
        <v>101.5</v>
      </c>
      <c r="AB31" s="1" t="n">
        <v>103.3</v>
      </c>
      <c r="AC31" s="1" t="n">
        <v>97.1</v>
      </c>
      <c r="AD31" s="1" t="n">
        <v>102.7</v>
      </c>
      <c r="AE31" s="1" t="n">
        <v>106</v>
      </c>
      <c r="AF31" s="1" t="n">
        <v>103.1</v>
      </c>
      <c r="AG31" s="1" t="n">
        <v>102.3</v>
      </c>
      <c r="AH31" s="1" t="n">
        <v>103.8</v>
      </c>
      <c r="AI31" s="1" t="n">
        <v>106.2</v>
      </c>
      <c r="AJ31" s="1" t="n">
        <v>2927.9</v>
      </c>
      <c r="AK31" s="1" t="n">
        <v>102.6</v>
      </c>
      <c r="AL31" s="8" t="n">
        <v>35.225</v>
      </c>
      <c r="AM31" s="1" t="n">
        <v>135970</v>
      </c>
      <c r="AN31" s="1" t="n">
        <v>18953.8</v>
      </c>
      <c r="AO31" s="1" t="n">
        <v>40.4</v>
      </c>
      <c r="AP31" s="1" t="n">
        <v>9.32</v>
      </c>
      <c r="AQ31" s="1" t="n">
        <v>8.11</v>
      </c>
      <c r="AR31" s="1" t="n">
        <v>203119</v>
      </c>
    </row>
    <row r="32" customFormat="false" ht="13.8" hidden="false" customHeight="false" outlineLevel="0" collapsed="false">
      <c r="A32" s="5" t="n">
        <v>41152</v>
      </c>
      <c r="B32" s="1" t="n">
        <v>102.2</v>
      </c>
      <c r="C32" s="1" t="n">
        <v>103.7</v>
      </c>
      <c r="D32" s="9" t="n">
        <v>23134.4</v>
      </c>
      <c r="E32" s="9" t="n">
        <v>4596.1</v>
      </c>
      <c r="F32" s="9" t="n">
        <v>37307.1</v>
      </c>
      <c r="G32" s="9" t="n">
        <v>12805.7</v>
      </c>
      <c r="H32" s="1" t="n">
        <v>22010.9</v>
      </c>
      <c r="I32" s="9" t="n">
        <v>78400</v>
      </c>
      <c r="J32" s="10" t="n">
        <v>11948.6</v>
      </c>
      <c r="K32" s="10" t="n">
        <v>178</v>
      </c>
      <c r="L32" s="9" t="n">
        <v>45360</v>
      </c>
      <c r="M32" s="9" t="n">
        <v>74498.4</v>
      </c>
      <c r="N32" s="9" t="n">
        <v>11186550</v>
      </c>
      <c r="O32" s="9" t="n">
        <v>78178420</v>
      </c>
      <c r="P32" s="9" t="n">
        <v>43593000</v>
      </c>
      <c r="Q32" s="9" t="n">
        <v>12515</v>
      </c>
      <c r="R32" s="9" t="n">
        <v>1218986</v>
      </c>
      <c r="S32" s="1" t="n">
        <v>766127</v>
      </c>
      <c r="T32" s="1" t="n">
        <v>233180</v>
      </c>
      <c r="U32" s="9" t="n">
        <v>31127</v>
      </c>
      <c r="V32" s="6" t="n">
        <v>52.776</v>
      </c>
      <c r="W32" s="6" t="n">
        <v>55.0011</v>
      </c>
      <c r="X32" s="7" t="n">
        <v>8.2761</v>
      </c>
      <c r="Y32" s="9" t="n">
        <v>46636090.8</v>
      </c>
      <c r="Z32" s="1" t="n">
        <v>226292.4</v>
      </c>
      <c r="AA32" s="1" t="n">
        <v>99.9</v>
      </c>
      <c r="AB32" s="1" t="n">
        <v>102.4</v>
      </c>
      <c r="AC32" s="1" t="n">
        <v>101.9</v>
      </c>
      <c r="AD32" s="1" t="n">
        <v>103</v>
      </c>
      <c r="AE32" s="1" t="n">
        <v>97.2</v>
      </c>
      <c r="AF32" s="1" t="n">
        <v>102.7</v>
      </c>
      <c r="AG32" s="1" t="n">
        <v>101.3</v>
      </c>
      <c r="AH32" s="1" t="n">
        <v>103.8</v>
      </c>
      <c r="AI32" s="1" t="n">
        <v>106.9</v>
      </c>
      <c r="AJ32" s="1" t="n">
        <v>2592.2</v>
      </c>
      <c r="AK32" s="1" t="n">
        <v>113.4</v>
      </c>
      <c r="AL32" s="8" t="n">
        <v>35.45</v>
      </c>
      <c r="AM32" s="1" t="n">
        <v>114390</v>
      </c>
      <c r="AN32" s="1" t="n">
        <v>18538.3</v>
      </c>
      <c r="AO32" s="1" t="n">
        <v>37</v>
      </c>
      <c r="AP32" s="1" t="n">
        <v>9.25</v>
      </c>
      <c r="AQ32" s="1" t="n">
        <v>8.2</v>
      </c>
      <c r="AR32" s="1" t="n">
        <v>181921</v>
      </c>
    </row>
    <row r="33" customFormat="false" ht="13.8" hidden="false" customHeight="false" outlineLevel="0" collapsed="false">
      <c r="A33" s="5" t="n">
        <v>41182</v>
      </c>
      <c r="B33" s="1" t="n">
        <v>102.9</v>
      </c>
      <c r="C33" s="1" t="n">
        <v>104.2</v>
      </c>
      <c r="D33" s="9" t="n">
        <v>24900</v>
      </c>
      <c r="E33" s="9" t="n">
        <v>5466.9</v>
      </c>
      <c r="F33" s="9" t="n">
        <v>42048</v>
      </c>
      <c r="G33" s="9" t="n">
        <v>14028.4</v>
      </c>
      <c r="H33" s="1" t="n">
        <v>23552.8</v>
      </c>
      <c r="I33" s="9" t="n">
        <v>75930</v>
      </c>
      <c r="J33" s="10" t="n">
        <v>11052.4</v>
      </c>
      <c r="K33" s="10" t="n">
        <v>180.8</v>
      </c>
      <c r="L33" s="9" t="n">
        <v>41561</v>
      </c>
      <c r="M33" s="9" t="n">
        <v>73268.9</v>
      </c>
      <c r="N33" s="9" t="n">
        <v>11098560</v>
      </c>
      <c r="O33" s="9" t="n">
        <v>78165920</v>
      </c>
      <c r="P33" s="9" t="n">
        <v>44020000</v>
      </c>
      <c r="Q33" s="9" t="n">
        <v>11865</v>
      </c>
      <c r="R33" s="9" t="n">
        <v>1229516</v>
      </c>
      <c r="S33" s="1" t="n">
        <v>753693</v>
      </c>
      <c r="T33" s="1" t="n">
        <v>254321</v>
      </c>
      <c r="U33" s="9" t="n">
        <v>47296</v>
      </c>
      <c r="V33" s="6" t="n">
        <v>52.802</v>
      </c>
      <c r="W33" s="6" t="n">
        <v>55.8141</v>
      </c>
      <c r="X33" s="7" t="n">
        <v>8.1001</v>
      </c>
      <c r="Y33" s="9" t="n">
        <v>47923856.5</v>
      </c>
      <c r="Z33" s="1" t="n">
        <v>174355.6</v>
      </c>
      <c r="AA33" s="1" t="n">
        <v>98.9</v>
      </c>
      <c r="AB33" s="1" t="n">
        <v>101.8</v>
      </c>
      <c r="AC33" s="1" t="n">
        <v>103</v>
      </c>
      <c r="AD33" s="1" t="n">
        <v>104.5</v>
      </c>
      <c r="AE33" s="1" t="n">
        <v>98.8</v>
      </c>
      <c r="AF33" s="1" t="n">
        <v>102.3</v>
      </c>
      <c r="AG33" s="1" t="n">
        <v>107.2</v>
      </c>
      <c r="AH33" s="1" t="n">
        <v>98.2</v>
      </c>
      <c r="AI33" s="1" t="n">
        <v>107.6</v>
      </c>
      <c r="AJ33" s="1" t="n">
        <v>2816.9</v>
      </c>
      <c r="AK33" s="1" t="n">
        <v>112.9</v>
      </c>
      <c r="AL33" s="8" t="n">
        <v>35.53</v>
      </c>
      <c r="AM33" s="1" t="n">
        <v>146610</v>
      </c>
      <c r="AN33" s="1" t="n">
        <v>19433.1</v>
      </c>
      <c r="AO33" s="1" t="n">
        <v>37.1</v>
      </c>
      <c r="AP33" s="1" t="n">
        <v>9.1</v>
      </c>
      <c r="AQ33" s="1" t="n">
        <v>8.17</v>
      </c>
      <c r="AR33" s="1" t="n">
        <v>226155</v>
      </c>
    </row>
    <row r="34" customFormat="false" ht="13.8" hidden="false" customHeight="false" outlineLevel="0" collapsed="false">
      <c r="A34" s="5" t="n">
        <v>41213</v>
      </c>
      <c r="B34" s="1" t="n">
        <v>103.6</v>
      </c>
      <c r="C34" s="1" t="n">
        <v>104.6</v>
      </c>
      <c r="D34" s="9" t="n">
        <v>24034.7</v>
      </c>
      <c r="E34" s="9" t="n">
        <v>6157</v>
      </c>
      <c r="F34" s="9" t="n">
        <v>44247</v>
      </c>
      <c r="G34" s="9" t="n">
        <v>14958.8</v>
      </c>
      <c r="H34" s="1" t="n">
        <v>22504</v>
      </c>
      <c r="I34" s="9" t="n">
        <v>83920</v>
      </c>
      <c r="J34" s="10" t="n">
        <v>12107.1</v>
      </c>
      <c r="K34" s="10" t="n">
        <v>180.2</v>
      </c>
      <c r="L34" s="9" t="n">
        <v>45290</v>
      </c>
      <c r="M34" s="9" t="n">
        <v>78526.9</v>
      </c>
      <c r="N34" s="9" t="n">
        <v>11098190</v>
      </c>
      <c r="O34" s="9" t="n">
        <v>79165080</v>
      </c>
      <c r="P34" s="9" t="n">
        <v>44382000</v>
      </c>
      <c r="Q34" s="9" t="n">
        <v>12972</v>
      </c>
      <c r="R34" s="9" t="n">
        <v>1439867</v>
      </c>
      <c r="S34" s="1" t="n">
        <v>936122</v>
      </c>
      <c r="T34" s="1" t="n">
        <v>279427</v>
      </c>
      <c r="U34" s="9" t="n">
        <v>69807</v>
      </c>
      <c r="V34" s="6" t="n">
        <v>52.8652</v>
      </c>
      <c r="W34" s="6" t="n">
        <v>53.8327</v>
      </c>
      <c r="X34" s="7" t="n">
        <v>8.0671</v>
      </c>
      <c r="Y34" s="9" t="n">
        <v>47197104.6</v>
      </c>
      <c r="Z34" s="1" t="n">
        <v>157575</v>
      </c>
      <c r="AA34" s="1" t="n">
        <v>103.6</v>
      </c>
      <c r="AB34" s="1" t="n">
        <v>105.5</v>
      </c>
      <c r="AC34" s="1" t="n">
        <v>94.9</v>
      </c>
      <c r="AD34" s="1" t="n">
        <v>104.7</v>
      </c>
      <c r="AE34" s="1" t="n">
        <v>101</v>
      </c>
      <c r="AF34" s="1" t="n">
        <v>108.1</v>
      </c>
      <c r="AG34" s="1" t="n">
        <v>115</v>
      </c>
      <c r="AH34" s="1" t="n">
        <v>102.4</v>
      </c>
      <c r="AI34" s="1" t="n">
        <v>107.4</v>
      </c>
      <c r="AJ34" s="1" t="n">
        <v>2714.4</v>
      </c>
      <c r="AK34" s="1" t="n">
        <v>111.7</v>
      </c>
      <c r="AL34" s="8" t="n">
        <v>35.95</v>
      </c>
      <c r="AM34" s="1" t="n">
        <v>100710</v>
      </c>
      <c r="AN34" s="1" t="n">
        <v>17877.7</v>
      </c>
      <c r="AO34" s="1" t="n">
        <v>45.3</v>
      </c>
      <c r="AP34" s="1" t="n">
        <v>8.92</v>
      </c>
      <c r="AQ34" s="1" t="n">
        <v>8.15</v>
      </c>
      <c r="AR34" s="1" t="n">
        <v>244054</v>
      </c>
    </row>
    <row r="35" customFormat="false" ht="13.8" hidden="false" customHeight="false" outlineLevel="0" collapsed="false">
      <c r="A35" s="5" t="n">
        <v>41243</v>
      </c>
      <c r="B35" s="1" t="n">
        <v>104.3</v>
      </c>
      <c r="C35" s="1" t="n">
        <v>105.1</v>
      </c>
      <c r="D35" s="9" t="n">
        <v>23249.2</v>
      </c>
      <c r="E35" s="9" t="n">
        <v>5383</v>
      </c>
      <c r="F35" s="9" t="n">
        <v>40450.9</v>
      </c>
      <c r="G35" s="9" t="n">
        <v>13106</v>
      </c>
      <c r="H35" s="1" t="n">
        <v>22015.2</v>
      </c>
      <c r="I35" s="9" t="n">
        <v>81750</v>
      </c>
      <c r="J35" s="10" t="n">
        <v>13820.4</v>
      </c>
      <c r="K35" s="10" t="n">
        <v>175.5</v>
      </c>
      <c r="L35" s="9" t="n">
        <v>44180</v>
      </c>
      <c r="M35" s="9" t="n">
        <v>72965.3</v>
      </c>
      <c r="N35" s="9" t="n">
        <v>11405640</v>
      </c>
      <c r="O35" s="9" t="n">
        <v>79931520</v>
      </c>
      <c r="P35" s="9" t="n">
        <v>45552000</v>
      </c>
      <c r="Q35" s="9" t="n">
        <v>13299</v>
      </c>
      <c r="R35" s="9" t="n">
        <v>1327699</v>
      </c>
      <c r="S35" s="1" t="n">
        <v>867508</v>
      </c>
      <c r="T35" s="1" t="n">
        <v>244414</v>
      </c>
      <c r="U35" s="9" t="n">
        <v>48861</v>
      </c>
      <c r="V35" s="6" t="n">
        <v>53.6971</v>
      </c>
      <c r="W35" s="6" t="n">
        <v>52.1241</v>
      </c>
      <c r="X35" s="7" t="n">
        <v>8.1535</v>
      </c>
      <c r="Y35" s="9" t="n">
        <v>48510033.1</v>
      </c>
      <c r="Z35" s="1" t="n">
        <v>75050.2</v>
      </c>
      <c r="AA35" s="1" t="n">
        <v>98.3</v>
      </c>
      <c r="AB35" s="1" t="n">
        <v>99.7</v>
      </c>
      <c r="AC35" s="1" t="n">
        <v>91.3</v>
      </c>
      <c r="AD35" s="1" t="n">
        <v>100</v>
      </c>
      <c r="AE35" s="1" t="n">
        <v>99.4</v>
      </c>
      <c r="AF35" s="1" t="n">
        <v>99</v>
      </c>
      <c r="AG35" s="1" t="n">
        <v>94.5</v>
      </c>
      <c r="AH35" s="1" t="n">
        <v>102.7</v>
      </c>
      <c r="AI35" s="1" t="n">
        <v>107.3</v>
      </c>
      <c r="AJ35" s="1" t="n">
        <v>3053.1</v>
      </c>
      <c r="AK35" s="1" t="n">
        <v>109.1</v>
      </c>
      <c r="AL35" s="8" t="n">
        <v>35.975</v>
      </c>
      <c r="AM35" s="1" t="n">
        <v>124080</v>
      </c>
      <c r="AN35" s="1" t="n">
        <v>17866.2</v>
      </c>
      <c r="AO35" s="1" t="n">
        <v>47.2</v>
      </c>
      <c r="AP35" s="1" t="n">
        <v>9</v>
      </c>
      <c r="AQ35" s="1" t="n">
        <v>8.2</v>
      </c>
      <c r="AR35" s="1" t="n">
        <v>224369</v>
      </c>
    </row>
    <row r="36" customFormat="false" ht="13.8" hidden="false" customHeight="false" outlineLevel="0" collapsed="false">
      <c r="A36" s="5" t="n">
        <v>41274</v>
      </c>
      <c r="B36" s="1" t="n">
        <v>104.6</v>
      </c>
      <c r="C36" s="1" t="n">
        <v>105</v>
      </c>
      <c r="D36" s="9" t="n">
        <v>25456.5</v>
      </c>
      <c r="E36" s="9" t="n">
        <v>5737.4</v>
      </c>
      <c r="F36" s="9" t="n">
        <v>43048.8</v>
      </c>
      <c r="G36" s="9" t="n">
        <v>13755</v>
      </c>
      <c r="H36" s="1" t="n">
        <v>23624.2</v>
      </c>
      <c r="I36" s="9" t="n">
        <v>88220</v>
      </c>
      <c r="J36" s="10" t="n">
        <v>14744</v>
      </c>
      <c r="K36" s="10" t="n">
        <v>180.3</v>
      </c>
      <c r="L36" s="9" t="n">
        <v>45281</v>
      </c>
      <c r="M36" s="9" t="n">
        <v>77117.4</v>
      </c>
      <c r="N36" s="9" t="n">
        <v>11421070</v>
      </c>
      <c r="O36" s="9" t="n">
        <v>80336620</v>
      </c>
      <c r="P36" s="9" t="n">
        <v>46231000</v>
      </c>
      <c r="Q36" s="9" t="n">
        <v>13493</v>
      </c>
      <c r="R36" s="9" t="n">
        <v>1310118</v>
      </c>
      <c r="S36" s="1" t="n">
        <v>844046</v>
      </c>
      <c r="T36" s="1" t="n">
        <v>232343</v>
      </c>
      <c r="U36" s="9" t="n">
        <v>36147</v>
      </c>
      <c r="V36" s="6" t="n">
        <v>54.7</v>
      </c>
      <c r="W36" s="6" t="n">
        <v>55.6</v>
      </c>
      <c r="X36" s="7" t="n">
        <v>8.1566</v>
      </c>
      <c r="Y36" s="9" t="n">
        <v>49183140.7</v>
      </c>
      <c r="Z36" s="1" t="n">
        <v>208923.6</v>
      </c>
      <c r="AA36" s="1" t="n">
        <v>107.2</v>
      </c>
      <c r="AB36" s="1" t="n">
        <v>108.9</v>
      </c>
      <c r="AC36" s="1" t="n">
        <v>101.9</v>
      </c>
      <c r="AD36" s="1" t="n">
        <v>108</v>
      </c>
      <c r="AE36" s="1" t="n">
        <v>107.6</v>
      </c>
      <c r="AF36" s="1" t="n">
        <v>111.3</v>
      </c>
      <c r="AG36" s="1" t="n">
        <v>103.8</v>
      </c>
      <c r="AH36" s="1" t="n">
        <v>117.5</v>
      </c>
      <c r="AI36" s="1" t="n">
        <v>107.1</v>
      </c>
      <c r="AJ36" s="1" t="n">
        <v>3864.9</v>
      </c>
      <c r="AK36" s="1" t="n">
        <v>109.5</v>
      </c>
      <c r="AL36" s="8" t="n">
        <v>35.72</v>
      </c>
      <c r="AM36" s="1" t="n">
        <v>202240</v>
      </c>
      <c r="AN36" s="1" t="n">
        <v>19719.1</v>
      </c>
      <c r="AO36" s="1" t="n">
        <v>54.7</v>
      </c>
      <c r="AP36" s="1" t="n">
        <v>9</v>
      </c>
      <c r="AQ36" s="1" t="n">
        <v>8.13</v>
      </c>
      <c r="AR36" s="1" t="n">
        <v>204617</v>
      </c>
    </row>
    <row r="37" customFormat="false" ht="13.8" hidden="false" customHeight="false" outlineLevel="0" collapsed="false">
      <c r="A37" s="5" t="n">
        <v>41305</v>
      </c>
      <c r="B37" s="1" t="n">
        <v>105.1</v>
      </c>
      <c r="C37" s="1" t="n">
        <v>105.6</v>
      </c>
      <c r="D37" s="9" t="n">
        <v>25773.7</v>
      </c>
      <c r="E37" s="9" t="n">
        <v>5150</v>
      </c>
      <c r="F37" s="9" t="n">
        <v>44752</v>
      </c>
      <c r="G37" s="9" t="n">
        <v>14665.4</v>
      </c>
      <c r="H37" s="1" t="n">
        <v>22892.8</v>
      </c>
      <c r="I37" s="9" t="n">
        <v>92600</v>
      </c>
      <c r="J37" s="10" t="n">
        <v>14342.1</v>
      </c>
      <c r="K37" s="10" t="n">
        <v>170</v>
      </c>
      <c r="L37" s="9" t="n">
        <v>48441</v>
      </c>
      <c r="M37" s="9" t="n">
        <v>78616</v>
      </c>
      <c r="N37" s="9" t="n">
        <v>11586450</v>
      </c>
      <c r="O37" s="9" t="n">
        <v>81157950</v>
      </c>
      <c r="P37" s="9" t="n">
        <v>46481000</v>
      </c>
      <c r="Q37" s="9" t="n">
        <v>13421</v>
      </c>
      <c r="R37" s="9" t="n">
        <v>1360630</v>
      </c>
      <c r="S37" s="1" t="n">
        <v>886521</v>
      </c>
      <c r="T37" s="1" t="n">
        <v>252094</v>
      </c>
      <c r="U37" s="9" t="n">
        <v>39761</v>
      </c>
      <c r="V37" s="6" t="n">
        <v>53.2</v>
      </c>
      <c r="W37" s="6" t="n">
        <v>57.5</v>
      </c>
      <c r="X37" s="7" t="n">
        <v>8.0031</v>
      </c>
      <c r="Y37" s="9" t="n">
        <v>49452086.4</v>
      </c>
      <c r="Z37" s="1" t="n">
        <v>140838.7</v>
      </c>
      <c r="AA37" s="1" t="n">
        <v>107.3</v>
      </c>
      <c r="AB37" s="1" t="n">
        <v>108.3</v>
      </c>
      <c r="AC37" s="1" t="n">
        <v>94.9</v>
      </c>
      <c r="AD37" s="1" t="n">
        <v>107.6</v>
      </c>
      <c r="AE37" s="1" t="n">
        <v>110</v>
      </c>
      <c r="AF37" s="1" t="n">
        <v>111.1</v>
      </c>
      <c r="AG37" s="1" t="n">
        <v>108.4</v>
      </c>
      <c r="AH37" s="1" t="n">
        <v>113.3</v>
      </c>
      <c r="AI37" s="1" t="n">
        <v>108</v>
      </c>
      <c r="AJ37" s="1" t="n">
        <v>4077.7</v>
      </c>
      <c r="AK37" s="1" t="n">
        <v>113</v>
      </c>
      <c r="AL37" s="8" t="n">
        <v>35.55</v>
      </c>
      <c r="AM37" s="1" t="n">
        <v>80100</v>
      </c>
      <c r="AN37" s="1" t="n">
        <v>20623.7</v>
      </c>
      <c r="AO37" s="1" t="n">
        <v>57.6</v>
      </c>
      <c r="AP37" s="1" t="n">
        <v>8.83</v>
      </c>
      <c r="AQ37" s="1" t="n">
        <v>7.89</v>
      </c>
      <c r="AR37" s="1" t="n">
        <v>242460</v>
      </c>
    </row>
    <row r="38" customFormat="false" ht="13.8" hidden="false" customHeight="false" outlineLevel="0" collapsed="false">
      <c r="A38" s="5" t="n">
        <v>41333</v>
      </c>
      <c r="B38" s="1" t="n">
        <v>105.9</v>
      </c>
      <c r="C38" s="1" t="n">
        <v>106.6</v>
      </c>
      <c r="D38" s="9" t="n">
        <v>26670.6</v>
      </c>
      <c r="E38" s="9" t="n">
        <v>5478.9</v>
      </c>
      <c r="F38" s="9" t="n">
        <v>40794.8</v>
      </c>
      <c r="G38" s="9" t="n">
        <v>14135.2</v>
      </c>
      <c r="H38" s="1" t="n">
        <v>21187.1</v>
      </c>
      <c r="I38" s="9" t="n">
        <v>83610</v>
      </c>
      <c r="J38" s="10" t="n">
        <v>13389.1</v>
      </c>
      <c r="K38" s="10" t="n">
        <v>165.6</v>
      </c>
      <c r="L38" s="9" t="n">
        <v>44357</v>
      </c>
      <c r="M38" s="9" t="n">
        <v>68762.9</v>
      </c>
      <c r="N38" s="9" t="n">
        <v>11785370</v>
      </c>
      <c r="O38" s="9" t="n">
        <v>81740830</v>
      </c>
      <c r="P38" s="9" t="n">
        <v>47253000</v>
      </c>
      <c r="Q38" s="9" t="n">
        <v>12531</v>
      </c>
      <c r="R38" s="9" t="n">
        <v>1281823</v>
      </c>
      <c r="S38" s="1" t="n">
        <v>800165</v>
      </c>
      <c r="T38" s="1" t="n">
        <v>243346</v>
      </c>
      <c r="U38" s="9" t="n">
        <v>38010</v>
      </c>
      <c r="V38" s="6" t="n">
        <v>54.2</v>
      </c>
      <c r="W38" s="6" t="n">
        <v>54.2</v>
      </c>
      <c r="X38" s="7" t="n">
        <v>8.0213</v>
      </c>
      <c r="Y38" s="9" t="n">
        <v>50203406</v>
      </c>
      <c r="Z38" s="1" t="n">
        <v>138849.4</v>
      </c>
      <c r="AA38" s="1" t="n">
        <v>101.3</v>
      </c>
      <c r="AB38" s="1" t="n">
        <v>103.6</v>
      </c>
      <c r="AC38" s="1" t="n">
        <v>99.5</v>
      </c>
      <c r="AD38" s="1" t="n">
        <v>103</v>
      </c>
      <c r="AE38" s="1" t="n">
        <v>104.1</v>
      </c>
      <c r="AF38" s="1" t="n">
        <v>106.8</v>
      </c>
      <c r="AG38" s="1" t="n">
        <v>103.3</v>
      </c>
      <c r="AH38" s="1" t="n">
        <v>109.7</v>
      </c>
      <c r="AI38" s="1" t="n">
        <v>108.4</v>
      </c>
      <c r="AJ38" s="1" t="n">
        <v>3927</v>
      </c>
      <c r="AK38" s="1" t="n">
        <v>116.1</v>
      </c>
      <c r="AL38" s="8" t="n">
        <v>35.75</v>
      </c>
      <c r="AM38" s="1" t="n">
        <v>140390</v>
      </c>
      <c r="AN38" s="1" t="n">
        <v>21191.7</v>
      </c>
      <c r="AO38" s="1" t="n">
        <v>52.4</v>
      </c>
      <c r="AP38" s="1" t="n">
        <v>8.84</v>
      </c>
      <c r="AQ38" s="1" t="n">
        <v>7.84</v>
      </c>
      <c r="AR38" s="1" t="n">
        <v>226483</v>
      </c>
    </row>
    <row r="39" customFormat="false" ht="13.8" hidden="false" customHeight="false" outlineLevel="0" collapsed="false">
      <c r="A39" s="5" t="n">
        <v>41364</v>
      </c>
      <c r="B39" s="1" t="n">
        <v>106.1</v>
      </c>
      <c r="C39" s="1" t="n">
        <v>106.9</v>
      </c>
      <c r="D39" s="9" t="n">
        <v>30544</v>
      </c>
      <c r="E39" s="9" t="n">
        <v>5477.6</v>
      </c>
      <c r="F39" s="9" t="n">
        <v>40951.2</v>
      </c>
      <c r="G39" s="9" t="n">
        <v>13409.4</v>
      </c>
      <c r="H39" s="1" t="n">
        <v>24394.5</v>
      </c>
      <c r="I39" s="9" t="n">
        <v>98370</v>
      </c>
      <c r="J39" s="10" t="n">
        <v>14193.8</v>
      </c>
      <c r="K39" s="10" t="n">
        <v>196.3</v>
      </c>
      <c r="L39" s="9" t="n">
        <v>47309</v>
      </c>
      <c r="M39" s="9" t="n">
        <v>80333.3</v>
      </c>
      <c r="N39" s="9" t="n">
        <v>11909750</v>
      </c>
      <c r="O39" s="9" t="n">
        <v>83898190</v>
      </c>
      <c r="P39" s="9" t="n">
        <v>48696000</v>
      </c>
      <c r="Q39" s="9" t="n">
        <v>14081</v>
      </c>
      <c r="R39" s="9" t="n">
        <v>1251484</v>
      </c>
      <c r="S39" s="1" t="n">
        <v>780022</v>
      </c>
      <c r="T39" s="1" t="n">
        <v>249753</v>
      </c>
      <c r="U39" s="9" t="n">
        <v>46068</v>
      </c>
      <c r="V39" s="6" t="n">
        <v>52</v>
      </c>
      <c r="W39" s="6" t="n">
        <v>51.4</v>
      </c>
      <c r="X39" s="7" t="n">
        <v>8.035</v>
      </c>
      <c r="Y39" s="9" t="n">
        <v>51640376.2</v>
      </c>
      <c r="Z39" s="1" t="n">
        <v>274289.9</v>
      </c>
      <c r="AA39" s="1" t="n">
        <v>115.1</v>
      </c>
      <c r="AB39" s="1" t="n">
        <v>116.7</v>
      </c>
      <c r="AC39" s="1" t="n">
        <v>128.8</v>
      </c>
      <c r="AD39" s="1" t="n">
        <v>114.7</v>
      </c>
      <c r="AE39" s="1" t="n">
        <v>117.8</v>
      </c>
      <c r="AF39" s="1" t="n">
        <v>116.5</v>
      </c>
      <c r="AG39" s="1" t="n">
        <v>112</v>
      </c>
      <c r="AH39" s="1" t="n">
        <v>120.3</v>
      </c>
      <c r="AI39" s="1" t="n">
        <v>108.6</v>
      </c>
      <c r="AJ39" s="1" t="n">
        <v>4143.5</v>
      </c>
      <c r="AK39" s="1" t="n">
        <v>108.5</v>
      </c>
      <c r="AL39" s="8" t="n">
        <v>35.84</v>
      </c>
      <c r="AM39" s="1" t="n">
        <v>222590</v>
      </c>
      <c r="AN39" s="1" t="n">
        <v>25066.4</v>
      </c>
      <c r="AO39" s="1" t="n">
        <v>66.1</v>
      </c>
      <c r="AP39" s="1" t="n">
        <v>8.82</v>
      </c>
      <c r="AQ39" s="1" t="n">
        <v>7.89</v>
      </c>
      <c r="AR39" s="1" t="n">
        <v>256979</v>
      </c>
    </row>
    <row r="40" customFormat="false" ht="13.8" hidden="false" customHeight="false" outlineLevel="0" collapsed="false">
      <c r="A40" s="5" t="n">
        <v>41394</v>
      </c>
      <c r="B40" s="1" t="n">
        <v>106.7</v>
      </c>
      <c r="C40" s="1" t="n">
        <v>107.7</v>
      </c>
      <c r="D40" s="9" t="n">
        <v>23371.8</v>
      </c>
      <c r="E40" s="9" t="n">
        <v>4894.2</v>
      </c>
      <c r="F40" s="9" t="n">
        <v>40787</v>
      </c>
      <c r="G40" s="9" t="n">
        <v>13050</v>
      </c>
      <c r="H40" s="1" t="n">
        <v>20969</v>
      </c>
      <c r="I40" s="9" t="n">
        <v>83680</v>
      </c>
      <c r="J40" s="10" t="n">
        <v>13782.5</v>
      </c>
      <c r="K40" s="10" t="n">
        <v>182.7</v>
      </c>
      <c r="L40" s="9" t="n">
        <v>43559</v>
      </c>
      <c r="M40" s="9" t="n">
        <v>77870.4</v>
      </c>
      <c r="N40" s="9" t="n">
        <v>12258500</v>
      </c>
      <c r="O40" s="9" t="n">
        <v>85029030</v>
      </c>
      <c r="P40" s="9" t="n">
        <v>48568000</v>
      </c>
      <c r="Q40" s="9" t="n">
        <v>13188</v>
      </c>
      <c r="R40" s="9" t="n">
        <v>1326489</v>
      </c>
      <c r="S40" s="1" t="n">
        <v>843909</v>
      </c>
      <c r="T40" s="1" t="n">
        <v>261475</v>
      </c>
      <c r="U40" s="9" t="n">
        <v>55163</v>
      </c>
      <c r="V40" s="6" t="n">
        <v>51</v>
      </c>
      <c r="W40" s="6" t="n">
        <v>50.7</v>
      </c>
      <c r="X40" s="7" t="n">
        <v>7.7526</v>
      </c>
      <c r="Y40" s="9" t="n">
        <v>51787737</v>
      </c>
      <c r="Z40" s="1" t="n">
        <v>156019.5</v>
      </c>
      <c r="AA40" s="1" t="n">
        <v>102.6</v>
      </c>
      <c r="AB40" s="1" t="n">
        <v>104.2</v>
      </c>
      <c r="AC40" s="1" t="n">
        <v>90</v>
      </c>
      <c r="AD40" s="1" t="n">
        <v>104.1</v>
      </c>
      <c r="AE40" s="1" t="n">
        <v>114.3</v>
      </c>
      <c r="AF40" s="1" t="n">
        <v>105.6</v>
      </c>
      <c r="AG40" s="1" t="n">
        <v>106.3</v>
      </c>
      <c r="AH40" s="1" t="n">
        <v>105.1</v>
      </c>
      <c r="AI40" s="1" t="n">
        <v>108.6</v>
      </c>
      <c r="AJ40" s="1" t="n">
        <v>3114.9</v>
      </c>
      <c r="AK40" s="1" t="n">
        <v>102.2</v>
      </c>
      <c r="AL40" s="8" t="n">
        <v>36</v>
      </c>
      <c r="AM40" s="1" t="n">
        <v>72320</v>
      </c>
      <c r="AN40" s="1" t="n">
        <v>18477.6</v>
      </c>
      <c r="AO40" s="1" t="n">
        <v>43.7</v>
      </c>
      <c r="AP40" s="1" t="n">
        <v>8.69</v>
      </c>
      <c r="AQ40" s="1" t="n">
        <v>7.82</v>
      </c>
      <c r="AR40" s="1" t="n">
        <v>208341</v>
      </c>
    </row>
    <row r="41" customFormat="false" ht="13.8" hidden="false" customHeight="false" outlineLevel="0" collapsed="false">
      <c r="A41" s="5" t="n">
        <v>41425</v>
      </c>
      <c r="B41" s="1" t="n">
        <v>107.5</v>
      </c>
      <c r="C41" s="1" t="n">
        <v>109.2</v>
      </c>
      <c r="D41" s="9" t="n">
        <v>24909.7</v>
      </c>
      <c r="E41" s="9" t="n">
        <v>4611.9</v>
      </c>
      <c r="F41" s="9" t="n">
        <v>43987.7</v>
      </c>
      <c r="G41" s="9" t="n">
        <v>14114.4</v>
      </c>
      <c r="H41" s="1" t="n">
        <v>22242.9</v>
      </c>
      <c r="I41" s="9" t="n">
        <v>88160</v>
      </c>
      <c r="J41" s="10" t="n">
        <v>15251.3</v>
      </c>
      <c r="K41" s="10" t="n">
        <v>183.5</v>
      </c>
      <c r="L41" s="9" t="n">
        <v>48075</v>
      </c>
      <c r="M41" s="9" t="n">
        <v>84349.9</v>
      </c>
      <c r="N41" s="9" t="n">
        <v>12284450</v>
      </c>
      <c r="O41" s="9" t="n">
        <v>86276790</v>
      </c>
      <c r="P41" s="9" t="n">
        <v>49120000</v>
      </c>
      <c r="Q41" s="9" t="n">
        <v>14238</v>
      </c>
      <c r="R41" s="9" t="n">
        <v>1354356</v>
      </c>
      <c r="S41" s="1" t="n">
        <v>881288</v>
      </c>
      <c r="T41" s="1" t="n">
        <v>265892</v>
      </c>
      <c r="U41" s="9" t="n">
        <v>54572</v>
      </c>
      <c r="V41" s="6" t="n">
        <v>50.1</v>
      </c>
      <c r="W41" s="6" t="n">
        <v>53.6</v>
      </c>
      <c r="X41" s="7" t="n">
        <v>7.3657</v>
      </c>
      <c r="Y41" s="9" t="n">
        <v>52507363.2</v>
      </c>
      <c r="Z41" s="1" t="n">
        <v>234939.6</v>
      </c>
      <c r="AA41" s="1" t="n">
        <v>106.1</v>
      </c>
      <c r="AB41" s="1" t="n">
        <v>107.4</v>
      </c>
      <c r="AC41" s="1" t="n">
        <v>99.9</v>
      </c>
      <c r="AD41" s="1" t="n">
        <v>106.2</v>
      </c>
      <c r="AE41" s="1" t="n">
        <v>116</v>
      </c>
      <c r="AF41" s="1" t="n">
        <v>106.1</v>
      </c>
      <c r="AG41" s="1" t="n">
        <v>103.1</v>
      </c>
      <c r="AH41" s="1" t="n">
        <v>108.7</v>
      </c>
      <c r="AI41" s="1" t="n">
        <v>108.6</v>
      </c>
      <c r="AJ41" s="1" t="n">
        <v>3368.4</v>
      </c>
      <c r="AK41" s="1" t="n">
        <v>102.6</v>
      </c>
      <c r="AL41" s="8" t="n">
        <v>35.85</v>
      </c>
      <c r="AM41" s="1" t="n">
        <v>292250</v>
      </c>
      <c r="AN41" s="1" t="n">
        <v>20297.8</v>
      </c>
      <c r="AO41" s="1" t="n">
        <v>43.7</v>
      </c>
      <c r="AP41" s="1" t="n">
        <v>8.22</v>
      </c>
      <c r="AQ41" s="1" t="n">
        <v>7.49</v>
      </c>
      <c r="AR41" s="1" t="n">
        <v>202358</v>
      </c>
    </row>
    <row r="42" customFormat="false" ht="13.8" hidden="false" customHeight="false" outlineLevel="0" collapsed="false">
      <c r="A42" s="5" t="n">
        <v>41455</v>
      </c>
      <c r="B42" s="1" t="n">
        <v>109.3</v>
      </c>
      <c r="C42" s="1" t="n">
        <v>112.2</v>
      </c>
      <c r="D42" s="9" t="n">
        <v>24022.2</v>
      </c>
      <c r="E42" s="9" t="n">
        <v>4434.2</v>
      </c>
      <c r="F42" s="9" t="n">
        <v>35301.9</v>
      </c>
      <c r="G42" s="9" t="n">
        <v>12030.6</v>
      </c>
      <c r="H42" s="1" t="n">
        <v>21381.8</v>
      </c>
      <c r="I42" s="9" t="n">
        <v>84950</v>
      </c>
      <c r="J42" s="10" t="n">
        <v>13887.6</v>
      </c>
      <c r="K42" s="10" t="n">
        <v>186.9</v>
      </c>
      <c r="L42" s="9" t="n">
        <v>45472</v>
      </c>
      <c r="M42" s="9" t="n">
        <v>76827.1</v>
      </c>
      <c r="N42" s="9" t="n">
        <v>12176640</v>
      </c>
      <c r="O42" s="9" t="n">
        <v>87405710</v>
      </c>
      <c r="P42" s="9" t="n">
        <v>49586000</v>
      </c>
      <c r="Q42" s="9" t="n">
        <v>13014</v>
      </c>
      <c r="R42" s="9" t="n">
        <v>1267296</v>
      </c>
      <c r="S42" s="1" t="n">
        <v>799254</v>
      </c>
      <c r="T42" s="1" t="n">
        <v>258223</v>
      </c>
      <c r="U42" s="9" t="n">
        <v>62751</v>
      </c>
      <c r="V42" s="6" t="n">
        <v>50.3</v>
      </c>
      <c r="W42" s="6" t="n">
        <v>51.7</v>
      </c>
      <c r="X42" s="7" t="n">
        <v>7.4298</v>
      </c>
      <c r="Y42" s="9" t="n">
        <v>52922052</v>
      </c>
      <c r="Z42" s="1" t="n">
        <v>148576.2</v>
      </c>
      <c r="AA42" s="1" t="n">
        <v>101.3</v>
      </c>
      <c r="AB42" s="1" t="n">
        <v>103.4</v>
      </c>
      <c r="AC42" s="1" t="n">
        <v>92.1</v>
      </c>
      <c r="AD42" s="1" t="n">
        <v>105.1</v>
      </c>
      <c r="AE42" s="1" t="n">
        <v>104</v>
      </c>
      <c r="AF42" s="1" t="n">
        <v>105.3</v>
      </c>
      <c r="AG42" s="1" t="n">
        <v>104.7</v>
      </c>
      <c r="AH42" s="1" t="n">
        <v>105.8</v>
      </c>
      <c r="AI42" s="1" t="n">
        <v>110.1</v>
      </c>
      <c r="AJ42" s="1" t="n">
        <v>3340</v>
      </c>
      <c r="AK42" s="1" t="n">
        <v>102.9</v>
      </c>
      <c r="AL42" s="8" t="n">
        <v>36</v>
      </c>
      <c r="AM42" s="1" t="n">
        <v>180630</v>
      </c>
      <c r="AN42" s="1" t="n">
        <v>19588</v>
      </c>
      <c r="AO42" s="1" t="n">
        <v>41.2</v>
      </c>
      <c r="AP42" s="1" t="n">
        <v>8.31</v>
      </c>
      <c r="AQ42" s="1" t="n">
        <v>7.47</v>
      </c>
      <c r="AR42" s="1" t="n">
        <v>196726</v>
      </c>
    </row>
    <row r="43" customFormat="false" ht="13.8" hidden="false" customHeight="false" outlineLevel="0" collapsed="false">
      <c r="A43" s="5" t="n">
        <v>41486</v>
      </c>
      <c r="B43" s="1" t="n">
        <v>111</v>
      </c>
      <c r="C43" s="1" t="n">
        <v>114.7</v>
      </c>
      <c r="D43" s="9" t="n">
        <v>25833.1</v>
      </c>
      <c r="E43" s="9" t="n">
        <v>5652.1</v>
      </c>
      <c r="F43" s="9" t="n">
        <v>38323.5</v>
      </c>
      <c r="G43" s="9" t="n">
        <v>12730.7</v>
      </c>
      <c r="H43" s="1" t="n">
        <v>23128.2</v>
      </c>
      <c r="I43" s="9" t="n">
        <v>86210</v>
      </c>
      <c r="J43" s="10" t="n">
        <v>13272.4</v>
      </c>
      <c r="K43" s="10" t="n">
        <v>197.4</v>
      </c>
      <c r="L43" s="9" t="n">
        <v>47391</v>
      </c>
      <c r="M43" s="9" t="n">
        <v>80482.3</v>
      </c>
      <c r="N43" s="9" t="n">
        <v>12063040</v>
      </c>
      <c r="O43" s="9" t="n">
        <v>87329720</v>
      </c>
      <c r="P43" s="9" t="n">
        <v>49560000</v>
      </c>
      <c r="Q43" s="9" t="n">
        <v>12861</v>
      </c>
      <c r="R43" s="9" t="n">
        <v>1288715</v>
      </c>
      <c r="S43" s="1" t="n">
        <v>809386</v>
      </c>
      <c r="T43" s="1" t="n">
        <v>271438</v>
      </c>
      <c r="U43" s="9" t="n">
        <v>42887</v>
      </c>
      <c r="V43" s="6" t="n">
        <v>50.1</v>
      </c>
      <c r="W43" s="6" t="n">
        <v>47.9</v>
      </c>
      <c r="X43" s="7" t="n">
        <v>8.5191</v>
      </c>
      <c r="Y43" s="9" t="n">
        <v>52944756.7</v>
      </c>
      <c r="Z43" s="1" t="n">
        <v>57944.8</v>
      </c>
      <c r="AA43" s="1" t="n">
        <v>104.7</v>
      </c>
      <c r="AB43" s="1" t="n">
        <v>107.5</v>
      </c>
      <c r="AC43" s="1" t="n">
        <v>92.9</v>
      </c>
      <c r="AD43" s="1" t="n">
        <v>110.8</v>
      </c>
      <c r="AE43" s="1" t="n">
        <v>110</v>
      </c>
      <c r="AF43" s="1" t="n">
        <v>107.6</v>
      </c>
      <c r="AG43" s="1" t="n">
        <v>107.2</v>
      </c>
      <c r="AH43" s="1" t="n">
        <v>108</v>
      </c>
      <c r="AI43" s="1" t="n">
        <v>111.2</v>
      </c>
      <c r="AJ43" s="1" t="n">
        <v>3305.9</v>
      </c>
      <c r="AK43" s="1" t="n">
        <v>107.9</v>
      </c>
      <c r="AL43" s="8" t="n">
        <v>36.12</v>
      </c>
      <c r="AM43" s="1" t="n">
        <v>131120</v>
      </c>
      <c r="AN43" s="1" t="n">
        <v>20181</v>
      </c>
      <c r="AO43" s="1" t="n">
        <v>40.7</v>
      </c>
      <c r="AP43" s="1" t="n">
        <v>9.05</v>
      </c>
      <c r="AQ43" s="1" t="n">
        <v>7.99</v>
      </c>
      <c r="AR43" s="1" t="n">
        <v>187234</v>
      </c>
    </row>
    <row r="44" customFormat="false" ht="13.8" hidden="false" customHeight="false" outlineLevel="0" collapsed="false">
      <c r="A44" s="5" t="n">
        <v>41517</v>
      </c>
      <c r="B44" s="1" t="n">
        <v>112.4</v>
      </c>
      <c r="C44" s="1" t="n">
        <v>116.6</v>
      </c>
      <c r="D44" s="9" t="n">
        <v>26337.5</v>
      </c>
      <c r="E44" s="9" t="n">
        <v>5882.8</v>
      </c>
      <c r="F44" s="9" t="n">
        <v>37025.3</v>
      </c>
      <c r="G44" s="9" t="n">
        <v>15099.1</v>
      </c>
      <c r="H44" s="1" t="n">
        <v>21187.5</v>
      </c>
      <c r="I44" s="9" t="n">
        <v>83140</v>
      </c>
      <c r="J44" s="10" t="n">
        <v>14075.5</v>
      </c>
      <c r="K44" s="10" t="n">
        <v>186.5</v>
      </c>
      <c r="L44" s="9" t="n">
        <v>48489</v>
      </c>
      <c r="M44" s="9" t="n">
        <v>79811.1</v>
      </c>
      <c r="N44" s="9" t="n">
        <v>12137200</v>
      </c>
      <c r="O44" s="9" t="n">
        <v>87619100</v>
      </c>
      <c r="P44" s="9" t="n">
        <v>50665000</v>
      </c>
      <c r="Q44" s="9" t="n">
        <v>12447</v>
      </c>
      <c r="R44" s="9" t="n">
        <v>1326276</v>
      </c>
      <c r="S44" s="1" t="n">
        <v>795411</v>
      </c>
      <c r="T44" s="1" t="n">
        <v>283142</v>
      </c>
      <c r="U44" s="9" t="n">
        <v>34510</v>
      </c>
      <c r="V44" s="6" t="n">
        <v>48.5</v>
      </c>
      <c r="W44" s="6" t="n">
        <v>47.6</v>
      </c>
      <c r="X44" s="7" t="n">
        <v>11.0476</v>
      </c>
      <c r="Y44" s="9" t="n">
        <v>54332674.7</v>
      </c>
      <c r="Z44" s="1" t="n">
        <v>65669</v>
      </c>
      <c r="AA44" s="1" t="n">
        <v>104.3</v>
      </c>
      <c r="AB44" s="1" t="n">
        <v>107.5</v>
      </c>
      <c r="AC44" s="1" t="n">
        <v>94.5</v>
      </c>
      <c r="AD44" s="1" t="n">
        <v>111.5</v>
      </c>
      <c r="AE44" s="1" t="n">
        <v>108.5</v>
      </c>
      <c r="AF44" s="1" t="n">
        <v>106.1</v>
      </c>
      <c r="AG44" s="1" t="n">
        <v>105.1</v>
      </c>
      <c r="AH44" s="1" t="n">
        <v>106.9</v>
      </c>
      <c r="AI44" s="1" t="n">
        <v>112.9</v>
      </c>
      <c r="AJ44" s="1" t="n">
        <v>3087.1</v>
      </c>
      <c r="AK44" s="1" t="n">
        <v>111.3</v>
      </c>
      <c r="AL44" s="8" t="n">
        <v>36.125</v>
      </c>
      <c r="AM44" s="1" t="n">
        <v>113050</v>
      </c>
      <c r="AN44" s="1" t="n">
        <v>20454.7</v>
      </c>
      <c r="AO44" s="1" t="n">
        <v>39.1</v>
      </c>
      <c r="AP44" s="1" t="n">
        <v>9.61</v>
      </c>
      <c r="AQ44" s="1" t="n">
        <v>8.46</v>
      </c>
      <c r="AR44" s="1" t="n">
        <v>190086</v>
      </c>
    </row>
    <row r="45" customFormat="false" ht="13.8" hidden="false" customHeight="false" outlineLevel="0" collapsed="false">
      <c r="A45" s="5" t="n">
        <v>41547</v>
      </c>
      <c r="B45" s="1" t="n">
        <v>113.7</v>
      </c>
      <c r="C45" s="1" t="n">
        <v>118.3</v>
      </c>
      <c r="D45" s="9" t="n">
        <v>28136.8</v>
      </c>
      <c r="E45" s="9" t="n">
        <v>6948.7</v>
      </c>
      <c r="F45" s="9" t="n">
        <v>34259.4</v>
      </c>
      <c r="G45" s="9" t="n">
        <v>13213.4</v>
      </c>
      <c r="H45" s="1" t="n">
        <v>20363.5</v>
      </c>
      <c r="I45" s="9" t="n">
        <v>84860</v>
      </c>
      <c r="J45" s="10" t="n">
        <v>12596.7</v>
      </c>
      <c r="K45" s="10" t="n">
        <v>186.8</v>
      </c>
      <c r="L45" s="9" t="n">
        <v>44031</v>
      </c>
      <c r="M45" s="9" t="n">
        <v>82684.7</v>
      </c>
      <c r="N45" s="9" t="n">
        <v>12156260</v>
      </c>
      <c r="O45" s="9" t="n">
        <v>88330810</v>
      </c>
      <c r="P45" s="9" t="n">
        <v>51701600</v>
      </c>
      <c r="Q45" s="9" t="n">
        <v>11942</v>
      </c>
      <c r="R45" s="9" t="n">
        <v>1453626</v>
      </c>
      <c r="S45" s="1" t="n">
        <v>885309</v>
      </c>
      <c r="T45" s="1" t="n">
        <v>317750</v>
      </c>
      <c r="U45" s="9" t="n">
        <v>63886</v>
      </c>
      <c r="V45" s="6" t="n">
        <v>49.6</v>
      </c>
      <c r="W45" s="6" t="n">
        <v>44.6</v>
      </c>
      <c r="X45" s="7" t="n">
        <v>10.0307</v>
      </c>
      <c r="Y45" s="9" t="n">
        <v>55206966.9</v>
      </c>
      <c r="Z45" s="1" t="n">
        <v>86694</v>
      </c>
      <c r="AA45" s="1" t="n">
        <v>105.8</v>
      </c>
      <c r="AB45" s="1" t="n">
        <v>108.6</v>
      </c>
      <c r="AC45" s="1" t="n">
        <v>97.8</v>
      </c>
      <c r="AD45" s="1" t="n">
        <v>110.8</v>
      </c>
      <c r="AE45" s="1" t="n">
        <v>108.1</v>
      </c>
      <c r="AF45" s="1" t="n">
        <v>111.1</v>
      </c>
      <c r="AG45" s="1" t="n">
        <v>116.6</v>
      </c>
      <c r="AH45" s="1" t="n">
        <v>106.5</v>
      </c>
      <c r="AI45" s="1" t="n">
        <v>114.3</v>
      </c>
      <c r="AJ45" s="1" t="n">
        <v>3119.4</v>
      </c>
      <c r="AK45" s="1" t="n">
        <v>111.6</v>
      </c>
      <c r="AL45" s="8" t="n">
        <v>36.45</v>
      </c>
      <c r="AM45" s="1" t="n">
        <v>182320</v>
      </c>
      <c r="AN45" s="1" t="n">
        <v>21188.1</v>
      </c>
      <c r="AO45" s="1" t="n">
        <v>41.7</v>
      </c>
      <c r="AP45" s="1" t="n">
        <v>9.52</v>
      </c>
      <c r="AQ45" s="1" t="n">
        <v>8.5</v>
      </c>
      <c r="AR45" s="1" t="n">
        <v>216509</v>
      </c>
    </row>
    <row r="46" customFormat="false" ht="13.8" hidden="false" customHeight="false" outlineLevel="0" collapsed="false">
      <c r="A46" s="5" t="n">
        <v>41578</v>
      </c>
      <c r="B46" s="1" t="n">
        <v>114.8</v>
      </c>
      <c r="C46" s="1" t="n">
        <v>120.2</v>
      </c>
      <c r="D46" s="9" t="n">
        <v>27478.2</v>
      </c>
      <c r="E46" s="9" t="n">
        <v>5636.4</v>
      </c>
      <c r="F46" s="9" t="n">
        <v>38072.3</v>
      </c>
      <c r="G46" s="9" t="n">
        <v>15292.5</v>
      </c>
      <c r="H46" s="1" t="n">
        <v>21681.5</v>
      </c>
      <c r="I46" s="9" t="n">
        <v>82270</v>
      </c>
      <c r="J46" s="10" t="n">
        <v>13715</v>
      </c>
      <c r="K46" s="10" t="n">
        <v>201.5</v>
      </c>
      <c r="L46" s="9" t="n">
        <v>44002</v>
      </c>
      <c r="M46" s="9" t="n">
        <v>79567.7</v>
      </c>
      <c r="N46" s="9" t="n">
        <v>12424970</v>
      </c>
      <c r="O46" s="9" t="n">
        <v>90048380</v>
      </c>
      <c r="P46" s="9" t="n">
        <v>51607000</v>
      </c>
      <c r="Q46" s="9" t="n">
        <v>13221</v>
      </c>
      <c r="R46" s="9" t="n">
        <v>1694027</v>
      </c>
      <c r="S46" s="1" t="n">
        <v>1105269</v>
      </c>
      <c r="T46" s="1" t="n">
        <v>346171</v>
      </c>
      <c r="U46" s="9" t="n">
        <v>88938</v>
      </c>
      <c r="V46" s="6" t="n">
        <v>49.6</v>
      </c>
      <c r="W46" s="6" t="n">
        <v>47.1</v>
      </c>
      <c r="X46" s="7" t="n">
        <v>8.8121</v>
      </c>
      <c r="Y46" s="9" t="n">
        <v>53967305.5</v>
      </c>
      <c r="Z46" s="1" t="n">
        <v>116388.3</v>
      </c>
      <c r="AA46" s="1" t="n">
        <v>105.7</v>
      </c>
      <c r="AB46" s="1" t="n">
        <v>108.6</v>
      </c>
      <c r="AC46" s="1" t="n">
        <v>94.2</v>
      </c>
      <c r="AD46" s="1" t="n">
        <v>108.1</v>
      </c>
      <c r="AE46" s="1" t="n">
        <v>105.4</v>
      </c>
      <c r="AF46" s="1" t="n">
        <v>114.7</v>
      </c>
      <c r="AG46" s="1" t="n">
        <v>124.4</v>
      </c>
      <c r="AH46" s="1" t="n">
        <v>106.5</v>
      </c>
      <c r="AI46" s="1" t="n">
        <v>114.6</v>
      </c>
      <c r="AJ46" s="1" t="n">
        <v>3102.7</v>
      </c>
      <c r="AK46" s="1" t="n">
        <v>109.1</v>
      </c>
      <c r="AL46" s="8" t="n">
        <v>36.5</v>
      </c>
      <c r="AM46" s="1" t="n">
        <v>160890</v>
      </c>
      <c r="AN46" s="1" t="n">
        <v>21841.8</v>
      </c>
      <c r="AO46" s="1" t="n">
        <v>43.4</v>
      </c>
      <c r="AP46" s="1" t="n">
        <v>9.45</v>
      </c>
      <c r="AQ46" s="1" t="n">
        <v>8.57</v>
      </c>
      <c r="AR46" s="1" t="n">
        <v>239140</v>
      </c>
    </row>
    <row r="47" customFormat="false" ht="13.8" hidden="false" customHeight="false" outlineLevel="0" collapsed="false">
      <c r="A47" s="5" t="n">
        <v>41608</v>
      </c>
      <c r="B47" s="1" t="n">
        <v>116.3</v>
      </c>
      <c r="C47" s="1" t="n">
        <v>122.6</v>
      </c>
      <c r="D47" s="9" t="n">
        <v>24203</v>
      </c>
      <c r="E47" s="9" t="n">
        <v>4850.7</v>
      </c>
      <c r="F47" s="9" t="n">
        <v>33774.5</v>
      </c>
      <c r="G47" s="9" t="n">
        <v>12979.7</v>
      </c>
      <c r="H47" s="1" t="n">
        <v>19958.9</v>
      </c>
      <c r="I47" s="9" t="n">
        <v>84310</v>
      </c>
      <c r="J47" s="10" t="n">
        <v>14203.3</v>
      </c>
      <c r="K47" s="10" t="n">
        <v>184.9</v>
      </c>
      <c r="L47" s="9" t="n">
        <v>44003</v>
      </c>
      <c r="M47" s="9" t="n">
        <v>77569.5</v>
      </c>
      <c r="N47" s="9" t="n">
        <v>12617690</v>
      </c>
      <c r="O47" s="9" t="n">
        <v>91825570</v>
      </c>
      <c r="P47" s="9" t="n">
        <v>51902000</v>
      </c>
      <c r="Q47" s="9" t="n">
        <v>13253</v>
      </c>
      <c r="R47" s="9" t="n">
        <v>1418490</v>
      </c>
      <c r="S47" s="1" t="n">
        <v>880078</v>
      </c>
      <c r="T47" s="1" t="n">
        <v>305586</v>
      </c>
      <c r="U47" s="9" t="n">
        <v>53472</v>
      </c>
      <c r="V47" s="6" t="n">
        <v>51.3</v>
      </c>
      <c r="W47" s="6" t="n">
        <v>47.2</v>
      </c>
      <c r="X47" s="7" t="n">
        <v>8.8899</v>
      </c>
      <c r="Y47" s="9" t="n">
        <v>55422895.2</v>
      </c>
      <c r="Z47" s="1" t="n">
        <v>62825.1</v>
      </c>
      <c r="AA47" s="1" t="n">
        <v>101.9</v>
      </c>
      <c r="AB47" s="1" t="n">
        <v>103.1</v>
      </c>
      <c r="AC47" s="1" t="n">
        <v>92.7</v>
      </c>
      <c r="AD47" s="1" t="n">
        <v>104.8</v>
      </c>
      <c r="AE47" s="1" t="n">
        <v>104.8</v>
      </c>
      <c r="AF47" s="1" t="n">
        <v>104.1</v>
      </c>
      <c r="AG47" s="1" t="n">
        <v>105.9</v>
      </c>
      <c r="AH47" s="1" t="n">
        <v>102.6</v>
      </c>
      <c r="AI47" s="1" t="n">
        <v>114.3</v>
      </c>
      <c r="AJ47" s="1" t="n">
        <v>3862.8</v>
      </c>
      <c r="AK47" s="1" t="n">
        <v>107.8</v>
      </c>
      <c r="AL47" s="8" t="n">
        <v>36.575</v>
      </c>
      <c r="AM47" s="1" t="n">
        <v>125270</v>
      </c>
      <c r="AN47" s="1" t="n">
        <v>19352.3</v>
      </c>
      <c r="AO47" s="1" t="n">
        <v>48.2</v>
      </c>
      <c r="AP47" s="1" t="n">
        <v>9.65</v>
      </c>
      <c r="AQ47" s="1" t="n">
        <v>8.96</v>
      </c>
      <c r="AR47" s="1" t="n">
        <v>201521</v>
      </c>
    </row>
    <row r="48" customFormat="false" ht="13.8" hidden="false" customHeight="false" outlineLevel="0" collapsed="false">
      <c r="A48" s="5" t="n">
        <v>41639</v>
      </c>
      <c r="B48" s="1" t="n">
        <v>114.5</v>
      </c>
      <c r="C48" s="1" t="n">
        <v>118.4</v>
      </c>
      <c r="D48" s="9" t="n">
        <v>26393.2</v>
      </c>
      <c r="E48" s="9" t="n">
        <v>4876</v>
      </c>
      <c r="F48" s="9" t="n">
        <v>36580.3</v>
      </c>
      <c r="G48" s="9" t="n">
        <v>13923.6</v>
      </c>
      <c r="H48" s="1" t="n">
        <v>21404.4</v>
      </c>
      <c r="I48" s="9" t="n">
        <v>92160</v>
      </c>
      <c r="J48" s="10" t="n">
        <v>15373.7</v>
      </c>
      <c r="K48" s="10" t="n">
        <v>192.5</v>
      </c>
      <c r="L48" s="9" t="n">
        <v>48112</v>
      </c>
      <c r="M48" s="9" t="n">
        <v>82946.9</v>
      </c>
      <c r="N48" s="9" t="n">
        <v>12685210</v>
      </c>
      <c r="O48" s="9" t="n">
        <v>92229920</v>
      </c>
      <c r="P48" s="9" t="n">
        <v>52754000</v>
      </c>
      <c r="Q48" s="9" t="n">
        <v>13592</v>
      </c>
      <c r="R48" s="9" t="n">
        <v>1360814</v>
      </c>
      <c r="S48" s="1" t="n">
        <v>808389</v>
      </c>
      <c r="T48" s="1" t="n">
        <v>301714</v>
      </c>
      <c r="U48" s="9" t="n">
        <v>39293</v>
      </c>
      <c r="V48" s="6" t="n">
        <v>50.7</v>
      </c>
      <c r="W48" s="6" t="n">
        <v>46.7</v>
      </c>
      <c r="X48" s="7" t="n">
        <v>8.6145</v>
      </c>
      <c r="Y48" s="9" t="n">
        <v>56295044.4</v>
      </c>
      <c r="Z48" s="1" t="n">
        <v>143927.4</v>
      </c>
      <c r="AA48" s="1" t="n">
        <v>110.9</v>
      </c>
      <c r="AB48" s="1" t="n">
        <v>111.9</v>
      </c>
      <c r="AC48" s="1" t="n">
        <v>97.3</v>
      </c>
      <c r="AD48" s="1" t="n">
        <v>113.3</v>
      </c>
      <c r="AE48" s="1" t="n">
        <v>111.2</v>
      </c>
      <c r="AF48" s="1" t="n">
        <v>115.2</v>
      </c>
      <c r="AG48" s="1" t="n">
        <v>110.1</v>
      </c>
      <c r="AH48" s="1" t="n">
        <v>119.5</v>
      </c>
      <c r="AI48" s="1" t="n">
        <v>113.4</v>
      </c>
      <c r="AJ48" s="1" t="n">
        <v>4536.6</v>
      </c>
      <c r="AK48" s="1" t="n">
        <v>110.8</v>
      </c>
      <c r="AL48" s="8" t="n">
        <v>36.7</v>
      </c>
      <c r="AM48" s="1" t="n">
        <v>331310</v>
      </c>
      <c r="AN48" s="1" t="n">
        <v>21517.2</v>
      </c>
      <c r="AO48" s="1" t="n">
        <v>55.2</v>
      </c>
      <c r="AP48" s="1" t="n">
        <v>9.6</v>
      </c>
      <c r="AQ48" s="1" t="n">
        <v>8.84</v>
      </c>
      <c r="AR48" s="1" t="n">
        <v>185951</v>
      </c>
    </row>
    <row r="49" customFormat="false" ht="13.8" hidden="false" customHeight="false" outlineLevel="0" collapsed="false">
      <c r="A49" s="5" t="n">
        <v>41670</v>
      </c>
      <c r="B49" s="1" t="n">
        <v>113.6</v>
      </c>
      <c r="C49" s="1" t="n">
        <v>115.8</v>
      </c>
      <c r="D49" s="9" t="n">
        <v>26889.8</v>
      </c>
      <c r="E49" s="9" t="n">
        <v>4652.6</v>
      </c>
      <c r="F49" s="9" t="n">
        <v>36344</v>
      </c>
      <c r="G49" s="9" t="n">
        <v>13186.9</v>
      </c>
      <c r="H49" s="1" t="n">
        <v>21716</v>
      </c>
      <c r="I49" s="9" t="n">
        <v>96400</v>
      </c>
      <c r="J49" s="10" t="n">
        <v>14506.5</v>
      </c>
      <c r="K49" s="10" t="n">
        <v>186.3</v>
      </c>
      <c r="L49" s="9" t="n">
        <v>47106</v>
      </c>
      <c r="M49" s="9" t="n">
        <v>83728.3</v>
      </c>
      <c r="N49" s="9" t="n">
        <v>12791640</v>
      </c>
      <c r="O49" s="9" t="n">
        <v>92958750</v>
      </c>
      <c r="P49" s="9" t="n">
        <v>53105000</v>
      </c>
      <c r="Q49" s="9" t="n">
        <v>13523</v>
      </c>
      <c r="R49" s="9" t="n">
        <v>1485011</v>
      </c>
      <c r="S49" s="1" t="n">
        <v>922485</v>
      </c>
      <c r="T49" s="1" t="n">
        <v>323162</v>
      </c>
      <c r="U49" s="9" t="n">
        <v>46323</v>
      </c>
      <c r="V49" s="6" t="n">
        <v>51.4</v>
      </c>
      <c r="W49" s="6" t="n">
        <v>48.3</v>
      </c>
      <c r="X49" s="7" t="n">
        <v>8.6977</v>
      </c>
      <c r="Y49" s="9" t="n">
        <v>57327398.3</v>
      </c>
      <c r="Z49" s="1" t="n">
        <v>149182.7</v>
      </c>
      <c r="AA49" s="1" t="n">
        <v>112.4</v>
      </c>
      <c r="AB49" s="1" t="n">
        <v>113.3</v>
      </c>
      <c r="AC49" s="1" t="n">
        <v>93.4</v>
      </c>
      <c r="AD49" s="1" t="n">
        <v>112.9</v>
      </c>
      <c r="AE49" s="1" t="n">
        <v>120.5</v>
      </c>
      <c r="AF49" s="1" t="n">
        <v>117.2</v>
      </c>
      <c r="AG49" s="1" t="n">
        <v>116.2</v>
      </c>
      <c r="AH49" s="1" t="n">
        <v>118</v>
      </c>
      <c r="AI49" s="1" t="n">
        <v>113.6</v>
      </c>
      <c r="AJ49" s="1" t="n">
        <v>4007.8</v>
      </c>
      <c r="AK49" s="1" t="n">
        <v>108.1</v>
      </c>
      <c r="AL49" s="8" t="n">
        <v>36.6</v>
      </c>
      <c r="AM49" s="1" t="n">
        <v>105730</v>
      </c>
      <c r="AN49" s="1" t="n">
        <v>22237.2</v>
      </c>
      <c r="AO49" s="1" t="n">
        <v>58.1</v>
      </c>
      <c r="AP49" s="1" t="n">
        <v>9.54</v>
      </c>
      <c r="AQ49" s="1" t="n">
        <v>8.71</v>
      </c>
      <c r="AR49" s="1" t="n">
        <v>223525</v>
      </c>
    </row>
    <row r="50" customFormat="false" ht="13.8" hidden="false" customHeight="false" outlineLevel="0" collapsed="false">
      <c r="A50" s="5" t="n">
        <v>41698</v>
      </c>
      <c r="B50" s="1" t="n">
        <v>113.6</v>
      </c>
      <c r="C50" s="1" t="n">
        <v>115.3</v>
      </c>
      <c r="D50" s="9" t="n">
        <v>25344.4</v>
      </c>
      <c r="E50" s="9" t="n">
        <v>4633.6</v>
      </c>
      <c r="F50" s="9" t="n">
        <v>33653.9</v>
      </c>
      <c r="G50" s="9" t="n">
        <v>13702.1</v>
      </c>
      <c r="H50" s="1" t="n">
        <v>18620.4</v>
      </c>
      <c r="I50" s="9" t="n">
        <v>86930</v>
      </c>
      <c r="J50" s="10" t="n">
        <v>13668.4</v>
      </c>
      <c r="K50" s="10" t="n">
        <v>177.9</v>
      </c>
      <c r="L50" s="9" t="n">
        <v>44047</v>
      </c>
      <c r="M50" s="9" t="n">
        <v>76675.1</v>
      </c>
      <c r="N50" s="9" t="n">
        <v>12919390</v>
      </c>
      <c r="O50" s="9" t="n">
        <v>93638000</v>
      </c>
      <c r="P50" s="9" t="n">
        <v>53868000</v>
      </c>
      <c r="Q50" s="9" t="n">
        <v>12838</v>
      </c>
      <c r="R50" s="9" t="n">
        <v>1401087</v>
      </c>
      <c r="S50" s="1" t="n">
        <v>843436</v>
      </c>
      <c r="T50" s="1" t="n">
        <v>311957</v>
      </c>
      <c r="U50" s="9" t="n">
        <v>43779</v>
      </c>
      <c r="V50" s="6" t="n">
        <v>52.5</v>
      </c>
      <c r="W50" s="6" t="n">
        <v>48.8</v>
      </c>
      <c r="X50" s="7" t="n">
        <v>8.9763</v>
      </c>
      <c r="Y50" s="9" t="n">
        <v>57214466</v>
      </c>
      <c r="Z50" s="1" t="n">
        <v>75337.2</v>
      </c>
      <c r="AA50" s="1" t="n">
        <v>106.7</v>
      </c>
      <c r="AB50" s="1" t="n">
        <v>108.5</v>
      </c>
      <c r="AC50" s="1" t="n">
        <v>98.5</v>
      </c>
      <c r="AD50" s="1" t="n">
        <v>108.6</v>
      </c>
      <c r="AE50" s="1" t="n">
        <v>114.2</v>
      </c>
      <c r="AF50" s="1" t="n">
        <v>111.1</v>
      </c>
      <c r="AG50" s="1" t="n">
        <v>111</v>
      </c>
      <c r="AH50" s="1" t="n">
        <v>111.2</v>
      </c>
      <c r="AI50" s="1" t="n">
        <v>113.6</v>
      </c>
      <c r="AJ50" s="1" t="n">
        <v>3859.8</v>
      </c>
      <c r="AK50" s="1" t="n">
        <v>108.9</v>
      </c>
      <c r="AL50" s="8" t="n">
        <v>36.9</v>
      </c>
      <c r="AM50" s="1" t="n">
        <v>125950</v>
      </c>
      <c r="AN50" s="1" t="n">
        <v>20710.8</v>
      </c>
      <c r="AO50" s="1" t="n">
        <v>53.2</v>
      </c>
      <c r="AP50" s="1" t="n">
        <v>9.59</v>
      </c>
      <c r="AQ50" s="1" t="n">
        <v>8.78</v>
      </c>
      <c r="AR50" s="1" t="n">
        <v>217750</v>
      </c>
    </row>
    <row r="51" customFormat="false" ht="13.8" hidden="false" customHeight="false" outlineLevel="0" collapsed="false">
      <c r="A51" s="5" t="n">
        <v>41729</v>
      </c>
      <c r="B51" s="1" t="n">
        <v>114.2</v>
      </c>
      <c r="C51" s="1" t="n">
        <v>116.1</v>
      </c>
      <c r="D51" s="9" t="n">
        <v>30343</v>
      </c>
      <c r="E51" s="9" t="n">
        <v>5843.8</v>
      </c>
      <c r="F51" s="9" t="n">
        <v>41297.1</v>
      </c>
      <c r="G51" s="9" t="n">
        <v>15668.1</v>
      </c>
      <c r="H51" s="1" t="n">
        <v>23058.1</v>
      </c>
      <c r="I51" s="9" t="n">
        <v>100510</v>
      </c>
      <c r="J51" s="10" t="n">
        <v>14583.1</v>
      </c>
      <c r="K51" s="10" t="n">
        <v>212.3</v>
      </c>
      <c r="L51" s="9" t="n">
        <v>50915</v>
      </c>
      <c r="M51" s="9" t="n">
        <v>84637.4</v>
      </c>
      <c r="N51" s="9" t="n">
        <v>13010740</v>
      </c>
      <c r="O51" s="9" t="n">
        <v>95173860</v>
      </c>
      <c r="P51" s="9" t="n">
        <v>55296000</v>
      </c>
      <c r="Q51" s="9" t="n">
        <v>14291</v>
      </c>
      <c r="R51" s="9" t="n">
        <v>1514591</v>
      </c>
      <c r="S51" s="1" t="n">
        <v>906901</v>
      </c>
      <c r="T51" s="1" t="n">
        <v>356233</v>
      </c>
      <c r="U51" s="9" t="n">
        <v>48577</v>
      </c>
      <c r="V51" s="6" t="n">
        <v>51.3</v>
      </c>
      <c r="W51" s="6" t="n">
        <v>47.5</v>
      </c>
      <c r="X51" s="7" t="n">
        <v>8.9732</v>
      </c>
      <c r="Y51" s="9" t="n">
        <v>58956488</v>
      </c>
      <c r="Z51" s="1" t="n">
        <v>193949.9</v>
      </c>
      <c r="AA51" s="1" t="n">
        <v>118.6</v>
      </c>
      <c r="AB51" s="1" t="n">
        <v>119.7</v>
      </c>
      <c r="AC51" s="1" t="n">
        <v>117.9</v>
      </c>
      <c r="AD51" s="1" t="n">
        <v>121.6</v>
      </c>
      <c r="AE51" s="1" t="n">
        <v>119.8</v>
      </c>
      <c r="AF51" s="1" t="n">
        <v>121.3</v>
      </c>
      <c r="AG51" s="1" t="n">
        <v>121</v>
      </c>
      <c r="AH51" s="1" t="n">
        <v>121.6</v>
      </c>
      <c r="AI51" s="1" t="n">
        <v>114.3</v>
      </c>
      <c r="AJ51" s="1" t="n">
        <v>4091.6</v>
      </c>
      <c r="AK51" s="1" t="n">
        <v>107.5</v>
      </c>
      <c r="AL51" s="8" t="n">
        <v>36.92</v>
      </c>
      <c r="AM51" s="1" t="n">
        <v>58910</v>
      </c>
      <c r="AN51" s="1" t="n">
        <v>24499.2</v>
      </c>
      <c r="AO51" s="1" t="n">
        <v>66.3</v>
      </c>
      <c r="AP51" s="1" t="n">
        <v>9.62</v>
      </c>
      <c r="AQ51" s="1" t="n">
        <v>8.8</v>
      </c>
      <c r="AR51" s="1" t="n">
        <v>238061</v>
      </c>
    </row>
    <row r="52" customFormat="false" ht="13.8" hidden="false" customHeight="false" outlineLevel="0" collapsed="false">
      <c r="A52" s="5" t="n">
        <v>41759</v>
      </c>
      <c r="B52" s="1" t="n">
        <v>115.1</v>
      </c>
      <c r="C52" s="1" t="n">
        <v>117.6</v>
      </c>
      <c r="D52" s="9" t="n">
        <v>25795.5</v>
      </c>
      <c r="E52" s="9" t="n">
        <v>5223.2</v>
      </c>
      <c r="F52" s="9" t="n">
        <v>35778.2</v>
      </c>
      <c r="G52" s="9" t="n">
        <v>12964.2</v>
      </c>
      <c r="H52" s="1" t="n">
        <v>21058.2</v>
      </c>
      <c r="I52" s="9" t="n">
        <v>88800</v>
      </c>
      <c r="J52" s="10" t="n">
        <v>14487.8</v>
      </c>
      <c r="K52" s="10" t="n">
        <v>194.8</v>
      </c>
      <c r="L52" s="9" t="n">
        <v>47458</v>
      </c>
      <c r="M52" s="9" t="n">
        <v>87152.2</v>
      </c>
      <c r="N52" s="9" t="n">
        <v>13450880</v>
      </c>
      <c r="O52" s="9" t="n">
        <v>96875350</v>
      </c>
      <c r="P52" s="9" t="n">
        <v>55483000</v>
      </c>
      <c r="Q52" s="9" t="n">
        <v>13486</v>
      </c>
      <c r="R52" s="9" t="n">
        <v>1484114</v>
      </c>
      <c r="S52" s="1" t="n">
        <v>906909</v>
      </c>
      <c r="T52" s="1" t="n">
        <v>327158</v>
      </c>
      <c r="U52" s="9" t="n">
        <v>49668</v>
      </c>
      <c r="V52" s="6" t="n">
        <v>51.3</v>
      </c>
      <c r="W52" s="6" t="n">
        <v>48.5</v>
      </c>
      <c r="X52" s="7" t="n">
        <v>8.8058</v>
      </c>
      <c r="Y52" s="9" t="n">
        <v>59146802.1</v>
      </c>
      <c r="Z52" s="1" t="n">
        <v>114846.1</v>
      </c>
      <c r="AA52" s="1" t="n">
        <v>106.8</v>
      </c>
      <c r="AB52" s="1" t="n">
        <v>107.4</v>
      </c>
      <c r="AC52" s="1" t="n">
        <v>84.3</v>
      </c>
      <c r="AD52" s="1" t="n">
        <v>116.9</v>
      </c>
      <c r="AE52" s="1" t="n">
        <v>114</v>
      </c>
      <c r="AF52" s="1" t="n">
        <v>107.8</v>
      </c>
      <c r="AG52" s="1" t="n">
        <v>108.4</v>
      </c>
      <c r="AH52" s="1" t="n">
        <v>107.3</v>
      </c>
      <c r="AI52" s="1" t="n">
        <v>114.1</v>
      </c>
      <c r="AJ52" s="1" t="n">
        <v>3352.5</v>
      </c>
      <c r="AK52" s="1" t="n">
        <v>107.8</v>
      </c>
      <c r="AL52" s="8" t="n">
        <v>37</v>
      </c>
      <c r="AM52" s="1" t="n">
        <v>124430</v>
      </c>
      <c r="AN52" s="1" t="n">
        <v>20572.3</v>
      </c>
      <c r="AO52" s="1" t="n">
        <v>46.2</v>
      </c>
      <c r="AP52" s="1" t="n">
        <v>9.54</v>
      </c>
      <c r="AQ52" s="1" t="n">
        <v>8.91</v>
      </c>
      <c r="AR52" s="1" t="n">
        <v>188162</v>
      </c>
    </row>
    <row r="53" customFormat="false" ht="13.8" hidden="false" customHeight="false" outlineLevel="0" collapsed="false">
      <c r="A53" s="5" t="n">
        <v>41790</v>
      </c>
      <c r="B53" s="1" t="n">
        <v>115.8</v>
      </c>
      <c r="C53" s="1" t="n">
        <v>118.9</v>
      </c>
      <c r="D53" s="9" t="n">
        <v>27995.2</v>
      </c>
      <c r="E53" s="9" t="n">
        <v>5959.4</v>
      </c>
      <c r="F53" s="9" t="n">
        <v>39054.2</v>
      </c>
      <c r="G53" s="9" t="n">
        <v>14264.3</v>
      </c>
      <c r="H53" s="1" t="n">
        <v>22617.5</v>
      </c>
      <c r="I53" s="9" t="n">
        <v>91720</v>
      </c>
      <c r="J53" s="10" t="n">
        <v>16123.8</v>
      </c>
      <c r="K53" s="10" t="n">
        <v>211</v>
      </c>
      <c r="L53" s="9" t="n">
        <v>48433</v>
      </c>
      <c r="M53" s="9" t="n">
        <v>89995.5</v>
      </c>
      <c r="N53" s="9" t="n">
        <v>13657300</v>
      </c>
      <c r="O53" s="9" t="n">
        <v>97663510</v>
      </c>
      <c r="P53" s="9" t="n">
        <v>55517000</v>
      </c>
      <c r="Q53" s="9" t="n">
        <v>14740</v>
      </c>
      <c r="R53" s="9" t="n">
        <v>1612349</v>
      </c>
      <c r="S53" s="1" t="n">
        <v>983210</v>
      </c>
      <c r="T53" s="1" t="n">
        <v>354808</v>
      </c>
      <c r="U53" s="9" t="n">
        <v>54625</v>
      </c>
      <c r="V53" s="6" t="n">
        <v>51.4</v>
      </c>
      <c r="W53" s="6" t="n">
        <v>50.2</v>
      </c>
      <c r="X53" s="7" t="n">
        <v>8.6626</v>
      </c>
      <c r="Y53" s="9" t="n">
        <v>59249464.7</v>
      </c>
      <c r="Z53" s="1" t="n">
        <v>96080.9</v>
      </c>
      <c r="AA53" s="1" t="n">
        <v>111</v>
      </c>
      <c r="AB53" s="1" t="n">
        <v>112.3</v>
      </c>
      <c r="AC53" s="1" t="n">
        <v>93.8</v>
      </c>
      <c r="AD53" s="1" t="n">
        <v>116.7</v>
      </c>
      <c r="AE53" s="1" t="n">
        <v>121.8</v>
      </c>
      <c r="AF53" s="1" t="n">
        <v>112.5</v>
      </c>
      <c r="AG53" s="1" t="n">
        <v>114.5</v>
      </c>
      <c r="AH53" s="1" t="n">
        <v>110.8</v>
      </c>
      <c r="AI53" s="1" t="n">
        <v>114.8</v>
      </c>
      <c r="AJ53" s="1" t="n">
        <v>3441</v>
      </c>
      <c r="AK53" s="1" t="n">
        <v>109.5</v>
      </c>
      <c r="AL53" s="8" t="n">
        <v>36.94</v>
      </c>
      <c r="AM53" s="1" t="n">
        <v>243110</v>
      </c>
      <c r="AN53" s="1" t="n">
        <v>22035.8</v>
      </c>
      <c r="AO53" s="1" t="n">
        <v>46.4</v>
      </c>
      <c r="AP53" s="1" t="n">
        <v>9.33</v>
      </c>
      <c r="AQ53" s="1" t="n">
        <v>8.73</v>
      </c>
      <c r="AR53" s="1" t="n">
        <v>207953</v>
      </c>
    </row>
    <row r="54" customFormat="false" ht="13.8" hidden="false" customHeight="false" outlineLevel="0" collapsed="false">
      <c r="A54" s="5" t="n">
        <v>41820</v>
      </c>
      <c r="B54" s="1" t="n">
        <v>116.7</v>
      </c>
      <c r="C54" s="1" t="n">
        <v>120.4</v>
      </c>
      <c r="D54" s="9" t="n">
        <v>25906.5</v>
      </c>
      <c r="E54" s="9" t="n">
        <v>5609.8</v>
      </c>
      <c r="F54" s="9" t="n">
        <v>38352.8</v>
      </c>
      <c r="G54" s="9" t="n">
        <v>13185.6</v>
      </c>
      <c r="H54" s="1" t="n">
        <v>22046.2</v>
      </c>
      <c r="I54" s="9" t="n">
        <v>87140</v>
      </c>
      <c r="J54" s="10" t="n">
        <v>15445.1</v>
      </c>
      <c r="K54" s="10" t="n">
        <v>211.6</v>
      </c>
      <c r="L54" s="9" t="n">
        <v>47276</v>
      </c>
      <c r="M54" s="9" t="n">
        <v>88852.9</v>
      </c>
      <c r="N54" s="9" t="n">
        <v>13592950</v>
      </c>
      <c r="O54" s="9" t="n">
        <v>97740400</v>
      </c>
      <c r="P54" s="9" t="n">
        <v>56012000</v>
      </c>
      <c r="Q54" s="9" t="n">
        <v>13980</v>
      </c>
      <c r="R54" s="9" t="n">
        <v>1445115</v>
      </c>
      <c r="S54" s="1" t="n">
        <v>877289</v>
      </c>
      <c r="T54" s="1" t="n">
        <v>324574</v>
      </c>
      <c r="U54" s="9" t="n">
        <v>66172</v>
      </c>
      <c r="V54" s="6" t="n">
        <v>51.5</v>
      </c>
      <c r="W54" s="6" t="n">
        <v>54.4</v>
      </c>
      <c r="X54" s="7" t="n">
        <v>8.4976</v>
      </c>
      <c r="Y54" s="9" t="n">
        <v>59805342.9</v>
      </c>
      <c r="Z54" s="1" t="n">
        <v>229736.2</v>
      </c>
      <c r="AA54" s="1" t="n">
        <v>109.7</v>
      </c>
      <c r="AB54" s="1" t="n">
        <v>111</v>
      </c>
      <c r="AC54" s="1" t="n">
        <v>101.3</v>
      </c>
      <c r="AD54" s="1" t="n">
        <v>116.7</v>
      </c>
      <c r="AE54" s="1" t="n">
        <v>117.9</v>
      </c>
      <c r="AF54" s="1" t="n">
        <v>109.3</v>
      </c>
      <c r="AG54" s="1" t="n">
        <v>108.5</v>
      </c>
      <c r="AH54" s="1" t="n">
        <v>109.9</v>
      </c>
      <c r="AI54" s="1" t="n">
        <v>115.2</v>
      </c>
      <c r="AJ54" s="1" t="n">
        <v>3255.6</v>
      </c>
      <c r="AK54" s="1" t="n">
        <v>111.8</v>
      </c>
      <c r="AL54" s="8" t="n">
        <v>39</v>
      </c>
      <c r="AM54" s="1" t="n">
        <v>130370</v>
      </c>
      <c r="AN54" s="1" t="n">
        <v>20296.7</v>
      </c>
      <c r="AO54" s="1" t="n">
        <v>46.3</v>
      </c>
      <c r="AP54" s="1" t="n">
        <v>9.22</v>
      </c>
      <c r="AQ54" s="1" t="n">
        <v>8.62</v>
      </c>
      <c r="AR54" s="1" t="n">
        <v>218828</v>
      </c>
    </row>
    <row r="55" customFormat="false" ht="13.8" hidden="false" customHeight="false" outlineLevel="0" collapsed="false">
      <c r="A55" s="5" t="n">
        <v>41851</v>
      </c>
      <c r="B55" s="1" t="n">
        <v>119.2</v>
      </c>
      <c r="C55" s="1" t="n">
        <v>124.7</v>
      </c>
      <c r="D55" s="9" t="n">
        <v>25792.1</v>
      </c>
      <c r="E55" s="9" t="n">
        <v>5343.2</v>
      </c>
      <c r="F55" s="9" t="n">
        <v>40067.1</v>
      </c>
      <c r="G55" s="9" t="n">
        <v>14574.1</v>
      </c>
      <c r="H55" s="1" t="n">
        <v>23665.2</v>
      </c>
      <c r="I55" s="9" t="n">
        <v>89880</v>
      </c>
      <c r="J55" s="10" t="n">
        <v>14277.7</v>
      </c>
      <c r="K55" s="10" t="n">
        <v>222.3</v>
      </c>
      <c r="L55" s="9" t="n">
        <v>47553</v>
      </c>
      <c r="M55" s="9" t="n">
        <v>89957.1</v>
      </c>
      <c r="N55" s="9" t="n">
        <v>13488400</v>
      </c>
      <c r="O55" s="9" t="n">
        <v>98189130</v>
      </c>
      <c r="P55" s="9" t="n">
        <v>55796000</v>
      </c>
      <c r="Q55" s="9" t="n">
        <v>13292</v>
      </c>
      <c r="R55" s="9" t="n">
        <v>1521277</v>
      </c>
      <c r="S55" s="1" t="n">
        <v>863188</v>
      </c>
      <c r="T55" s="1" t="n">
        <v>374722</v>
      </c>
      <c r="U55" s="9" t="n">
        <v>40345</v>
      </c>
      <c r="V55" s="6" t="n">
        <v>53</v>
      </c>
      <c r="W55" s="6" t="n">
        <v>52.2</v>
      </c>
      <c r="X55" s="7" t="n">
        <v>8.5111</v>
      </c>
      <c r="Y55" s="9" t="n">
        <v>59717883.3</v>
      </c>
      <c r="Z55" s="1" t="n">
        <v>102521</v>
      </c>
      <c r="AA55" s="1" t="n">
        <v>110.4</v>
      </c>
      <c r="AB55" s="1" t="n">
        <v>112.8</v>
      </c>
      <c r="AC55" s="1" t="n">
        <v>94.7</v>
      </c>
      <c r="AD55" s="1" t="n">
        <v>118</v>
      </c>
      <c r="AE55" s="1" t="n">
        <v>119.1</v>
      </c>
      <c r="AF55" s="1" t="n">
        <v>115.4</v>
      </c>
      <c r="AG55" s="1" t="n">
        <v>115.5</v>
      </c>
      <c r="AH55" s="1" t="n">
        <v>115.3</v>
      </c>
      <c r="AI55" s="1" t="n">
        <v>116.7</v>
      </c>
      <c r="AJ55" s="1" t="n">
        <v>3021.1</v>
      </c>
      <c r="AK55" s="1" t="n">
        <v>106.8</v>
      </c>
      <c r="AL55" s="8" t="n">
        <v>39.6</v>
      </c>
      <c r="AM55" s="1" t="n">
        <v>120710</v>
      </c>
      <c r="AN55" s="1" t="n">
        <v>20448.9</v>
      </c>
      <c r="AO55" s="1" t="n">
        <v>43</v>
      </c>
      <c r="AP55" s="1" t="n">
        <v>9.22</v>
      </c>
      <c r="AQ55" s="1" t="n">
        <v>8.71</v>
      </c>
      <c r="AR55" s="1" t="n">
        <v>199562</v>
      </c>
    </row>
    <row r="56" customFormat="false" ht="13.8" hidden="false" customHeight="false" outlineLevel="0" collapsed="false">
      <c r="A56" s="5" t="n">
        <v>41882</v>
      </c>
      <c r="B56" s="1" t="n">
        <v>120.3</v>
      </c>
      <c r="C56" s="1" t="n">
        <v>126.6</v>
      </c>
      <c r="D56" s="9" t="n">
        <v>26801.4</v>
      </c>
      <c r="E56" s="9" t="n">
        <v>5328.7</v>
      </c>
      <c r="F56" s="9" t="n">
        <v>37469.8</v>
      </c>
      <c r="G56" s="9" t="n">
        <v>12813.8</v>
      </c>
      <c r="H56" s="1" t="n">
        <v>22591</v>
      </c>
      <c r="I56" s="9" t="n">
        <v>88160</v>
      </c>
      <c r="J56" s="10" t="n">
        <v>15427</v>
      </c>
      <c r="K56" s="10" t="n">
        <v>213.1</v>
      </c>
      <c r="L56" s="9" t="n">
        <v>48801</v>
      </c>
      <c r="M56" s="9" t="n">
        <v>90067.5</v>
      </c>
      <c r="N56" s="9" t="n">
        <v>13502870</v>
      </c>
      <c r="O56" s="9" t="n">
        <v>98848100</v>
      </c>
      <c r="P56" s="9" t="n">
        <v>55853000</v>
      </c>
      <c r="Q56" s="9" t="n">
        <v>12904</v>
      </c>
      <c r="R56" s="9" t="n">
        <v>1579057</v>
      </c>
      <c r="S56" s="1" t="n">
        <v>910312</v>
      </c>
      <c r="T56" s="1" t="n">
        <v>369323</v>
      </c>
      <c r="U56" s="9" t="n">
        <v>32953</v>
      </c>
      <c r="V56" s="6" t="n">
        <v>52.4</v>
      </c>
      <c r="W56" s="6" t="n">
        <v>50.6</v>
      </c>
      <c r="X56" s="7" t="n">
        <v>8.5917</v>
      </c>
      <c r="Y56" s="9" t="n">
        <v>60030334</v>
      </c>
      <c r="Z56" s="1" t="n">
        <v>244001.8</v>
      </c>
      <c r="AA56" s="1" t="n">
        <v>108.1</v>
      </c>
      <c r="AB56" s="1" t="n">
        <v>110.1</v>
      </c>
      <c r="AC56" s="1" t="n">
        <v>92</v>
      </c>
      <c r="AD56" s="1" t="n">
        <v>117.7</v>
      </c>
      <c r="AE56" s="1" t="n">
        <v>112.2</v>
      </c>
      <c r="AF56" s="1" t="n">
        <v>110.6</v>
      </c>
      <c r="AG56" s="1" t="n">
        <v>112.6</v>
      </c>
      <c r="AH56" s="1" t="n">
        <v>109</v>
      </c>
      <c r="AI56" s="1" t="n">
        <v>117.2</v>
      </c>
      <c r="AJ56" s="1" t="n">
        <v>3058.6</v>
      </c>
      <c r="AK56" s="1" t="n">
        <v>101.6</v>
      </c>
      <c r="AL56" s="8" t="n">
        <v>39.54</v>
      </c>
      <c r="AM56" s="1" t="n">
        <v>156100</v>
      </c>
      <c r="AN56" s="1" t="n">
        <v>21472.7</v>
      </c>
      <c r="AO56" s="1" t="n">
        <v>44.3</v>
      </c>
      <c r="AP56" s="1" t="n">
        <v>9.35</v>
      </c>
      <c r="AQ56" s="1" t="n">
        <v>8.75</v>
      </c>
      <c r="AR56" s="1" t="n">
        <v>213938</v>
      </c>
    </row>
    <row r="57" customFormat="false" ht="13.8" hidden="false" customHeight="false" outlineLevel="0" collapsed="false">
      <c r="A57" s="5" t="n">
        <v>41912</v>
      </c>
      <c r="B57" s="1" t="n">
        <v>120.1</v>
      </c>
      <c r="C57" s="1" t="n">
        <v>125.8</v>
      </c>
      <c r="D57" s="9" t="n">
        <v>28870</v>
      </c>
      <c r="E57" s="9" t="n">
        <v>6167.8</v>
      </c>
      <c r="F57" s="9" t="n">
        <v>43345.2</v>
      </c>
      <c r="G57" s="9" t="n">
        <v>14574.3</v>
      </c>
      <c r="H57" s="1" t="n">
        <v>24987.3</v>
      </c>
      <c r="I57" s="9" t="n">
        <v>86720</v>
      </c>
      <c r="J57" s="10" t="n">
        <v>15400.3</v>
      </c>
      <c r="K57" s="10" t="n">
        <v>223.2</v>
      </c>
      <c r="L57" s="9" t="n">
        <v>48245</v>
      </c>
      <c r="M57" s="9" t="n">
        <v>85928.9</v>
      </c>
      <c r="N57" s="9" t="n">
        <v>13440050</v>
      </c>
      <c r="O57" s="9" t="n">
        <v>99317010</v>
      </c>
      <c r="P57" s="9" t="n">
        <v>56138000</v>
      </c>
      <c r="Q57" s="9" t="n">
        <v>12771</v>
      </c>
      <c r="R57" s="9" t="n">
        <v>1553608</v>
      </c>
      <c r="S57" s="1" t="n">
        <v>1050420</v>
      </c>
      <c r="T57" s="1" t="n">
        <v>433955</v>
      </c>
      <c r="U57" s="9" t="n">
        <v>68353</v>
      </c>
      <c r="V57" s="6" t="n">
        <v>51</v>
      </c>
      <c r="W57" s="6" t="n">
        <v>51.6</v>
      </c>
      <c r="X57" s="7" t="n">
        <v>8.5653</v>
      </c>
      <c r="Y57" s="9" t="n">
        <v>60563004.4</v>
      </c>
      <c r="Z57" s="1" t="n">
        <v>329656.7</v>
      </c>
      <c r="AA57" s="1" t="n">
        <v>110.3</v>
      </c>
      <c r="AB57" s="1" t="n">
        <v>113.8</v>
      </c>
      <c r="AC57" s="1" t="n">
        <v>104.6</v>
      </c>
      <c r="AD57" s="1" t="n">
        <v>117.5</v>
      </c>
      <c r="AE57" s="1" t="n">
        <v>112.9</v>
      </c>
      <c r="AF57" s="1" t="n">
        <v>116.8</v>
      </c>
      <c r="AG57" s="1" t="n">
        <v>126.5</v>
      </c>
      <c r="AH57" s="1" t="n">
        <v>108.7</v>
      </c>
      <c r="AI57" s="1" t="n">
        <v>116.4</v>
      </c>
      <c r="AJ57" s="1" t="n">
        <v>3154.3</v>
      </c>
      <c r="AK57" s="1" t="n">
        <v>97.1</v>
      </c>
      <c r="AL57" s="8" t="n">
        <v>39.625</v>
      </c>
      <c r="AM57" s="1" t="n">
        <v>216050</v>
      </c>
      <c r="AN57" s="1" t="n">
        <v>22702.2</v>
      </c>
      <c r="AO57" s="1" t="n">
        <v>44.9</v>
      </c>
      <c r="AP57" s="1" t="n">
        <v>9.3</v>
      </c>
      <c r="AQ57" s="1" t="n">
        <v>8.49</v>
      </c>
      <c r="AR57" s="1" t="n">
        <v>223584</v>
      </c>
    </row>
    <row r="58" customFormat="false" ht="13.8" hidden="false" customHeight="false" outlineLevel="0" collapsed="false">
      <c r="A58" s="5" t="n">
        <v>41943</v>
      </c>
      <c r="B58" s="1" t="n">
        <v>120.1</v>
      </c>
      <c r="C58" s="1" t="n">
        <v>125.4</v>
      </c>
      <c r="D58" s="9" t="n">
        <v>25892.2</v>
      </c>
      <c r="E58" s="9" t="n">
        <v>5730.2</v>
      </c>
      <c r="F58" s="9" t="n">
        <v>39470</v>
      </c>
      <c r="G58" s="9" t="n">
        <v>12517.7</v>
      </c>
      <c r="H58" s="1" t="n">
        <v>22746.5</v>
      </c>
      <c r="I58" s="9" t="n">
        <v>89220</v>
      </c>
      <c r="J58" s="10" t="n">
        <v>15891.2</v>
      </c>
      <c r="K58" s="10" t="n">
        <v>212.3</v>
      </c>
      <c r="L58" s="9" t="n">
        <v>47844</v>
      </c>
      <c r="M58" s="9" t="n">
        <v>90500</v>
      </c>
      <c r="N58" s="9" t="n">
        <v>13671760</v>
      </c>
      <c r="O58" s="9" t="n">
        <v>101202260</v>
      </c>
      <c r="P58" s="9" t="n">
        <v>57325000</v>
      </c>
      <c r="Q58" s="9" t="n">
        <v>12956</v>
      </c>
      <c r="R58" s="9" t="n">
        <v>1461712</v>
      </c>
      <c r="S58" s="1" t="n">
        <v>1008761</v>
      </c>
      <c r="T58" s="1" t="n">
        <v>383885</v>
      </c>
      <c r="U58" s="9" t="n">
        <v>77983</v>
      </c>
      <c r="V58" s="6" t="n">
        <v>51.6</v>
      </c>
      <c r="W58" s="6" t="n">
        <v>50</v>
      </c>
      <c r="X58" s="7" t="n">
        <v>8.3875</v>
      </c>
      <c r="Y58" s="9" t="n">
        <v>61352167.3</v>
      </c>
      <c r="Z58" s="1" t="n">
        <v>150594.9</v>
      </c>
      <c r="AA58" s="1" t="n">
        <v>106</v>
      </c>
      <c r="AB58" s="1" t="n">
        <v>106.7</v>
      </c>
      <c r="AC58" s="1" t="n">
        <v>82.6</v>
      </c>
      <c r="AD58" s="1" t="n">
        <v>111.2</v>
      </c>
      <c r="AE58" s="1" t="n">
        <v>115</v>
      </c>
      <c r="AF58" s="1" t="n">
        <v>104.7</v>
      </c>
      <c r="AG58" s="1" t="n">
        <v>109.4</v>
      </c>
      <c r="AH58" s="1" t="n">
        <v>100.7</v>
      </c>
      <c r="AI58" s="1" t="n">
        <v>115.6</v>
      </c>
      <c r="AJ58" s="1" t="n">
        <v>3127.3</v>
      </c>
      <c r="AK58" s="1" t="n">
        <v>87.4</v>
      </c>
      <c r="AL58" s="8" t="n">
        <v>39.75</v>
      </c>
      <c r="AM58" s="1" t="n">
        <v>102770</v>
      </c>
      <c r="AN58" s="1" t="n">
        <v>20162</v>
      </c>
      <c r="AO58" s="1" t="n">
        <v>50.5</v>
      </c>
      <c r="AP58" s="1" t="n">
        <v>9.05</v>
      </c>
      <c r="AQ58" s="1" t="n">
        <v>8.37</v>
      </c>
      <c r="AR58" s="1" t="n">
        <v>221163</v>
      </c>
    </row>
    <row r="59" customFormat="false" ht="13.8" hidden="false" customHeight="false" outlineLevel="0" collapsed="false">
      <c r="A59" s="5" t="n">
        <v>41973</v>
      </c>
      <c r="B59" s="1" t="n">
        <v>120.1</v>
      </c>
      <c r="C59" s="1" t="n">
        <v>125.1</v>
      </c>
      <c r="D59" s="9" t="n">
        <v>26487.5</v>
      </c>
      <c r="E59" s="9" t="n">
        <v>4688.1</v>
      </c>
      <c r="F59" s="9" t="n">
        <v>42725.4</v>
      </c>
      <c r="G59" s="9" t="n">
        <v>11700.6</v>
      </c>
      <c r="H59" s="1" t="n">
        <v>25451.5</v>
      </c>
      <c r="I59" s="9" t="n">
        <v>91450</v>
      </c>
      <c r="J59" s="10" t="n">
        <v>15724.6</v>
      </c>
      <c r="K59" s="10" t="n">
        <v>212.3</v>
      </c>
      <c r="L59" s="9" t="n">
        <v>48564</v>
      </c>
      <c r="M59" s="9" t="n">
        <v>85275</v>
      </c>
      <c r="N59" s="9" t="n">
        <v>13694820</v>
      </c>
      <c r="O59" s="9" t="n">
        <v>101656970</v>
      </c>
      <c r="P59" s="9" t="n">
        <v>57354000</v>
      </c>
      <c r="Q59" s="9" t="n">
        <v>13902</v>
      </c>
      <c r="R59" s="9" t="n">
        <v>1301434</v>
      </c>
      <c r="S59" s="1" t="n">
        <v>853257</v>
      </c>
      <c r="T59" s="1" t="n">
        <v>386547</v>
      </c>
      <c r="U59" s="9" t="n">
        <v>36219</v>
      </c>
      <c r="V59" s="6" t="n">
        <v>53.3</v>
      </c>
      <c r="W59" s="6" t="n">
        <v>52.6</v>
      </c>
      <c r="X59" s="7" t="n">
        <v>8.2739</v>
      </c>
      <c r="Y59" s="9" t="n">
        <v>61478340.9</v>
      </c>
      <c r="Z59" s="1" t="n">
        <v>212740.8</v>
      </c>
      <c r="AA59" s="1" t="n">
        <v>109.6</v>
      </c>
      <c r="AB59" s="1" t="n">
        <v>111.4</v>
      </c>
      <c r="AC59" s="1" t="n">
        <v>88.5</v>
      </c>
      <c r="AD59" s="1" t="n">
        <v>114.3</v>
      </c>
      <c r="AE59" s="1" t="n">
        <v>115.5</v>
      </c>
      <c r="AF59" s="1" t="n">
        <v>113.5</v>
      </c>
      <c r="AG59" s="1" t="n">
        <v>116.2</v>
      </c>
      <c r="AH59" s="1" t="n">
        <v>111.3</v>
      </c>
      <c r="AI59" s="1" t="n">
        <v>114.1</v>
      </c>
      <c r="AJ59" s="1" t="n">
        <v>3568.1</v>
      </c>
      <c r="AK59" s="1" t="n">
        <v>79.4</v>
      </c>
      <c r="AL59" s="8" t="n">
        <v>40.04</v>
      </c>
      <c r="AM59" s="1" t="n">
        <v>120740</v>
      </c>
      <c r="AN59" s="1" t="n">
        <v>21799.4</v>
      </c>
      <c r="AO59" s="1" t="n">
        <v>55.7</v>
      </c>
      <c r="AP59" s="1" t="n">
        <v>8.82</v>
      </c>
      <c r="AQ59" s="1" t="n">
        <v>8.17</v>
      </c>
      <c r="AR59" s="1" t="n">
        <v>212437</v>
      </c>
    </row>
    <row r="60" customFormat="false" ht="13.8" hidden="false" customHeight="false" outlineLevel="0" collapsed="false">
      <c r="A60" s="5" t="n">
        <v>42004</v>
      </c>
      <c r="B60" s="1" t="n">
        <v>119.4</v>
      </c>
      <c r="C60" s="1" t="n">
        <v>123.6</v>
      </c>
      <c r="D60" s="9" t="n">
        <v>26155.7</v>
      </c>
      <c r="E60" s="9" t="n">
        <v>4522.8</v>
      </c>
      <c r="F60" s="9" t="n">
        <v>35335</v>
      </c>
      <c r="G60" s="9" t="n">
        <v>9963.9</v>
      </c>
      <c r="H60" s="1" t="n">
        <v>24007</v>
      </c>
      <c r="I60" s="9" t="n">
        <v>95470</v>
      </c>
      <c r="J60" s="10" t="n">
        <v>17367.2</v>
      </c>
      <c r="K60" s="10" t="n">
        <v>209.9</v>
      </c>
      <c r="L60" s="9" t="n">
        <v>48960</v>
      </c>
      <c r="M60" s="9" t="n">
        <v>86922.1</v>
      </c>
      <c r="N60" s="9" t="n">
        <v>13898850</v>
      </c>
      <c r="O60" s="9" t="n">
        <v>102108420</v>
      </c>
      <c r="P60" s="9" t="n">
        <v>57869550</v>
      </c>
      <c r="Q60" s="9" t="n">
        <v>14628</v>
      </c>
      <c r="R60" s="9" t="n">
        <v>1204942</v>
      </c>
      <c r="S60" s="1" t="n">
        <v>770519</v>
      </c>
      <c r="T60" s="1" t="n">
        <v>374601</v>
      </c>
      <c r="U60" s="9" t="n">
        <v>27945</v>
      </c>
      <c r="V60" s="6" t="n">
        <v>54.5</v>
      </c>
      <c r="W60" s="6" t="n">
        <v>51.1</v>
      </c>
      <c r="X60" s="7" t="n">
        <v>8.2818</v>
      </c>
      <c r="Y60" s="9" t="n">
        <v>62102018.1</v>
      </c>
      <c r="Z60" s="1" t="n">
        <v>218110.5</v>
      </c>
      <c r="AA60" s="1" t="n">
        <v>115.4</v>
      </c>
      <c r="AB60" s="1" t="n">
        <v>117.4</v>
      </c>
      <c r="AC60" s="1" t="n">
        <v>99.2</v>
      </c>
      <c r="AD60" s="1" t="n">
        <v>117.1</v>
      </c>
      <c r="AE60" s="1" t="n">
        <v>119.3</v>
      </c>
      <c r="AF60" s="1" t="n">
        <v>121.6</v>
      </c>
      <c r="AG60" s="1" t="n">
        <v>117.1</v>
      </c>
      <c r="AH60" s="1" t="n">
        <v>125.4</v>
      </c>
      <c r="AI60" s="1" t="n">
        <v>112.1</v>
      </c>
      <c r="AJ60" s="1" t="n">
        <v>3657</v>
      </c>
      <c r="AK60" s="1" t="n">
        <v>62.3</v>
      </c>
      <c r="AL60" s="8" t="n">
        <v>40.075</v>
      </c>
      <c r="AM60" s="1" t="n">
        <v>193850</v>
      </c>
      <c r="AN60" s="1" t="n">
        <v>21632.9</v>
      </c>
      <c r="AO60" s="1" t="n">
        <v>56.7</v>
      </c>
      <c r="AP60" s="1" t="n">
        <v>8.68</v>
      </c>
      <c r="AQ60" s="1" t="n">
        <v>7.93</v>
      </c>
      <c r="AR60" s="1" t="n">
        <v>209086</v>
      </c>
    </row>
    <row r="61" customFormat="false" ht="13.8" hidden="false" customHeight="false" outlineLevel="0" collapsed="false">
      <c r="A61" s="5" t="n">
        <v>42035</v>
      </c>
      <c r="B61" s="1" t="n">
        <v>119.5</v>
      </c>
      <c r="C61" s="1" t="n">
        <v>123.1</v>
      </c>
      <c r="D61" s="9" t="n">
        <v>24392</v>
      </c>
      <c r="E61" s="9" t="n">
        <v>3022.8</v>
      </c>
      <c r="F61" s="9" t="n">
        <v>32263.2</v>
      </c>
      <c r="G61" s="9" t="n">
        <v>8240.6</v>
      </c>
      <c r="H61" s="1" t="n">
        <v>22450.3</v>
      </c>
      <c r="I61" s="9" t="n">
        <v>97790</v>
      </c>
      <c r="J61" s="10" t="n">
        <v>17112.1</v>
      </c>
      <c r="K61" s="10" t="n">
        <v>199</v>
      </c>
      <c r="L61" s="9" t="n">
        <v>49759</v>
      </c>
      <c r="M61" s="9" t="n">
        <v>86479.5</v>
      </c>
      <c r="N61" s="9" t="n">
        <v>14103260</v>
      </c>
      <c r="O61" s="9" t="n">
        <v>103014330</v>
      </c>
      <c r="P61" s="9" t="n">
        <v>58253290</v>
      </c>
      <c r="Q61" s="9" t="n">
        <v>13939</v>
      </c>
      <c r="R61" s="9" t="n">
        <v>1327955</v>
      </c>
      <c r="S61" s="1" t="n">
        <v>868505</v>
      </c>
      <c r="T61" s="1" t="n">
        <v>404919</v>
      </c>
      <c r="U61" s="9" t="n">
        <v>33964</v>
      </c>
      <c r="V61" s="6" t="n">
        <v>52.9</v>
      </c>
      <c r="W61" s="6" t="n">
        <v>52.4</v>
      </c>
      <c r="X61" s="7" t="n">
        <v>8.2074</v>
      </c>
      <c r="Y61" s="9" t="n">
        <v>62837542</v>
      </c>
      <c r="Z61" s="1" t="n">
        <v>226104</v>
      </c>
      <c r="AA61" s="1" t="n">
        <v>114.5</v>
      </c>
      <c r="AB61" s="1" t="n">
        <v>115.6</v>
      </c>
      <c r="AC61" s="1" t="n">
        <v>88.8</v>
      </c>
      <c r="AD61" s="1" t="n">
        <v>117</v>
      </c>
      <c r="AE61" s="1" t="n">
        <v>122.7</v>
      </c>
      <c r="AF61" s="1" t="n">
        <v>119.5</v>
      </c>
      <c r="AG61" s="1" t="n">
        <v>115.8</v>
      </c>
      <c r="AH61" s="1" t="n">
        <v>122.6</v>
      </c>
      <c r="AI61" s="1" t="n">
        <v>110.8</v>
      </c>
      <c r="AJ61" s="1" t="n">
        <v>3033.5</v>
      </c>
      <c r="AK61" s="1" t="n">
        <v>47.8</v>
      </c>
      <c r="AL61" s="8" t="n">
        <v>39.8</v>
      </c>
      <c r="AM61" s="1" t="n">
        <v>28150</v>
      </c>
      <c r="AN61" s="1" t="n">
        <v>21369.2</v>
      </c>
      <c r="AO61" s="1" t="n">
        <v>58.5</v>
      </c>
      <c r="AP61" s="1" t="n">
        <v>8.45</v>
      </c>
      <c r="AQ61" s="1" t="n">
        <v>7.77</v>
      </c>
      <c r="AR61" s="1" t="n">
        <v>230618</v>
      </c>
    </row>
    <row r="62" customFormat="false" ht="13.8" hidden="false" customHeight="false" outlineLevel="0" collapsed="false">
      <c r="A62" s="5" t="n">
        <v>42063</v>
      </c>
      <c r="B62" s="1" t="n">
        <v>119.7</v>
      </c>
      <c r="C62" s="1" t="n">
        <v>123.1</v>
      </c>
      <c r="D62" s="9" t="n">
        <v>21982.6</v>
      </c>
      <c r="E62" s="9" t="n">
        <v>2555.4</v>
      </c>
      <c r="F62" s="9" t="n">
        <v>28724.3</v>
      </c>
      <c r="G62" s="9" t="n">
        <v>6106.1</v>
      </c>
      <c r="H62" s="1" t="n">
        <v>20636.7</v>
      </c>
      <c r="I62" s="9" t="n">
        <v>89640</v>
      </c>
      <c r="J62" s="10" t="n">
        <v>16029.1</v>
      </c>
      <c r="K62" s="10" t="n">
        <v>197.3</v>
      </c>
      <c r="L62" s="9" t="n">
        <v>44856</v>
      </c>
      <c r="M62" s="9" t="n">
        <v>81204.5</v>
      </c>
      <c r="N62" s="9" t="n">
        <v>14333040</v>
      </c>
      <c r="O62" s="9" t="n">
        <v>104093530</v>
      </c>
      <c r="P62" s="9" t="n">
        <v>58913000</v>
      </c>
      <c r="Q62" s="9" t="n">
        <v>14246</v>
      </c>
      <c r="R62" s="9" t="n">
        <v>1208084</v>
      </c>
      <c r="S62" s="1" t="n">
        <v>774122</v>
      </c>
      <c r="T62" s="1" t="n">
        <v>370527</v>
      </c>
      <c r="U62" s="9" t="n">
        <v>29416</v>
      </c>
      <c r="V62" s="6" t="n">
        <v>51.2</v>
      </c>
      <c r="W62" s="6" t="n">
        <v>53.9</v>
      </c>
      <c r="X62" s="7" t="n">
        <v>8.3126</v>
      </c>
      <c r="Y62" s="9" t="n">
        <v>63624651.3</v>
      </c>
      <c r="Z62" s="1" t="n">
        <v>233915.9</v>
      </c>
      <c r="AA62" s="1" t="n">
        <v>110.1</v>
      </c>
      <c r="AB62" s="1" t="n">
        <v>112.1</v>
      </c>
      <c r="AC62" s="1" t="n">
        <v>100.1</v>
      </c>
      <c r="AD62" s="1" t="n">
        <v>112.2</v>
      </c>
      <c r="AE62" s="1" t="n">
        <v>112.5</v>
      </c>
      <c r="AF62" s="1" t="n">
        <v>118.5</v>
      </c>
      <c r="AG62" s="1" t="n">
        <v>113.8</v>
      </c>
      <c r="AH62" s="1" t="n">
        <v>122.4</v>
      </c>
      <c r="AI62" s="1" t="n">
        <v>109.6</v>
      </c>
      <c r="AJ62" s="1" t="n">
        <v>2897.7</v>
      </c>
      <c r="AK62" s="1" t="n">
        <v>58.1</v>
      </c>
      <c r="AL62" s="8" t="n">
        <v>39.775</v>
      </c>
      <c r="AM62" s="1" t="n">
        <v>163890</v>
      </c>
      <c r="AN62" s="1" t="n">
        <v>19427.2</v>
      </c>
      <c r="AO62" s="1" t="n">
        <v>58.9</v>
      </c>
      <c r="AP62" s="1" t="n">
        <v>8.32</v>
      </c>
      <c r="AQ62" s="1" t="n">
        <v>7.7</v>
      </c>
      <c r="AR62" s="1" t="n">
        <v>230281</v>
      </c>
    </row>
    <row r="63" customFormat="false" ht="13.8" hidden="false" customHeight="false" outlineLevel="0" collapsed="false">
      <c r="A63" s="5" t="n">
        <v>42094</v>
      </c>
      <c r="B63" s="1" t="n">
        <v>120.2</v>
      </c>
      <c r="C63" s="1" t="n">
        <v>123.4</v>
      </c>
      <c r="D63" s="9" t="n">
        <v>24034.1</v>
      </c>
      <c r="E63" s="9" t="n">
        <v>2646.1</v>
      </c>
      <c r="F63" s="9" t="n">
        <v>35428.6</v>
      </c>
      <c r="G63" s="9" t="n">
        <v>7418.5</v>
      </c>
      <c r="H63" s="1" t="n">
        <v>23025.3</v>
      </c>
      <c r="I63" s="9" t="n">
        <v>101570</v>
      </c>
      <c r="J63" s="10" t="n">
        <v>16843</v>
      </c>
      <c r="K63" s="10" t="n">
        <v>220.7</v>
      </c>
      <c r="L63" s="9" t="n">
        <v>53723</v>
      </c>
      <c r="M63" s="9" t="n">
        <v>86337.8</v>
      </c>
      <c r="N63" s="9" t="n">
        <v>14483120</v>
      </c>
      <c r="O63" s="9" t="n">
        <v>105501680</v>
      </c>
      <c r="P63" s="9" t="n">
        <v>60029520</v>
      </c>
      <c r="Q63" s="9" t="n">
        <v>14678</v>
      </c>
      <c r="R63" s="9" t="n">
        <v>1323184</v>
      </c>
      <c r="S63" s="1" t="n">
        <v>859521</v>
      </c>
      <c r="T63" s="1" t="n">
        <v>395901</v>
      </c>
      <c r="U63" s="9" t="n">
        <v>33820</v>
      </c>
      <c r="V63" s="6" t="n">
        <v>52.1</v>
      </c>
      <c r="W63" s="6" t="n">
        <v>53</v>
      </c>
      <c r="X63" s="7" t="n">
        <v>8.1792</v>
      </c>
      <c r="Y63" s="9" t="n">
        <v>64420024.9</v>
      </c>
      <c r="Z63" s="1" t="n">
        <v>358580.1</v>
      </c>
      <c r="AA63" s="1" t="n">
        <v>121.3</v>
      </c>
      <c r="AB63" s="1" t="n">
        <v>122.9</v>
      </c>
      <c r="AC63" s="1" t="n">
        <v>121.9</v>
      </c>
      <c r="AD63" s="1" t="n">
        <v>123.6</v>
      </c>
      <c r="AE63" s="1" t="n">
        <v>120.5</v>
      </c>
      <c r="AF63" s="1" t="n">
        <v>128.8</v>
      </c>
      <c r="AG63" s="1" t="n">
        <v>126.3</v>
      </c>
      <c r="AH63" s="1" t="n">
        <v>130.9</v>
      </c>
      <c r="AI63" s="1" t="n">
        <v>109.9</v>
      </c>
      <c r="AJ63" s="1" t="n">
        <v>3159.3</v>
      </c>
      <c r="AK63" s="1" t="n">
        <v>55.9</v>
      </c>
      <c r="AL63" s="8" t="n">
        <v>39.725</v>
      </c>
      <c r="AM63" s="1" t="n">
        <v>366370</v>
      </c>
      <c r="AN63" s="1" t="n">
        <v>21388</v>
      </c>
      <c r="AO63" s="1" t="n">
        <v>69.5</v>
      </c>
      <c r="AP63" s="1" t="n">
        <v>8.35</v>
      </c>
      <c r="AQ63" s="1" t="n">
        <v>7.75</v>
      </c>
      <c r="AR63" s="1" t="n">
        <v>244395</v>
      </c>
    </row>
    <row r="64" customFormat="false" ht="13.8" hidden="false" customHeight="false" outlineLevel="0" collapsed="false">
      <c r="A64" s="5" t="n">
        <v>42124</v>
      </c>
      <c r="B64" s="1" t="n">
        <v>120.7</v>
      </c>
      <c r="C64" s="1" t="n">
        <v>124</v>
      </c>
      <c r="D64" s="9" t="n">
        <v>22138.3</v>
      </c>
      <c r="E64" s="9" t="n">
        <v>2748.7</v>
      </c>
      <c r="F64" s="9" t="n">
        <v>33508.2</v>
      </c>
      <c r="G64" s="9" t="n">
        <v>7483.6</v>
      </c>
      <c r="H64" s="1" t="n">
        <v>22893</v>
      </c>
      <c r="I64" s="9" t="n">
        <v>89790</v>
      </c>
      <c r="J64" s="10" t="n">
        <v>17373.4</v>
      </c>
      <c r="K64" s="10" t="n">
        <v>218.6</v>
      </c>
      <c r="L64" s="9" t="n">
        <v>47780</v>
      </c>
      <c r="M64" s="9" t="n">
        <v>86695.1</v>
      </c>
      <c r="N64" s="9" t="n">
        <v>14941520</v>
      </c>
      <c r="O64" s="9" t="n">
        <v>107319090</v>
      </c>
      <c r="P64" s="9" t="n">
        <v>60414000</v>
      </c>
      <c r="Q64" s="9" t="n">
        <v>14734</v>
      </c>
      <c r="R64" s="9" t="n">
        <v>1287056</v>
      </c>
      <c r="S64" s="1" t="n">
        <v>881743</v>
      </c>
      <c r="T64" s="1" t="n">
        <v>344752</v>
      </c>
      <c r="U64" s="9" t="n">
        <v>40244</v>
      </c>
      <c r="V64" s="6" t="n">
        <v>51.3</v>
      </c>
      <c r="W64" s="6" t="n">
        <v>52.4</v>
      </c>
      <c r="X64" s="7" t="n">
        <v>7.8643</v>
      </c>
      <c r="Y64" s="9" t="n">
        <v>64833923.7</v>
      </c>
      <c r="Z64" s="1" t="n">
        <v>272612.1</v>
      </c>
      <c r="AA64" s="1" t="n">
        <v>107.4</v>
      </c>
      <c r="AB64" s="1" t="n">
        <v>108.9</v>
      </c>
      <c r="AC64" s="1" t="n">
        <v>85.9</v>
      </c>
      <c r="AD64" s="1" t="n">
        <v>115.6</v>
      </c>
      <c r="AE64" s="1" t="n">
        <v>118.6</v>
      </c>
      <c r="AF64" s="1" t="n">
        <v>112.3</v>
      </c>
      <c r="AG64" s="1" t="n">
        <v>110.6</v>
      </c>
      <c r="AH64" s="1" t="n">
        <v>113.7</v>
      </c>
      <c r="AI64" s="1" t="n">
        <v>110.2</v>
      </c>
      <c r="AJ64" s="1" t="n">
        <v>2601.7</v>
      </c>
      <c r="AK64" s="1" t="n">
        <v>59.4</v>
      </c>
      <c r="AL64" s="8" t="n">
        <v>39.1</v>
      </c>
      <c r="AM64" s="1" t="n">
        <v>262090</v>
      </c>
      <c r="AN64" s="1" t="n">
        <v>19389.6</v>
      </c>
      <c r="AO64" s="1" t="n">
        <v>49.9</v>
      </c>
      <c r="AP64" s="1" t="n">
        <v>8.39</v>
      </c>
      <c r="AQ64" s="1" t="n">
        <v>7.78</v>
      </c>
      <c r="AR64" s="1" t="n">
        <v>217949</v>
      </c>
    </row>
    <row r="65" customFormat="false" ht="13.8" hidden="false" customHeight="false" outlineLevel="0" collapsed="false">
      <c r="A65" s="5" t="n">
        <v>42155</v>
      </c>
      <c r="B65" s="1" t="n">
        <v>121.6</v>
      </c>
      <c r="C65" s="1" t="n">
        <v>125</v>
      </c>
      <c r="D65" s="9" t="n">
        <v>22529.2</v>
      </c>
      <c r="E65" s="9" t="n">
        <v>2597.7</v>
      </c>
      <c r="F65" s="9" t="n">
        <v>32837.9</v>
      </c>
      <c r="G65" s="9" t="n">
        <v>8563.4</v>
      </c>
      <c r="H65" s="1" t="n">
        <v>21853.2</v>
      </c>
      <c r="I65" s="9" t="n">
        <v>92870</v>
      </c>
      <c r="J65" s="10" t="n">
        <v>18787.6</v>
      </c>
      <c r="K65" s="10" t="n">
        <v>227.2</v>
      </c>
      <c r="L65" s="9" t="n">
        <v>53318</v>
      </c>
      <c r="M65" s="9" t="n">
        <v>95401.8</v>
      </c>
      <c r="N65" s="9" t="n">
        <v>15116900</v>
      </c>
      <c r="O65" s="9" t="n">
        <v>108180490</v>
      </c>
      <c r="P65" s="9" t="n">
        <v>60489000</v>
      </c>
      <c r="Q65" s="9" t="n">
        <v>15492</v>
      </c>
      <c r="R65" s="9" t="n">
        <v>1380939</v>
      </c>
      <c r="S65" s="1" t="n">
        <v>953311</v>
      </c>
      <c r="T65" s="1" t="n">
        <v>364073</v>
      </c>
      <c r="U65" s="9" t="n">
        <v>44716</v>
      </c>
      <c r="V65" s="6" t="n">
        <v>52.6</v>
      </c>
      <c r="W65" s="6" t="n">
        <v>49.6</v>
      </c>
      <c r="X65" s="7" t="n">
        <v>7.8753</v>
      </c>
      <c r="Y65" s="9" t="n">
        <v>64898055.7</v>
      </c>
      <c r="Z65" s="1" t="n">
        <v>216065.1</v>
      </c>
      <c r="AA65" s="1" t="n">
        <v>113.1</v>
      </c>
      <c r="AB65" s="1" t="n">
        <v>113.8</v>
      </c>
      <c r="AC65" s="1" t="n">
        <v>88.3</v>
      </c>
      <c r="AD65" s="1" t="n">
        <v>117.4</v>
      </c>
      <c r="AE65" s="1" t="n">
        <v>121.9</v>
      </c>
      <c r="AF65" s="1" t="n">
        <v>114.6</v>
      </c>
      <c r="AG65" s="1" t="n">
        <v>113.2</v>
      </c>
      <c r="AH65" s="1" t="n">
        <v>115.8</v>
      </c>
      <c r="AI65" s="1" t="n">
        <v>111.4</v>
      </c>
      <c r="AJ65" s="1" t="n">
        <v>2650.4</v>
      </c>
      <c r="AK65" s="1" t="n">
        <v>64.1</v>
      </c>
      <c r="AL65" s="8" t="n">
        <v>38.98</v>
      </c>
      <c r="AM65" s="1" t="n">
        <v>115340</v>
      </c>
      <c r="AN65" s="1" t="n">
        <v>19931.5</v>
      </c>
      <c r="AO65" s="1" t="n">
        <v>50.1</v>
      </c>
      <c r="AP65" s="1" t="n">
        <v>8.48</v>
      </c>
      <c r="AQ65" s="1" t="n">
        <v>7.9</v>
      </c>
      <c r="AR65" s="1" t="n">
        <v>217671</v>
      </c>
    </row>
    <row r="66" customFormat="false" ht="13.8" hidden="false" customHeight="false" outlineLevel="0" collapsed="false">
      <c r="A66" s="5" t="n">
        <v>42185</v>
      </c>
      <c r="B66" s="1" t="n">
        <v>123</v>
      </c>
      <c r="C66" s="1" t="n">
        <v>127.3</v>
      </c>
      <c r="D66" s="9" t="n">
        <v>22324</v>
      </c>
      <c r="E66" s="9" t="n">
        <v>2992.7</v>
      </c>
      <c r="F66" s="9" t="n">
        <v>33536.6</v>
      </c>
      <c r="G66" s="9" t="n">
        <v>8693.2</v>
      </c>
      <c r="H66" s="1" t="n">
        <v>22875.5</v>
      </c>
      <c r="I66" s="9" t="n">
        <v>89630</v>
      </c>
      <c r="J66" s="10" t="n">
        <v>17462.3</v>
      </c>
      <c r="K66" s="10" t="n">
        <v>224.1</v>
      </c>
      <c r="L66" s="9" t="n">
        <v>48639</v>
      </c>
      <c r="M66" s="9" t="n">
        <v>89907.6</v>
      </c>
      <c r="N66" s="9" t="n">
        <v>14974300</v>
      </c>
      <c r="O66" s="9" t="n">
        <v>108111670</v>
      </c>
      <c r="P66" s="9" t="n">
        <v>60714000</v>
      </c>
      <c r="Q66" s="9" t="n">
        <v>14774</v>
      </c>
      <c r="R66" s="9" t="n">
        <v>1307704</v>
      </c>
      <c r="S66" s="1" t="n">
        <v>877690</v>
      </c>
      <c r="T66" s="1" t="n">
        <v>370710</v>
      </c>
      <c r="U66" s="9" t="n">
        <v>57550</v>
      </c>
      <c r="V66" s="6" t="n">
        <v>51.3</v>
      </c>
      <c r="W66" s="6" t="n">
        <v>47.7</v>
      </c>
      <c r="X66" s="7" t="n">
        <v>7.6566</v>
      </c>
      <c r="Y66" s="9" t="n">
        <v>65191889.7</v>
      </c>
      <c r="Z66" s="1" t="n">
        <v>218359.1</v>
      </c>
      <c r="AA66" s="1" t="n">
        <v>110.8</v>
      </c>
      <c r="AB66" s="1" t="n">
        <v>112.7</v>
      </c>
      <c r="AC66" s="1" t="n">
        <v>92.4</v>
      </c>
      <c r="AD66" s="1" t="n">
        <v>114.5</v>
      </c>
      <c r="AE66" s="1" t="n">
        <v>120.9</v>
      </c>
      <c r="AF66" s="1" t="n">
        <v>113.2</v>
      </c>
      <c r="AG66" s="1" t="n">
        <v>116.6</v>
      </c>
      <c r="AH66" s="1" t="n">
        <v>110.3</v>
      </c>
      <c r="AI66" s="1" t="n">
        <v>111.8</v>
      </c>
      <c r="AJ66" s="1" t="n">
        <v>2505.8</v>
      </c>
      <c r="AK66" s="1" t="n">
        <v>61.5</v>
      </c>
      <c r="AL66" s="8" t="n">
        <v>38.95</v>
      </c>
      <c r="AM66" s="1" t="n">
        <v>208660</v>
      </c>
      <c r="AN66" s="1" t="n">
        <v>19331.3</v>
      </c>
      <c r="AO66" s="1" t="n">
        <v>47.3</v>
      </c>
      <c r="AP66" s="1" t="n">
        <v>8.57</v>
      </c>
      <c r="AQ66" s="1" t="n">
        <v>7.98</v>
      </c>
      <c r="AR66" s="1" t="n">
        <v>217642</v>
      </c>
    </row>
    <row r="67" customFormat="false" ht="13.8" hidden="false" customHeight="false" outlineLevel="0" collapsed="false">
      <c r="A67" s="5" t="n">
        <v>42216</v>
      </c>
      <c r="B67" s="1" t="n">
        <v>123.6</v>
      </c>
      <c r="C67" s="1" t="n">
        <v>128.2</v>
      </c>
      <c r="D67" s="9" t="n">
        <v>23279.4</v>
      </c>
      <c r="E67" s="9" t="n">
        <v>3195.6</v>
      </c>
      <c r="F67" s="9" t="n">
        <v>36369.2</v>
      </c>
      <c r="G67" s="9" t="n">
        <v>9485.4</v>
      </c>
      <c r="H67" s="1" t="n">
        <v>23918</v>
      </c>
      <c r="I67" s="9" t="n">
        <v>91050</v>
      </c>
      <c r="J67" s="10" t="n">
        <v>17622.8</v>
      </c>
      <c r="K67" s="10" t="n">
        <v>229.8</v>
      </c>
      <c r="L67" s="9" t="n">
        <v>52396</v>
      </c>
      <c r="M67" s="9" t="n">
        <v>93141.7</v>
      </c>
      <c r="N67" s="9" t="n">
        <v>14878340</v>
      </c>
      <c r="O67" s="9" t="n">
        <v>109076930</v>
      </c>
      <c r="P67" s="9" t="n">
        <v>60487000</v>
      </c>
      <c r="Q67" s="9" t="n">
        <v>14369</v>
      </c>
      <c r="R67" s="9" t="n">
        <v>1300457</v>
      </c>
      <c r="S67" s="1" t="n">
        <v>808332</v>
      </c>
      <c r="T67" s="1" t="n">
        <v>432262</v>
      </c>
      <c r="U67" s="9" t="n">
        <v>35315</v>
      </c>
      <c r="V67" s="6" t="n">
        <v>52.7</v>
      </c>
      <c r="W67" s="6" t="n">
        <v>50.8</v>
      </c>
      <c r="X67" s="7" t="n">
        <v>7.4667</v>
      </c>
      <c r="Y67" s="9" t="n">
        <v>65846478.5</v>
      </c>
      <c r="Z67" s="1" t="n">
        <v>198505.4</v>
      </c>
      <c r="AA67" s="1" t="n">
        <v>111.9</v>
      </c>
      <c r="AB67" s="1" t="n">
        <v>113.5</v>
      </c>
      <c r="AC67" s="1" t="n">
        <v>89.6</v>
      </c>
      <c r="AD67" s="1" t="n">
        <v>120.2</v>
      </c>
      <c r="AE67" s="1" t="n">
        <v>120.6</v>
      </c>
      <c r="AF67" s="1" t="n">
        <v>113.4</v>
      </c>
      <c r="AG67" s="1" t="n">
        <v>119.7</v>
      </c>
      <c r="AH67" s="1" t="n">
        <v>108.2</v>
      </c>
      <c r="AI67" s="1" t="n">
        <v>111.1</v>
      </c>
      <c r="AJ67" s="1" t="n">
        <v>2541.5</v>
      </c>
      <c r="AK67" s="1" t="n">
        <v>56.6</v>
      </c>
      <c r="AL67" s="8" t="n">
        <v>38.975</v>
      </c>
      <c r="AM67" s="1" t="n">
        <v>274170</v>
      </c>
      <c r="AN67" s="1" t="n">
        <v>20083.8</v>
      </c>
      <c r="AO67" s="1" t="n">
        <v>43.2</v>
      </c>
      <c r="AP67" s="1" t="n">
        <v>8.57</v>
      </c>
      <c r="AQ67" s="1" t="n">
        <v>7.99</v>
      </c>
      <c r="AR67" s="1" t="n">
        <v>222368</v>
      </c>
    </row>
    <row r="68" customFormat="false" ht="13.8" hidden="false" customHeight="false" outlineLevel="0" collapsed="false">
      <c r="A68" s="5" t="n">
        <v>42247</v>
      </c>
      <c r="B68" s="1" t="n">
        <v>124.8</v>
      </c>
      <c r="C68" s="1" t="n">
        <v>130.3</v>
      </c>
      <c r="D68" s="9" t="n">
        <v>21583.4</v>
      </c>
      <c r="E68" s="9" t="n">
        <v>2833.4</v>
      </c>
      <c r="F68" s="9" t="n">
        <v>33982.9</v>
      </c>
      <c r="G68" s="9" t="n">
        <v>7368</v>
      </c>
      <c r="H68" s="1" t="n">
        <v>21656.1</v>
      </c>
      <c r="I68" s="9" t="n">
        <v>88850</v>
      </c>
      <c r="J68" s="10" t="n">
        <v>17920.5</v>
      </c>
      <c r="K68" s="10" t="n">
        <v>226</v>
      </c>
      <c r="L68" s="9" t="n">
        <v>50925</v>
      </c>
      <c r="M68" s="9" t="n">
        <v>95120.3</v>
      </c>
      <c r="N68" s="9" t="n">
        <v>14867860</v>
      </c>
      <c r="O68" s="9" t="n">
        <v>109795360</v>
      </c>
      <c r="P68" s="9" t="n">
        <v>60550000</v>
      </c>
      <c r="Q68" s="9" t="n">
        <v>14195</v>
      </c>
      <c r="R68" s="9" t="n">
        <v>1305348</v>
      </c>
      <c r="S68" s="1" t="n">
        <v>823051</v>
      </c>
      <c r="T68" s="1" t="n">
        <v>427165</v>
      </c>
      <c r="U68" s="9" t="n">
        <v>26074</v>
      </c>
      <c r="V68" s="6" t="n">
        <v>52.3</v>
      </c>
      <c r="W68" s="6" t="n">
        <v>51.8</v>
      </c>
      <c r="X68" s="7" t="n">
        <v>7.3776</v>
      </c>
      <c r="Y68" s="9" t="n">
        <v>65462535.2</v>
      </c>
      <c r="Z68" s="1" t="n">
        <v>272879.2</v>
      </c>
      <c r="AA68" s="1" t="n">
        <v>112</v>
      </c>
      <c r="AB68" s="1" t="n">
        <v>113.4</v>
      </c>
      <c r="AC68" s="1" t="n">
        <v>93.7</v>
      </c>
      <c r="AD68" s="1" t="n">
        <v>118.3</v>
      </c>
      <c r="AE68" s="1" t="n">
        <v>117.3</v>
      </c>
      <c r="AF68" s="1" t="n">
        <v>112.3</v>
      </c>
      <c r="AG68" s="1" t="n">
        <v>114.4</v>
      </c>
      <c r="AH68" s="1" t="n">
        <v>110.6</v>
      </c>
      <c r="AI68" s="1" t="n">
        <v>110</v>
      </c>
      <c r="AJ68" s="1" t="n">
        <v>2519.8</v>
      </c>
      <c r="AK68" s="1" t="n">
        <v>46.6</v>
      </c>
      <c r="AL68" s="8" t="n">
        <v>39</v>
      </c>
      <c r="AM68" s="1" t="n">
        <v>59120</v>
      </c>
      <c r="AN68" s="1" t="n">
        <v>18750</v>
      </c>
      <c r="AO68" s="1" t="n">
        <v>44.7</v>
      </c>
      <c r="AP68" s="1" t="n">
        <v>8.48</v>
      </c>
      <c r="AQ68" s="1" t="n">
        <v>7.79</v>
      </c>
      <c r="AR68" s="1" t="n">
        <v>222476</v>
      </c>
    </row>
    <row r="69" customFormat="false" ht="13.8" hidden="false" customHeight="false" outlineLevel="0" collapsed="false">
      <c r="A69" s="5" t="n">
        <v>42277</v>
      </c>
      <c r="B69" s="1" t="n">
        <v>125.4</v>
      </c>
      <c r="C69" s="1" t="n">
        <v>131.2</v>
      </c>
      <c r="D69" s="9" t="n">
        <v>21868.6</v>
      </c>
      <c r="E69" s="9" t="n">
        <v>2587.3</v>
      </c>
      <c r="F69" s="9" t="n">
        <v>32034.3</v>
      </c>
      <c r="G69" s="9" t="n">
        <v>6677.4</v>
      </c>
      <c r="H69" s="1" t="n">
        <v>23350.2</v>
      </c>
      <c r="I69" s="9" t="n">
        <v>88750</v>
      </c>
      <c r="J69" s="10" t="n">
        <v>17290.9</v>
      </c>
      <c r="K69" s="10" t="n">
        <v>222.4</v>
      </c>
      <c r="L69" s="9" t="n">
        <v>46891</v>
      </c>
      <c r="M69" s="9" t="n">
        <v>95741</v>
      </c>
      <c r="N69" s="9" t="n">
        <v>14998710</v>
      </c>
      <c r="O69" s="9" t="n">
        <v>109902930</v>
      </c>
      <c r="P69" s="9" t="n">
        <v>60986570</v>
      </c>
      <c r="Q69" s="9" t="n">
        <v>14907</v>
      </c>
      <c r="R69" s="9" t="n">
        <v>1537104</v>
      </c>
      <c r="S69" s="1" t="n">
        <v>1020204</v>
      </c>
      <c r="T69" s="1" t="n">
        <v>462341</v>
      </c>
      <c r="U69" s="9" t="n">
        <v>45089</v>
      </c>
      <c r="V69" s="6" t="n">
        <v>51.2</v>
      </c>
      <c r="W69" s="6" t="n">
        <v>51.3</v>
      </c>
      <c r="X69" s="7" t="n">
        <v>7.3448</v>
      </c>
      <c r="Y69" s="9" t="n">
        <v>66007579.5</v>
      </c>
      <c r="Z69" s="1" t="n">
        <v>217220.3</v>
      </c>
      <c r="AA69" s="1" t="n">
        <v>112.6</v>
      </c>
      <c r="AB69" s="1" t="n">
        <v>114.4</v>
      </c>
      <c r="AC69" s="1" t="n">
        <v>106.6</v>
      </c>
      <c r="AD69" s="1" t="n">
        <v>119.1</v>
      </c>
      <c r="AE69" s="1" t="n">
        <v>114.7</v>
      </c>
      <c r="AF69" s="1" t="n">
        <v>116</v>
      </c>
      <c r="AG69" s="1" t="n">
        <v>122.7</v>
      </c>
      <c r="AH69" s="1" t="n">
        <v>110.3</v>
      </c>
      <c r="AI69" s="1" t="n">
        <v>109.9</v>
      </c>
      <c r="AJ69" s="1" t="n">
        <v>2800.3</v>
      </c>
      <c r="AK69" s="1" t="n">
        <v>47.6</v>
      </c>
      <c r="AL69" s="8" t="n">
        <v>39.1667</v>
      </c>
      <c r="AM69" s="1" t="n">
        <v>362300</v>
      </c>
      <c r="AN69" s="1" t="n">
        <v>19281.3</v>
      </c>
      <c r="AO69" s="1" t="n">
        <v>46</v>
      </c>
      <c r="AP69" s="1" t="n">
        <v>8.34</v>
      </c>
      <c r="AQ69" s="1" t="n">
        <v>7.72</v>
      </c>
      <c r="AR69" s="1" t="n">
        <v>232167</v>
      </c>
    </row>
    <row r="70" customFormat="false" ht="13.8" hidden="false" customHeight="false" outlineLevel="0" collapsed="false">
      <c r="A70" s="5" t="n">
        <v>42308</v>
      </c>
      <c r="B70" s="1" t="n">
        <v>126.1</v>
      </c>
      <c r="C70" s="1" t="n">
        <v>132.1</v>
      </c>
      <c r="D70" s="9" t="n">
        <v>21455.5</v>
      </c>
      <c r="E70" s="9" t="n">
        <v>2532.2</v>
      </c>
      <c r="F70" s="9" t="n">
        <v>31147.4</v>
      </c>
      <c r="G70" s="9" t="n">
        <v>6868.1</v>
      </c>
      <c r="H70" s="1" t="n">
        <v>22600.3</v>
      </c>
      <c r="I70" s="9" t="n">
        <v>93330</v>
      </c>
      <c r="J70" s="10" t="n">
        <v>18232.2</v>
      </c>
      <c r="K70" s="10" t="n">
        <v>235.5</v>
      </c>
      <c r="L70" s="9" t="n">
        <v>48251</v>
      </c>
      <c r="M70" s="9" t="n">
        <v>98631.1</v>
      </c>
      <c r="N70" s="9" t="n">
        <v>15160690</v>
      </c>
      <c r="O70" s="9" t="n">
        <v>111972610</v>
      </c>
      <c r="P70" s="9" t="n">
        <v>62097310</v>
      </c>
      <c r="Q70" s="9" t="n">
        <v>15464</v>
      </c>
      <c r="R70" s="9" t="n">
        <v>1656304</v>
      </c>
      <c r="S70" s="1" t="n">
        <v>1065925</v>
      </c>
      <c r="T70" s="1" t="n">
        <v>525138</v>
      </c>
      <c r="U70" s="9" t="n">
        <v>65098</v>
      </c>
      <c r="V70" s="6" t="n">
        <v>50.7</v>
      </c>
      <c r="W70" s="6" t="n">
        <v>53.2</v>
      </c>
      <c r="X70" s="8" t="n">
        <v>7.05</v>
      </c>
      <c r="Y70" s="9" t="n">
        <v>66921768.8</v>
      </c>
      <c r="Z70" s="1" t="n">
        <v>257071.8</v>
      </c>
      <c r="AA70" s="1" t="n">
        <v>115.5</v>
      </c>
      <c r="AB70" s="1" t="n">
        <v>115.7</v>
      </c>
      <c r="AC70" s="1" t="n">
        <v>98.4</v>
      </c>
      <c r="AD70" s="1" t="n">
        <v>116.9</v>
      </c>
      <c r="AE70" s="1" t="n">
        <v>116.2</v>
      </c>
      <c r="AF70" s="1" t="n">
        <v>121.8</v>
      </c>
      <c r="AG70" s="1" t="n">
        <v>128.8</v>
      </c>
      <c r="AH70" s="1" t="n">
        <v>116</v>
      </c>
      <c r="AI70" s="1" t="n">
        <v>110.1</v>
      </c>
      <c r="AJ70" s="1" t="n">
        <v>2621.3</v>
      </c>
      <c r="AK70" s="1" t="n">
        <v>48.4</v>
      </c>
      <c r="AL70" s="8" t="n">
        <v>39</v>
      </c>
      <c r="AM70" s="1" t="n">
        <v>151610</v>
      </c>
      <c r="AN70" s="1" t="n">
        <v>18923.3</v>
      </c>
      <c r="AO70" s="1" t="n">
        <v>53.8</v>
      </c>
      <c r="AP70" s="1" t="n">
        <v>8.14</v>
      </c>
      <c r="AQ70" s="1" t="n">
        <v>7.56</v>
      </c>
      <c r="AR70" s="1" t="n">
        <v>268629</v>
      </c>
    </row>
    <row r="71" customFormat="false" ht="13.8" hidden="false" customHeight="false" outlineLevel="0" collapsed="false">
      <c r="A71" s="5" t="n">
        <v>42338</v>
      </c>
      <c r="B71" s="1" t="n">
        <v>126.6</v>
      </c>
      <c r="C71" s="1" t="n">
        <v>132.7</v>
      </c>
      <c r="D71" s="9" t="n">
        <v>19560.1</v>
      </c>
      <c r="E71" s="9" t="n">
        <v>2328.6</v>
      </c>
      <c r="F71" s="9" t="n">
        <v>29895.1</v>
      </c>
      <c r="G71" s="9" t="n">
        <v>6457.1</v>
      </c>
      <c r="H71" s="1" t="n">
        <v>19897</v>
      </c>
      <c r="I71" s="9" t="n">
        <v>87620</v>
      </c>
      <c r="J71" s="10" t="n">
        <v>19041.8</v>
      </c>
      <c r="K71" s="10" t="n">
        <v>216.2</v>
      </c>
      <c r="L71" s="9" t="n">
        <v>49063</v>
      </c>
      <c r="M71" s="9" t="n">
        <v>85905.9</v>
      </c>
      <c r="N71" s="9" t="n">
        <v>15547170</v>
      </c>
      <c r="O71" s="9" t="n">
        <v>112251420</v>
      </c>
      <c r="P71" s="9" t="n">
        <v>62396500</v>
      </c>
      <c r="Q71" s="9" t="n">
        <v>14844</v>
      </c>
      <c r="R71" s="9" t="n">
        <v>1320552</v>
      </c>
      <c r="S71" s="1" t="n">
        <v>866696</v>
      </c>
      <c r="T71" s="1" t="n">
        <v>396024</v>
      </c>
      <c r="U71" s="9" t="n">
        <v>46885</v>
      </c>
      <c r="V71" s="6" t="n">
        <v>50.3</v>
      </c>
      <c r="W71" s="6" t="n">
        <v>50.1</v>
      </c>
      <c r="X71" s="8" t="n">
        <v>7.12</v>
      </c>
      <c r="Y71" s="9" t="n">
        <v>67302275.5</v>
      </c>
      <c r="Z71" s="1" t="n">
        <v>119568.6</v>
      </c>
      <c r="AA71" s="1" t="n">
        <v>110.3</v>
      </c>
      <c r="AB71" s="1" t="n">
        <v>111.2</v>
      </c>
      <c r="AC71" s="1" t="n">
        <v>93.3</v>
      </c>
      <c r="AD71" s="1" t="n">
        <v>111.5</v>
      </c>
      <c r="AE71" s="1" t="n">
        <v>109.4</v>
      </c>
      <c r="AF71" s="1" t="n">
        <v>114.2</v>
      </c>
      <c r="AG71" s="1" t="n">
        <v>110.8</v>
      </c>
      <c r="AH71" s="1" t="n">
        <v>117</v>
      </c>
      <c r="AI71" s="1" t="n">
        <v>109.9</v>
      </c>
      <c r="AJ71" s="1" t="n">
        <v>2788.6</v>
      </c>
      <c r="AK71" s="1" t="n">
        <v>44.3</v>
      </c>
      <c r="AL71" s="8" t="n">
        <v>38.85</v>
      </c>
      <c r="AM71" s="1" t="n">
        <v>155940</v>
      </c>
      <c r="AN71" s="1" t="n">
        <v>17231.5</v>
      </c>
      <c r="AO71" s="1" t="n">
        <v>57.4</v>
      </c>
      <c r="AP71" s="1" t="n">
        <v>8.22</v>
      </c>
      <c r="AQ71" s="1" t="n">
        <v>7.68</v>
      </c>
      <c r="AR71" s="1" t="n">
        <v>236664</v>
      </c>
    </row>
    <row r="72" customFormat="false" ht="13.8" hidden="false" customHeight="false" outlineLevel="0" collapsed="false">
      <c r="A72" s="5" t="n">
        <v>42369</v>
      </c>
      <c r="B72" s="1" t="n">
        <v>126.1</v>
      </c>
      <c r="C72" s="1" t="n">
        <v>131.4</v>
      </c>
      <c r="D72" s="9" t="n">
        <v>22591.8</v>
      </c>
      <c r="E72" s="9" t="n">
        <v>2557</v>
      </c>
      <c r="F72" s="9" t="n">
        <v>34094.2</v>
      </c>
      <c r="G72" s="9" t="n">
        <v>6670.2</v>
      </c>
      <c r="H72" s="1" t="n">
        <v>23617</v>
      </c>
      <c r="I72" s="9" t="n">
        <v>94620</v>
      </c>
      <c r="J72" s="10" t="n">
        <v>20274.6</v>
      </c>
      <c r="K72" s="10" t="n">
        <v>224.8</v>
      </c>
      <c r="L72" s="9" t="n">
        <v>50140</v>
      </c>
      <c r="M72" s="9" t="n">
        <v>89626.4</v>
      </c>
      <c r="N72" s="9" t="n">
        <v>15698980</v>
      </c>
      <c r="O72" s="9" t="n">
        <v>113044860</v>
      </c>
      <c r="P72" s="9" t="n">
        <v>63251090</v>
      </c>
      <c r="Q72" s="9" t="n">
        <v>15845</v>
      </c>
      <c r="R72" s="9" t="n">
        <v>1167621</v>
      </c>
      <c r="S72" s="1" t="n">
        <v>724795</v>
      </c>
      <c r="T72" s="1" t="n">
        <v>386305</v>
      </c>
      <c r="U72" s="9" t="n">
        <v>27898</v>
      </c>
      <c r="V72" s="6" t="n">
        <v>49.1</v>
      </c>
      <c r="W72" s="6" t="n">
        <v>53.6</v>
      </c>
      <c r="X72" s="8" t="n">
        <v>7.16</v>
      </c>
      <c r="Y72" s="9" t="n">
        <v>68772435.4</v>
      </c>
      <c r="Z72" s="1" t="n">
        <v>185611.4</v>
      </c>
      <c r="AA72" s="1" t="n">
        <v>119.4</v>
      </c>
      <c r="AB72" s="1" t="n">
        <v>121.4</v>
      </c>
      <c r="AC72" s="1" t="n">
        <v>102.9</v>
      </c>
      <c r="AD72" s="1" t="n">
        <v>119.5</v>
      </c>
      <c r="AE72" s="1" t="n">
        <v>119.2</v>
      </c>
      <c r="AF72" s="1" t="n">
        <v>129.6</v>
      </c>
      <c r="AG72" s="1" t="n">
        <v>126.7</v>
      </c>
      <c r="AH72" s="1" t="n">
        <v>132</v>
      </c>
      <c r="AI72" s="1" t="n">
        <v>109.4</v>
      </c>
      <c r="AJ72" s="1" t="n">
        <v>3313.3</v>
      </c>
      <c r="AK72" s="1" t="n">
        <v>38</v>
      </c>
      <c r="AL72" s="8" t="n">
        <v>38.8</v>
      </c>
      <c r="AM72" s="1" t="n">
        <v>290320</v>
      </c>
      <c r="AN72" s="1" t="n">
        <v>20034.8</v>
      </c>
      <c r="AO72" s="1" t="n">
        <v>63</v>
      </c>
      <c r="AP72" s="1" t="n">
        <v>8.32</v>
      </c>
      <c r="AQ72" s="1" t="n">
        <v>7.75</v>
      </c>
      <c r="AR72" s="1" t="n">
        <v>230960</v>
      </c>
    </row>
    <row r="73" customFormat="false" ht="13.8" hidden="false" customHeight="false" outlineLevel="0" collapsed="false">
      <c r="A73" s="5" t="n">
        <v>42400</v>
      </c>
      <c r="B73" s="1" t="n">
        <v>126.3</v>
      </c>
      <c r="C73" s="1" t="n">
        <v>131.3</v>
      </c>
      <c r="D73" s="9" t="n">
        <v>21199.8</v>
      </c>
      <c r="E73" s="9" t="n">
        <v>2087.7</v>
      </c>
      <c r="F73" s="9" t="n">
        <v>28867.5</v>
      </c>
      <c r="G73" s="9" t="n">
        <v>5054.5</v>
      </c>
      <c r="H73" s="1" t="n">
        <v>20900.6</v>
      </c>
      <c r="I73" s="9" t="n">
        <v>98090</v>
      </c>
      <c r="J73" s="10" t="n">
        <v>20166.8</v>
      </c>
      <c r="K73" s="10" t="n">
        <v>215.1</v>
      </c>
      <c r="L73" s="9" t="n">
        <v>52229</v>
      </c>
      <c r="M73" s="9" t="n">
        <v>92128.9</v>
      </c>
      <c r="N73" s="9" t="n">
        <v>15871340</v>
      </c>
      <c r="O73" s="9" t="n">
        <v>114203150</v>
      </c>
      <c r="P73" s="9" t="n">
        <v>63981220</v>
      </c>
      <c r="Q73" s="9" t="n">
        <v>16238</v>
      </c>
      <c r="R73" s="9" t="n">
        <v>1362879</v>
      </c>
      <c r="S73" s="1" t="n">
        <v>872323</v>
      </c>
      <c r="T73" s="1" t="n">
        <v>436707</v>
      </c>
      <c r="U73" s="9" t="n">
        <v>34128</v>
      </c>
      <c r="V73" s="6" t="n">
        <v>51.1</v>
      </c>
      <c r="W73" s="6" t="n">
        <v>54.3</v>
      </c>
      <c r="X73" s="8" t="n">
        <v>7.21</v>
      </c>
      <c r="Y73" s="9" t="n">
        <v>69918238.9</v>
      </c>
      <c r="Z73" s="1" t="n">
        <v>138681.3</v>
      </c>
      <c r="AA73" s="1" t="n">
        <v>119.5</v>
      </c>
      <c r="AB73" s="1" t="n">
        <v>120.8</v>
      </c>
      <c r="AC73" s="1" t="n">
        <v>99</v>
      </c>
      <c r="AD73" s="1" t="n">
        <v>120</v>
      </c>
      <c r="AE73" s="1" t="n">
        <v>125.4</v>
      </c>
      <c r="AF73" s="1" t="n">
        <v>124.9</v>
      </c>
      <c r="AG73" s="1" t="n">
        <v>122.8</v>
      </c>
      <c r="AH73" s="1" t="n">
        <v>126.7</v>
      </c>
      <c r="AI73" s="1" t="n">
        <v>108</v>
      </c>
      <c r="AJ73" s="1" t="n">
        <v>2657.5</v>
      </c>
      <c r="AK73" s="1" t="n">
        <v>30.7</v>
      </c>
      <c r="AL73" s="8" t="n">
        <v>38.88</v>
      </c>
      <c r="AM73" s="1" t="n">
        <v>210290</v>
      </c>
      <c r="AN73" s="1" t="n">
        <v>19112.1</v>
      </c>
      <c r="AO73" s="1" t="n">
        <v>64</v>
      </c>
      <c r="AP73" s="1" t="n">
        <v>8.4</v>
      </c>
      <c r="AQ73" s="1" t="n">
        <v>7.76</v>
      </c>
      <c r="AR73" s="1" t="n">
        <v>232016</v>
      </c>
    </row>
    <row r="74" customFormat="false" ht="13.8" hidden="false" customHeight="false" outlineLevel="0" collapsed="false">
      <c r="A74" s="5" t="n">
        <v>42429</v>
      </c>
      <c r="B74" s="1" t="n">
        <v>126</v>
      </c>
      <c r="C74" s="1" t="n">
        <v>129.9</v>
      </c>
      <c r="D74" s="9" t="n">
        <v>20845</v>
      </c>
      <c r="E74" s="9" t="n">
        <v>1933.3</v>
      </c>
      <c r="F74" s="9" t="n">
        <v>27418.1</v>
      </c>
      <c r="G74" s="9" t="n">
        <v>4768.5</v>
      </c>
      <c r="H74" s="1" t="n">
        <v>21331.2</v>
      </c>
      <c r="I74" s="9" t="n">
        <v>88990</v>
      </c>
      <c r="J74" s="10" t="n">
        <v>19175.9</v>
      </c>
      <c r="K74" s="10" t="n">
        <v>219.6</v>
      </c>
      <c r="L74" s="9" t="n">
        <v>50759</v>
      </c>
      <c r="M74" s="9" t="n">
        <v>89011.1</v>
      </c>
      <c r="N74" s="9" t="n">
        <v>16241140</v>
      </c>
      <c r="O74" s="9" t="n">
        <v>115608940</v>
      </c>
      <c r="P74" s="9" t="n">
        <v>64737880</v>
      </c>
      <c r="Q74" s="9" t="n">
        <v>16339</v>
      </c>
      <c r="R74" s="9" t="n">
        <v>1362177</v>
      </c>
      <c r="S74" s="1" t="n">
        <v>859582</v>
      </c>
      <c r="T74" s="1" t="n">
        <v>436163</v>
      </c>
      <c r="U74" s="9" t="n">
        <v>32096</v>
      </c>
      <c r="V74" s="6" t="n">
        <v>51.1</v>
      </c>
      <c r="W74" s="6" t="n">
        <v>51.4</v>
      </c>
      <c r="X74" s="8" t="n">
        <v>7.28</v>
      </c>
      <c r="Y74" s="9" t="n">
        <v>70669310.2</v>
      </c>
      <c r="Z74" s="1" t="n">
        <v>117887.7</v>
      </c>
      <c r="AA74" s="1" t="n">
        <v>118.3</v>
      </c>
      <c r="AB74" s="1" t="n">
        <v>119.6</v>
      </c>
      <c r="AC74" s="1" t="n">
        <v>104</v>
      </c>
      <c r="AD74" s="1" t="n">
        <v>118.1</v>
      </c>
      <c r="AE74" s="1" t="n">
        <v>125</v>
      </c>
      <c r="AF74" s="1" t="n">
        <v>124.7</v>
      </c>
      <c r="AG74" s="1" t="n">
        <v>125.4</v>
      </c>
      <c r="AH74" s="1" t="n">
        <v>124.1</v>
      </c>
      <c r="AI74" s="1" t="n">
        <v>107.1</v>
      </c>
      <c r="AJ74" s="1" t="n">
        <v>2542.2</v>
      </c>
      <c r="AK74" s="1" t="n">
        <v>32.2</v>
      </c>
      <c r="AL74" s="8" t="n">
        <v>39.1</v>
      </c>
      <c r="AM74" s="1" t="n">
        <v>90290</v>
      </c>
      <c r="AN74" s="1" t="n">
        <v>18911.7</v>
      </c>
      <c r="AO74" s="1" t="n">
        <v>61</v>
      </c>
      <c r="AP74" s="1" t="n">
        <v>8.61</v>
      </c>
      <c r="AQ74" s="1" t="n">
        <v>7.73</v>
      </c>
      <c r="AR74" s="1" t="n">
        <v>234154</v>
      </c>
    </row>
    <row r="75" customFormat="false" ht="13.8" hidden="false" customHeight="false" outlineLevel="0" collapsed="false">
      <c r="A75" s="5" t="n">
        <v>42460</v>
      </c>
      <c r="B75" s="1" t="n">
        <v>126</v>
      </c>
      <c r="C75" s="1" t="n">
        <v>129.8</v>
      </c>
      <c r="D75" s="9" t="n">
        <v>22912.4</v>
      </c>
      <c r="E75" s="9" t="n">
        <v>2188.3</v>
      </c>
      <c r="F75" s="9" t="n">
        <v>27311.1</v>
      </c>
      <c r="G75" s="9" t="n">
        <v>4800</v>
      </c>
      <c r="H75" s="1" t="n">
        <v>21538.1</v>
      </c>
      <c r="I75" s="9" t="n">
        <v>100380</v>
      </c>
      <c r="J75" s="10" t="n">
        <v>20284</v>
      </c>
      <c r="K75" s="10" t="n">
        <v>246.4</v>
      </c>
      <c r="L75" s="9" t="n">
        <v>56113</v>
      </c>
      <c r="M75" s="9" t="n">
        <v>96511.4</v>
      </c>
      <c r="N75" s="9" t="n">
        <v>16634630</v>
      </c>
      <c r="O75" s="9" t="n">
        <v>116176150</v>
      </c>
      <c r="P75" s="9" t="n">
        <v>65469030</v>
      </c>
      <c r="Q75" s="9" t="n">
        <v>17471</v>
      </c>
      <c r="R75" s="9" t="n">
        <v>1467710</v>
      </c>
      <c r="S75" s="9" t="n">
        <v>946754</v>
      </c>
      <c r="T75" s="1" t="n">
        <v>450038</v>
      </c>
      <c r="U75" s="9" t="n">
        <v>38671</v>
      </c>
      <c r="V75" s="6" t="n">
        <v>52.4</v>
      </c>
      <c r="W75" s="6" t="n">
        <v>54.3</v>
      </c>
      <c r="X75" s="8" t="n">
        <v>7.2</v>
      </c>
      <c r="Y75" s="9" t="n">
        <v>71443619.4</v>
      </c>
      <c r="Z75" s="1" t="n">
        <v>299710</v>
      </c>
      <c r="AA75" s="1" t="n">
        <v>128</v>
      </c>
      <c r="AB75" s="1" t="n">
        <v>129.1</v>
      </c>
      <c r="AC75" s="1" t="n">
        <v>122.4</v>
      </c>
      <c r="AD75" s="1" t="n">
        <v>130.2</v>
      </c>
      <c r="AE75" s="1" t="n">
        <v>134.1</v>
      </c>
      <c r="AF75" s="1" t="n">
        <v>129.1</v>
      </c>
      <c r="AG75" s="1" t="n">
        <v>132.4</v>
      </c>
      <c r="AH75" s="1" t="n">
        <v>126.4</v>
      </c>
      <c r="AI75" s="1" t="n">
        <v>107.7</v>
      </c>
      <c r="AJ75" s="1" t="n">
        <v>2901.7</v>
      </c>
      <c r="AK75" s="1" t="n">
        <v>38.2</v>
      </c>
      <c r="AL75" s="8" t="n">
        <v>39.25</v>
      </c>
      <c r="AM75" s="1" t="n">
        <v>350090</v>
      </c>
      <c r="AN75" s="1" t="n">
        <v>20724.1</v>
      </c>
      <c r="AO75" s="1" t="n">
        <v>70.5</v>
      </c>
      <c r="AP75" s="1" t="n">
        <v>8.51</v>
      </c>
      <c r="AQ75" s="1" t="n">
        <v>7.56</v>
      </c>
      <c r="AR75" s="1" t="n">
        <v>256942</v>
      </c>
    </row>
    <row r="76" customFormat="false" ht="13.8" hidden="false" customHeight="false" outlineLevel="0" collapsed="false">
      <c r="A76" s="5" t="n">
        <v>42490</v>
      </c>
      <c r="B76" s="1" t="n">
        <v>127.3</v>
      </c>
      <c r="C76" s="1" t="n">
        <v>131.8</v>
      </c>
      <c r="D76" s="9" t="n">
        <v>20891</v>
      </c>
      <c r="E76" s="9" t="n">
        <v>2089.5</v>
      </c>
      <c r="F76" s="9" t="n">
        <v>25805.4</v>
      </c>
      <c r="G76" s="9" t="n">
        <v>5711</v>
      </c>
      <c r="H76" s="1" t="n">
        <v>18855.5</v>
      </c>
      <c r="I76" s="9" t="n">
        <v>86480</v>
      </c>
      <c r="J76" s="10" t="n">
        <v>20372.7</v>
      </c>
      <c r="K76" s="10" t="n">
        <v>228.6</v>
      </c>
      <c r="L76" s="9" t="n">
        <v>52417</v>
      </c>
      <c r="M76" s="9" t="n">
        <v>99345.4</v>
      </c>
      <c r="N76" s="9" t="n">
        <v>17201160</v>
      </c>
      <c r="O76" s="9" t="n">
        <v>118860470</v>
      </c>
      <c r="P76" s="9" t="n">
        <v>65515210</v>
      </c>
      <c r="Q76" s="9" t="n">
        <v>16450.6</v>
      </c>
      <c r="R76" s="9" t="n">
        <v>1560308</v>
      </c>
      <c r="S76" s="9" t="n">
        <v>1024895</v>
      </c>
      <c r="T76" s="1" t="n">
        <v>468368</v>
      </c>
      <c r="U76" s="9" t="n">
        <v>46031</v>
      </c>
      <c r="V76" s="6" t="n">
        <v>50.5</v>
      </c>
      <c r="W76" s="6" t="n">
        <v>53.7</v>
      </c>
      <c r="X76" s="8" t="n">
        <v>6.77</v>
      </c>
      <c r="Y76" s="9" t="n">
        <v>71282256.6</v>
      </c>
      <c r="Z76" s="1" t="n">
        <v>263167.6</v>
      </c>
      <c r="AA76" s="1" t="n">
        <v>113.7</v>
      </c>
      <c r="AB76" s="1" t="n">
        <v>114</v>
      </c>
      <c r="AC76" s="1" t="n">
        <v>93.4</v>
      </c>
      <c r="AD76" s="1" t="n">
        <v>115.4</v>
      </c>
      <c r="AE76" s="1" t="n">
        <v>119.6</v>
      </c>
      <c r="AF76" s="1" t="n">
        <v>116.7</v>
      </c>
      <c r="AG76" s="1" t="n">
        <v>120.6</v>
      </c>
      <c r="AH76" s="1" t="n">
        <v>113.5</v>
      </c>
      <c r="AI76" s="1" t="n">
        <v>109</v>
      </c>
      <c r="AJ76" s="1" t="n">
        <v>2511.9</v>
      </c>
      <c r="AK76" s="1" t="n">
        <v>41.6</v>
      </c>
      <c r="AL76" s="8" t="n">
        <v>39.06</v>
      </c>
      <c r="AM76" s="1" t="n">
        <v>208350</v>
      </c>
      <c r="AN76" s="1" t="n">
        <v>18801.5</v>
      </c>
      <c r="AO76" s="1" t="n">
        <v>49</v>
      </c>
      <c r="AP76" s="1" t="n">
        <v>8.11</v>
      </c>
      <c r="AQ76" s="1" t="n">
        <v>7.44</v>
      </c>
      <c r="AR76" s="1" t="n">
        <v>242060</v>
      </c>
    </row>
    <row r="77" customFormat="false" ht="13.8" hidden="false" customHeight="false" outlineLevel="0" collapsed="false">
      <c r="A77" s="5" t="n">
        <v>42521</v>
      </c>
      <c r="B77" s="1" t="n">
        <v>128.6</v>
      </c>
      <c r="C77" s="1" t="n">
        <v>134</v>
      </c>
      <c r="D77" s="9" t="n">
        <v>22395.3</v>
      </c>
      <c r="E77" s="9" t="n">
        <v>2124.9</v>
      </c>
      <c r="F77" s="9" t="n">
        <v>28287.6</v>
      </c>
      <c r="G77" s="9" t="n">
        <v>5991.1</v>
      </c>
      <c r="H77" s="1" t="n">
        <v>20822.8</v>
      </c>
      <c r="I77" s="9" t="n">
        <v>92340</v>
      </c>
      <c r="J77" s="10" t="n">
        <v>22083.4</v>
      </c>
      <c r="K77" s="10" t="n">
        <v>243.9</v>
      </c>
      <c r="L77" s="9" t="n">
        <v>55098</v>
      </c>
      <c r="M77" s="9" t="n">
        <v>99903.1</v>
      </c>
      <c r="N77" s="9" t="n">
        <v>17334560</v>
      </c>
      <c r="O77" s="9" t="n">
        <v>118901020</v>
      </c>
      <c r="P77" s="9" t="n">
        <v>65565340</v>
      </c>
      <c r="Q77" s="9" t="n">
        <v>16939.5</v>
      </c>
      <c r="R77" s="9" t="n">
        <v>1514334</v>
      </c>
      <c r="S77" s="9" t="n">
        <v>984715</v>
      </c>
      <c r="T77" s="1" t="n">
        <v>454992</v>
      </c>
      <c r="U77" s="9" t="n">
        <v>51566</v>
      </c>
      <c r="V77" s="6" t="n">
        <v>50.7</v>
      </c>
      <c r="W77" s="6" t="n">
        <v>51</v>
      </c>
      <c r="X77" s="8" t="n">
        <v>6.82</v>
      </c>
      <c r="Y77" s="9" t="n">
        <v>71157804.6</v>
      </c>
      <c r="Z77" s="1" t="n">
        <v>300451.8</v>
      </c>
      <c r="AA77" s="1" t="n">
        <v>121.3</v>
      </c>
      <c r="AB77" s="1" t="n">
        <v>122.4</v>
      </c>
      <c r="AC77" s="1" t="n">
        <v>101.3</v>
      </c>
      <c r="AD77" s="1" t="n">
        <v>122.5</v>
      </c>
      <c r="AE77" s="1" t="n">
        <v>130.9</v>
      </c>
      <c r="AF77" s="1" t="n">
        <v>126.5</v>
      </c>
      <c r="AG77" s="1" t="n">
        <v>124.3</v>
      </c>
      <c r="AH77" s="1" t="n">
        <v>128.4</v>
      </c>
      <c r="AI77" s="1" t="n">
        <v>110.4</v>
      </c>
      <c r="AJ77" s="1" t="n">
        <v>2539.1</v>
      </c>
      <c r="AK77" s="1" t="n">
        <v>46.7</v>
      </c>
      <c r="AL77" s="8" t="n">
        <v>39.15</v>
      </c>
      <c r="AM77" s="1" t="n">
        <v>123970</v>
      </c>
      <c r="AN77" s="1" t="n">
        <v>20270.4</v>
      </c>
      <c r="AO77" s="1" t="n">
        <v>53.1</v>
      </c>
      <c r="AP77" s="1" t="n">
        <v>8.28</v>
      </c>
      <c r="AQ77" s="1" t="n">
        <v>7.45</v>
      </c>
      <c r="AR77" s="1" t="n">
        <v>231640</v>
      </c>
    </row>
    <row r="78" customFormat="false" ht="13.8" hidden="false" customHeight="false" outlineLevel="0" collapsed="false">
      <c r="A78" s="5" t="n">
        <v>42551</v>
      </c>
      <c r="B78" s="1" t="n">
        <v>130.1</v>
      </c>
      <c r="C78" s="1" t="n">
        <v>136.8</v>
      </c>
      <c r="D78" s="9" t="n">
        <v>22654.3</v>
      </c>
      <c r="E78" s="9" t="n">
        <v>2593.2</v>
      </c>
      <c r="F78" s="9" t="n">
        <v>30915.7</v>
      </c>
      <c r="G78" s="9" t="n">
        <v>7291.7</v>
      </c>
      <c r="H78" s="1" t="n">
        <v>22415</v>
      </c>
      <c r="I78" s="9" t="n">
        <v>92290</v>
      </c>
      <c r="J78" s="10" t="n">
        <v>20390.4</v>
      </c>
      <c r="K78" s="10" t="n">
        <v>244</v>
      </c>
      <c r="L78" s="9" t="n">
        <v>51478</v>
      </c>
      <c r="M78" s="9" t="n">
        <v>97325.7</v>
      </c>
      <c r="N78" s="9" t="n">
        <v>17331080</v>
      </c>
      <c r="O78" s="9" t="n">
        <v>119240410</v>
      </c>
      <c r="P78" s="9" t="n">
        <v>65537820</v>
      </c>
      <c r="Q78" s="9" t="n">
        <v>16550.2</v>
      </c>
      <c r="R78" s="9" t="n">
        <v>1468263</v>
      </c>
      <c r="S78" s="9" t="n">
        <v>943706</v>
      </c>
      <c r="T78" s="1" t="n">
        <v>449756</v>
      </c>
      <c r="U78" s="9" t="n">
        <v>65938</v>
      </c>
      <c r="V78" s="6" t="n">
        <v>51.7</v>
      </c>
      <c r="W78" s="6" t="n">
        <v>50.3</v>
      </c>
      <c r="X78" s="8" t="n">
        <v>6.75</v>
      </c>
      <c r="Y78" s="9" t="n">
        <v>71275783.6</v>
      </c>
      <c r="Z78" s="1" t="n">
        <v>242543.8</v>
      </c>
      <c r="AA78" s="1" t="n">
        <v>119.7</v>
      </c>
      <c r="AB78" s="1" t="n">
        <v>121.1</v>
      </c>
      <c r="AC78" s="1" t="n">
        <v>106.3</v>
      </c>
      <c r="AD78" s="1" t="n">
        <v>121.5</v>
      </c>
      <c r="AE78" s="1" t="n">
        <v>128.9</v>
      </c>
      <c r="AF78" s="1" t="n">
        <v>122.1</v>
      </c>
      <c r="AG78" s="1" t="n">
        <v>121.9</v>
      </c>
      <c r="AH78" s="1" t="n">
        <v>122.3</v>
      </c>
      <c r="AI78" s="1" t="n">
        <v>111.7</v>
      </c>
      <c r="AJ78" s="1" t="n">
        <v>2659.2</v>
      </c>
      <c r="AK78" s="1" t="n">
        <v>48.2</v>
      </c>
      <c r="AL78" s="8" t="n">
        <v>38.975</v>
      </c>
      <c r="AM78" s="1" t="n">
        <v>157640</v>
      </c>
      <c r="AN78" s="1" t="n">
        <v>20061.1</v>
      </c>
      <c r="AO78" s="1" t="n">
        <v>53</v>
      </c>
      <c r="AP78" s="1" t="n">
        <v>8.38</v>
      </c>
      <c r="AQ78" s="1" t="n">
        <v>7.48</v>
      </c>
      <c r="AR78" s="1" t="n">
        <v>223454</v>
      </c>
    </row>
    <row r="79" customFormat="false" ht="13.8" hidden="false" customHeight="false" outlineLevel="0" collapsed="false">
      <c r="A79" s="5" t="n">
        <v>42582</v>
      </c>
      <c r="B79" s="1" t="n">
        <v>131.1</v>
      </c>
      <c r="C79" s="1" t="n">
        <v>138.4</v>
      </c>
      <c r="D79" s="9" t="n">
        <v>21681.5</v>
      </c>
      <c r="E79" s="9" t="n">
        <v>2572.8</v>
      </c>
      <c r="F79" s="9" t="n">
        <v>29332.3</v>
      </c>
      <c r="G79" s="9" t="n">
        <v>6836.7</v>
      </c>
      <c r="H79" s="1" t="n">
        <v>21416.8</v>
      </c>
      <c r="I79" s="9" t="n">
        <v>89340</v>
      </c>
      <c r="J79" s="10" t="n">
        <v>21672.3</v>
      </c>
      <c r="K79" s="10" t="n">
        <v>246.8</v>
      </c>
      <c r="L79" s="9" t="n">
        <v>53759</v>
      </c>
      <c r="M79" s="9" t="n">
        <v>94606.3</v>
      </c>
      <c r="N79" s="9" t="n">
        <v>17363640</v>
      </c>
      <c r="O79" s="9" t="n">
        <v>120064810</v>
      </c>
      <c r="P79" s="9" t="n">
        <v>65527130</v>
      </c>
      <c r="Q79" s="9" t="n">
        <v>15658.5</v>
      </c>
      <c r="R79" s="9" t="n">
        <v>1476332</v>
      </c>
      <c r="S79" s="9" t="n">
        <v>897084</v>
      </c>
      <c r="T79" s="1" t="n">
        <v>504258</v>
      </c>
      <c r="U79" s="9" t="n">
        <v>38248</v>
      </c>
      <c r="V79" s="6" t="n">
        <v>51.8</v>
      </c>
      <c r="W79" s="6" t="n">
        <v>51.9</v>
      </c>
      <c r="X79" s="8" t="n">
        <v>6.54</v>
      </c>
      <c r="Y79" s="9" t="n">
        <v>71528748.4</v>
      </c>
      <c r="Z79" s="1" t="n">
        <v>247072</v>
      </c>
      <c r="AA79" s="1" t="n">
        <v>116.8</v>
      </c>
      <c r="AB79" s="1" t="n">
        <v>119.4</v>
      </c>
      <c r="AC79" s="1" t="n">
        <v>97.6</v>
      </c>
      <c r="AD79" s="1" t="n">
        <v>123.2</v>
      </c>
      <c r="AE79" s="1" t="n">
        <v>119.5</v>
      </c>
      <c r="AF79" s="1" t="n">
        <v>121.8</v>
      </c>
      <c r="AG79" s="1" t="n">
        <v>119.9</v>
      </c>
      <c r="AH79" s="1" t="n">
        <v>123.3</v>
      </c>
      <c r="AI79" s="1" t="n">
        <v>111.8</v>
      </c>
      <c r="AJ79" s="1" t="n">
        <v>2516</v>
      </c>
      <c r="AK79" s="1" t="n">
        <v>45</v>
      </c>
      <c r="AL79" s="8" t="n">
        <v>38.82</v>
      </c>
      <c r="AM79" s="1" t="n">
        <v>222870</v>
      </c>
      <c r="AN79" s="1" t="n">
        <v>19108.7</v>
      </c>
      <c r="AO79" s="1" t="n">
        <v>45</v>
      </c>
      <c r="AP79" s="1" t="n">
        <v>8.2</v>
      </c>
      <c r="AQ79" s="1" t="n">
        <v>7.3</v>
      </c>
      <c r="AR79" s="1" t="n">
        <v>259685</v>
      </c>
    </row>
    <row r="80" customFormat="false" ht="13.8" hidden="false" customHeight="false" outlineLevel="0" collapsed="false">
      <c r="A80" s="5" t="n">
        <v>42613</v>
      </c>
      <c r="B80" s="1" t="n">
        <v>131.1</v>
      </c>
      <c r="C80" s="1" t="n">
        <v>137.9</v>
      </c>
      <c r="D80" s="9" t="n">
        <v>21597</v>
      </c>
      <c r="E80" s="9" t="n">
        <v>2488.1</v>
      </c>
      <c r="F80" s="9" t="n">
        <v>29303</v>
      </c>
      <c r="G80" s="9" t="n">
        <v>6767.5</v>
      </c>
      <c r="H80" s="1" t="n">
        <v>21416.8</v>
      </c>
      <c r="I80" s="9" t="n">
        <v>85550</v>
      </c>
      <c r="J80" s="10" t="n">
        <v>21423.1</v>
      </c>
      <c r="K80" s="10" t="n">
        <v>244.2</v>
      </c>
      <c r="L80" s="9" t="n">
        <v>51938</v>
      </c>
      <c r="M80" s="9" t="n">
        <v>95237.4</v>
      </c>
      <c r="N80" s="9" t="n">
        <v>17449200</v>
      </c>
      <c r="O80" s="9" t="n">
        <v>120756640</v>
      </c>
      <c r="P80" s="9" t="n">
        <v>65515170</v>
      </c>
      <c r="Q80" s="9" t="n">
        <v>16810.7</v>
      </c>
      <c r="R80" s="9" t="n">
        <v>1648871</v>
      </c>
      <c r="S80" s="9" t="n">
        <v>1005654</v>
      </c>
      <c r="T80" s="1" t="n">
        <v>567782</v>
      </c>
      <c r="U80" s="9" t="n">
        <v>30319</v>
      </c>
      <c r="V80" s="6" t="n">
        <v>52.6</v>
      </c>
      <c r="W80" s="6" t="n">
        <v>54.7</v>
      </c>
      <c r="X80" s="8" t="n">
        <v>6.54</v>
      </c>
      <c r="Y80" s="9" t="n">
        <v>71390167.7</v>
      </c>
      <c r="Z80" s="1" t="n">
        <v>381924.4</v>
      </c>
      <c r="AA80" s="1" t="n">
        <v>116.5</v>
      </c>
      <c r="AB80" s="1" t="n">
        <v>119.6</v>
      </c>
      <c r="AC80" s="1" t="n">
        <v>94.8</v>
      </c>
      <c r="AD80" s="1" t="n">
        <v>123.6</v>
      </c>
      <c r="AE80" s="1" t="n">
        <v>124.9</v>
      </c>
      <c r="AF80" s="1" t="n">
        <v>122.7</v>
      </c>
      <c r="AG80" s="1" t="n">
        <v>122.8</v>
      </c>
      <c r="AH80" s="1" t="n">
        <v>122.6</v>
      </c>
      <c r="AI80" s="1" t="n">
        <v>111.2</v>
      </c>
      <c r="AJ80" s="1" t="n">
        <v>2551.6</v>
      </c>
      <c r="AK80" s="1" t="n">
        <v>45.8</v>
      </c>
      <c r="AL80" s="8" t="n">
        <v>38.3</v>
      </c>
      <c r="AM80" s="1" t="n">
        <v>200490</v>
      </c>
      <c r="AN80" s="1" t="n">
        <v>19108.9</v>
      </c>
      <c r="AO80" s="1" t="n">
        <v>40.4</v>
      </c>
      <c r="AP80" s="1" t="n">
        <v>8.21</v>
      </c>
      <c r="AQ80" s="1" t="n">
        <v>7.13</v>
      </c>
      <c r="AR80" s="1" t="n">
        <v>258722</v>
      </c>
    </row>
    <row r="81" customFormat="false" ht="13.8" hidden="false" customHeight="false" outlineLevel="0" collapsed="false">
      <c r="A81" s="5" t="n">
        <v>42643</v>
      </c>
      <c r="B81" s="1" t="n">
        <v>130.9</v>
      </c>
      <c r="C81" s="1" t="n">
        <v>136.6</v>
      </c>
      <c r="D81" s="9" t="n">
        <v>22767.6</v>
      </c>
      <c r="E81" s="9" t="n">
        <v>2573.9</v>
      </c>
      <c r="F81" s="9" t="n">
        <v>31837.9</v>
      </c>
      <c r="G81" s="9" t="n">
        <v>6903.6</v>
      </c>
      <c r="H81" s="1" t="n">
        <v>23132.8</v>
      </c>
      <c r="I81" s="9" t="n">
        <v>86350</v>
      </c>
      <c r="J81" s="10" t="n">
        <v>20893.9</v>
      </c>
      <c r="K81" s="10" t="n">
        <v>244.3</v>
      </c>
      <c r="L81" s="9" t="n">
        <v>50698</v>
      </c>
      <c r="M81" s="9" t="n">
        <v>98072.4</v>
      </c>
      <c r="N81" s="9" t="n">
        <v>17278780</v>
      </c>
      <c r="O81" s="9" t="n">
        <v>124899940</v>
      </c>
      <c r="P81" s="9" t="n">
        <v>67555650</v>
      </c>
      <c r="Q81" s="9" t="n">
        <v>14781.7</v>
      </c>
      <c r="R81" s="9" t="n">
        <v>1871621</v>
      </c>
      <c r="S81" s="9" t="n">
        <v>1186759</v>
      </c>
      <c r="T81" s="1" t="n">
        <v>603818</v>
      </c>
      <c r="U81" s="9" t="n">
        <v>67361</v>
      </c>
      <c r="V81" s="6" t="n">
        <v>52.1</v>
      </c>
      <c r="W81" s="6" t="n">
        <v>52</v>
      </c>
      <c r="X81" s="8" t="n">
        <v>6.52</v>
      </c>
      <c r="Y81" s="9" t="n">
        <v>74094064.1</v>
      </c>
      <c r="Z81" s="1" t="n">
        <v>516154.9</v>
      </c>
      <c r="AA81" s="1" t="n">
        <v>118.2</v>
      </c>
      <c r="AB81" s="1" t="n">
        <v>121</v>
      </c>
      <c r="AC81" s="1" t="n">
        <v>99</v>
      </c>
      <c r="AD81" s="1" t="n">
        <v>121.2</v>
      </c>
      <c r="AE81" s="1" t="n">
        <v>124.7</v>
      </c>
      <c r="AF81" s="1" t="n">
        <v>129.1</v>
      </c>
      <c r="AG81" s="1" t="n">
        <v>135.4</v>
      </c>
      <c r="AH81" s="1" t="n">
        <v>123.9</v>
      </c>
      <c r="AI81" s="1" t="n">
        <v>111.4</v>
      </c>
      <c r="AJ81" s="1" t="n">
        <v>2561.5</v>
      </c>
      <c r="AK81" s="1" t="n">
        <v>46.6</v>
      </c>
      <c r="AL81" s="8" t="n">
        <v>38.35</v>
      </c>
      <c r="AM81" s="1" t="n">
        <v>435940</v>
      </c>
      <c r="AN81" s="1" t="n">
        <v>20193.7</v>
      </c>
      <c r="AO81" s="1" t="n">
        <v>42.9</v>
      </c>
      <c r="AP81" s="1" t="n">
        <v>7.73</v>
      </c>
      <c r="AQ81" s="1" t="n">
        <v>7.02</v>
      </c>
      <c r="AR81" s="1" t="n">
        <v>278428</v>
      </c>
    </row>
    <row r="82" customFormat="false" ht="13.8" hidden="false" customHeight="false" outlineLevel="0" collapsed="false">
      <c r="A82" s="5" t="n">
        <v>42674</v>
      </c>
      <c r="B82" s="1" t="n">
        <v>131.4</v>
      </c>
      <c r="C82" s="1" t="n">
        <v>137</v>
      </c>
      <c r="D82" s="9" t="n">
        <v>23359.8</v>
      </c>
      <c r="E82" s="9" t="n">
        <v>2775.9</v>
      </c>
      <c r="F82" s="9" t="n">
        <v>34493.9</v>
      </c>
      <c r="G82" s="9" t="n">
        <v>7141.2</v>
      </c>
      <c r="H82" s="1" t="n">
        <v>23853.1</v>
      </c>
      <c r="I82" s="9" t="n">
        <v>90870</v>
      </c>
      <c r="J82" s="10" t="n">
        <v>21830.7</v>
      </c>
      <c r="K82" s="10" t="n">
        <v>267.3</v>
      </c>
      <c r="L82" s="9" t="n">
        <v>54618</v>
      </c>
      <c r="M82" s="9" t="n">
        <v>99779.9</v>
      </c>
      <c r="N82" s="9" t="n">
        <v>17775350</v>
      </c>
      <c r="O82" s="9" t="n">
        <v>123649090</v>
      </c>
      <c r="P82" s="9" t="n">
        <v>66239210</v>
      </c>
      <c r="Q82" s="9" t="n">
        <v>16595.1</v>
      </c>
      <c r="R82" s="9" t="n">
        <v>1800668</v>
      </c>
      <c r="S82" s="9" t="n">
        <v>1144512</v>
      </c>
      <c r="T82" s="9" t="n">
        <v>568410</v>
      </c>
      <c r="U82" s="9" t="n">
        <v>93907</v>
      </c>
      <c r="V82" s="6" t="n">
        <v>54.5</v>
      </c>
      <c r="W82" s="6" t="n">
        <v>54.5</v>
      </c>
      <c r="X82" s="8" t="n">
        <v>6.36</v>
      </c>
      <c r="Y82" s="9" t="n">
        <v>72821859.3</v>
      </c>
      <c r="Z82" s="1" t="n">
        <v>312980.5</v>
      </c>
      <c r="AA82" s="1" t="n">
        <v>120.3</v>
      </c>
      <c r="AB82" s="1" t="n">
        <v>121.3</v>
      </c>
      <c r="AC82" s="1" t="n">
        <v>94.3</v>
      </c>
      <c r="AD82" s="1" t="n">
        <v>122.3</v>
      </c>
      <c r="AE82" s="1" t="n">
        <v>124.8</v>
      </c>
      <c r="AF82" s="1" t="n">
        <v>126</v>
      </c>
      <c r="AG82" s="1" t="n">
        <v>130.7</v>
      </c>
      <c r="AH82" s="1" t="n">
        <v>122.1</v>
      </c>
      <c r="AI82" s="1" t="n">
        <v>111.5</v>
      </c>
      <c r="AJ82" s="1" t="n">
        <v>2689.8</v>
      </c>
      <c r="AK82" s="1" t="n">
        <v>49.5</v>
      </c>
      <c r="AL82" s="8" t="n">
        <v>38.36</v>
      </c>
      <c r="AM82" s="1" t="n">
        <v>-99660</v>
      </c>
      <c r="AN82" s="1" t="n">
        <v>20583.9</v>
      </c>
      <c r="AO82" s="1" t="n">
        <v>52.8</v>
      </c>
      <c r="AP82" s="1" t="n">
        <v>7.64</v>
      </c>
      <c r="AQ82" s="1" t="n">
        <v>6.85</v>
      </c>
      <c r="AR82" s="1" t="n">
        <v>280677</v>
      </c>
    </row>
    <row r="83" customFormat="false" ht="13.8" hidden="false" customHeight="false" outlineLevel="0" collapsed="false">
      <c r="A83" s="5" t="n">
        <v>42704</v>
      </c>
      <c r="B83" s="1" t="n">
        <v>131.2</v>
      </c>
      <c r="C83" s="1" t="n">
        <v>136.1</v>
      </c>
      <c r="D83" s="9" t="n">
        <v>20065</v>
      </c>
      <c r="E83" s="9" t="n">
        <v>2430.9</v>
      </c>
      <c r="F83" s="9" t="n">
        <v>33459.7</v>
      </c>
      <c r="G83" s="9" t="n">
        <v>6836.5</v>
      </c>
      <c r="H83" s="1" t="n">
        <v>22259.3</v>
      </c>
      <c r="I83" s="9" t="n">
        <v>92470</v>
      </c>
      <c r="J83" s="10" t="n">
        <v>22577.1</v>
      </c>
      <c r="K83" s="10" t="n">
        <v>235.7</v>
      </c>
      <c r="L83" s="9" t="n">
        <v>54045</v>
      </c>
      <c r="M83" s="9" t="n">
        <v>93568.6</v>
      </c>
      <c r="N83" s="9" t="n">
        <v>11884180</v>
      </c>
      <c r="O83" s="9" t="n">
        <v>121313880</v>
      </c>
      <c r="P83" s="9" t="n">
        <v>65362350</v>
      </c>
      <c r="Q83" s="9" t="n">
        <v>16387.5</v>
      </c>
      <c r="R83" s="9" t="n">
        <v>1243246</v>
      </c>
      <c r="S83" s="9" t="n">
        <v>778173</v>
      </c>
      <c r="T83" s="9" t="n">
        <v>388692</v>
      </c>
      <c r="U83" s="9" t="n">
        <v>40763</v>
      </c>
      <c r="V83" s="6" t="n">
        <v>52.3</v>
      </c>
      <c r="W83" s="6" t="n">
        <v>46.7</v>
      </c>
      <c r="X83" s="8" t="n">
        <v>6.13</v>
      </c>
      <c r="Y83" s="9" t="n">
        <v>71699736.2</v>
      </c>
      <c r="Z83" s="1" t="n">
        <v>321148.7</v>
      </c>
      <c r="AA83" s="1" t="n">
        <v>115.9</v>
      </c>
      <c r="AB83" s="1" t="n">
        <v>115.7</v>
      </c>
      <c r="AC83" s="1" t="n">
        <v>98.7</v>
      </c>
      <c r="AD83" s="1" t="n">
        <v>117.7</v>
      </c>
      <c r="AE83" s="1" t="n">
        <v>113.7</v>
      </c>
      <c r="AF83" s="1" t="n">
        <v>119.5</v>
      </c>
      <c r="AG83" s="1" t="n">
        <v>118.3</v>
      </c>
      <c r="AH83" s="1" t="n">
        <v>120.5</v>
      </c>
      <c r="AI83" s="1" t="n">
        <v>111.9</v>
      </c>
      <c r="AJ83" s="1" t="n">
        <v>2782.8</v>
      </c>
      <c r="AK83" s="1" t="n">
        <v>44.7</v>
      </c>
      <c r="AL83" s="8" t="n">
        <v>38.375</v>
      </c>
      <c r="AM83" s="1" t="n">
        <v>173870</v>
      </c>
      <c r="AN83" s="1" t="n">
        <v>17634.1</v>
      </c>
      <c r="AO83" s="1" t="n">
        <v>60.9</v>
      </c>
      <c r="AP83" s="1" t="n">
        <v>7.38</v>
      </c>
      <c r="AQ83" s="1" t="n">
        <v>6.53</v>
      </c>
      <c r="AR83" s="11" t="n">
        <v>240979</v>
      </c>
    </row>
    <row r="84" customFormat="false" ht="13.8" hidden="false" customHeight="false" outlineLevel="0" collapsed="false">
      <c r="A84" s="5" t="n">
        <v>42735</v>
      </c>
      <c r="B84" s="1" t="n">
        <v>130.4</v>
      </c>
      <c r="C84" s="1" t="n">
        <v>134</v>
      </c>
      <c r="D84" s="9" t="n">
        <v>24056.6</v>
      </c>
      <c r="E84" s="9" t="n">
        <v>2887.5</v>
      </c>
      <c r="F84" s="9" t="n">
        <v>34602.7</v>
      </c>
      <c r="G84" s="9" t="n">
        <v>7645.5</v>
      </c>
      <c r="H84" s="1" t="n">
        <v>25058.6</v>
      </c>
      <c r="I84" s="9" t="n">
        <v>94500</v>
      </c>
      <c r="J84" s="10" t="n">
        <v>24305.2</v>
      </c>
      <c r="K84" s="10" t="n">
        <v>248.5</v>
      </c>
      <c r="L84" s="9" t="n">
        <v>56596</v>
      </c>
      <c r="M84" s="9" t="n">
        <v>95251.6</v>
      </c>
      <c r="N84" s="9" t="n">
        <v>9432090</v>
      </c>
      <c r="O84" s="9" t="n">
        <v>120057790</v>
      </c>
      <c r="P84" s="9" t="n">
        <v>65789740</v>
      </c>
      <c r="Q84" s="9" t="n">
        <v>16176.6</v>
      </c>
      <c r="R84" s="9" t="n">
        <v>910276</v>
      </c>
      <c r="S84" s="9" t="n">
        <v>561710</v>
      </c>
      <c r="T84" s="9" t="n">
        <v>284405</v>
      </c>
      <c r="U84" s="9" t="n">
        <v>30038</v>
      </c>
      <c r="V84" s="6" t="n">
        <v>49.6</v>
      </c>
      <c r="W84" s="6" t="n">
        <v>46.8</v>
      </c>
      <c r="X84" s="8" t="n">
        <v>6.14</v>
      </c>
      <c r="Y84" s="9" t="n">
        <v>73038940.3</v>
      </c>
      <c r="Z84" s="1" t="n">
        <v>269330.8</v>
      </c>
      <c r="AA84" s="1" t="n">
        <v>121.7</v>
      </c>
      <c r="AB84" s="1" t="n">
        <v>121.4</v>
      </c>
      <c r="AC84" s="1" t="n">
        <v>97.3</v>
      </c>
      <c r="AD84" s="1" t="n">
        <v>121.9</v>
      </c>
      <c r="AE84" s="1" t="n">
        <v>125.8</v>
      </c>
      <c r="AF84" s="1" t="n">
        <v>124.7</v>
      </c>
      <c r="AG84" s="1" t="n">
        <v>116.8</v>
      </c>
      <c r="AH84" s="1" t="n">
        <v>131.3</v>
      </c>
      <c r="AI84" s="1" t="n">
        <v>111.7</v>
      </c>
      <c r="AJ84" s="1" t="n">
        <v>3099.7</v>
      </c>
      <c r="AK84" s="1" t="n">
        <v>53.3</v>
      </c>
      <c r="AL84" s="8" t="n">
        <v>38.76</v>
      </c>
      <c r="AM84" s="1" t="n">
        <v>385400</v>
      </c>
      <c r="AN84" s="1" t="n">
        <v>21169.1</v>
      </c>
      <c r="AO84" s="1" t="n">
        <v>65.3</v>
      </c>
      <c r="AP84" s="1" t="n">
        <v>7.55</v>
      </c>
      <c r="AQ84" s="1" t="n">
        <v>6.52</v>
      </c>
      <c r="AR84" s="11" t="n">
        <v>227824</v>
      </c>
    </row>
    <row r="85" customFormat="false" ht="13.8" hidden="false" customHeight="false" outlineLevel="0" collapsed="false">
      <c r="A85" s="5" t="n">
        <v>42766</v>
      </c>
      <c r="B85" s="1" t="n">
        <v>130.3</v>
      </c>
      <c r="C85" s="1" t="n">
        <v>133.1</v>
      </c>
      <c r="D85" s="9" t="n">
        <v>22356.4</v>
      </c>
      <c r="E85" s="9" t="n">
        <v>2746.8</v>
      </c>
      <c r="F85" s="9" t="n">
        <v>32261.3</v>
      </c>
      <c r="G85" s="9" t="n">
        <v>8174</v>
      </c>
      <c r="H85" s="1" t="n">
        <v>22046.9</v>
      </c>
      <c r="I85" s="9" t="n">
        <v>98420</v>
      </c>
      <c r="J85" s="1" t="n">
        <v>24531.4</v>
      </c>
      <c r="K85" s="1" t="n">
        <v>244.3</v>
      </c>
      <c r="L85" s="1" t="n">
        <v>54445</v>
      </c>
      <c r="M85" s="9" t="n">
        <v>95690.1</v>
      </c>
      <c r="N85" s="9" t="n">
        <v>9876780</v>
      </c>
      <c r="O85" s="9" t="n">
        <v>121067370</v>
      </c>
      <c r="P85" s="9" t="n">
        <v>66227590</v>
      </c>
      <c r="Q85" s="9" t="n">
        <v>15334.3</v>
      </c>
      <c r="R85" s="9" t="n">
        <v>1262140</v>
      </c>
      <c r="S85" s="9" t="n">
        <v>819385</v>
      </c>
      <c r="T85" s="9" t="n">
        <v>373382</v>
      </c>
      <c r="U85" s="9" t="n">
        <v>36021</v>
      </c>
      <c r="V85" s="6" t="n">
        <v>50.4</v>
      </c>
      <c r="W85" s="6" t="n">
        <v>48.7</v>
      </c>
      <c r="X85" s="8" t="n">
        <v>6.2</v>
      </c>
      <c r="Y85" s="9" t="n">
        <v>72925930.4</v>
      </c>
      <c r="Z85" s="1" t="n">
        <v>296988.4</v>
      </c>
      <c r="AA85" s="1" t="n">
        <v>123.1</v>
      </c>
      <c r="AB85" s="1" t="n">
        <v>123.1</v>
      </c>
      <c r="AC85" s="1" t="n">
        <v>98.8</v>
      </c>
      <c r="AD85" s="1" t="n">
        <v>123.9</v>
      </c>
      <c r="AE85" s="1" t="n">
        <v>128.7</v>
      </c>
      <c r="AF85" s="1" t="n">
        <v>128.6</v>
      </c>
      <c r="AG85" s="1" t="n">
        <v>116.7</v>
      </c>
      <c r="AH85" s="1" t="n">
        <v>138.5</v>
      </c>
      <c r="AI85" s="1" t="n">
        <v>112.6</v>
      </c>
      <c r="AJ85" s="1" t="n">
        <v>2814.6</v>
      </c>
      <c r="AK85" s="1" t="n">
        <v>54.6</v>
      </c>
      <c r="AL85" s="8" t="n">
        <v>39</v>
      </c>
      <c r="AM85" s="1" t="n">
        <v>225510</v>
      </c>
      <c r="AN85" s="1" t="n">
        <v>19609.6</v>
      </c>
      <c r="AO85" s="1" t="n">
        <v>66.2</v>
      </c>
      <c r="AP85" s="1" t="n">
        <v>7.44</v>
      </c>
      <c r="AQ85" s="1" t="n">
        <v>6.41</v>
      </c>
      <c r="AR85" s="11" t="n">
        <v>265320</v>
      </c>
    </row>
    <row r="86" customFormat="false" ht="18.75" hidden="false" customHeight="true" outlineLevel="0" collapsed="false">
      <c r="A86" s="5" t="n">
        <v>42794</v>
      </c>
      <c r="B86" s="1" t="n">
        <v>130.6</v>
      </c>
      <c r="C86" s="1" t="n">
        <v>133</v>
      </c>
      <c r="D86" s="9" t="n">
        <v>24725</v>
      </c>
      <c r="E86" s="9" t="n">
        <v>2539.4</v>
      </c>
      <c r="F86" s="9" t="n">
        <v>34246.1</v>
      </c>
      <c r="G86" s="9" t="n">
        <v>7719.3</v>
      </c>
      <c r="H86" s="1" t="n">
        <v>23046.9</v>
      </c>
      <c r="I86" s="9" t="n">
        <v>92070</v>
      </c>
      <c r="J86" s="1" t="n">
        <v>21873.1</v>
      </c>
      <c r="K86" s="1" t="n">
        <v>239.7</v>
      </c>
      <c r="L86" s="1" t="n">
        <v>50995</v>
      </c>
      <c r="M86" s="9" t="n">
        <v>89285.9</v>
      </c>
      <c r="N86" s="9" t="n">
        <v>11317370</v>
      </c>
      <c r="O86" s="9" t="n">
        <v>122623350</v>
      </c>
      <c r="P86" s="9" t="n">
        <v>66867270</v>
      </c>
      <c r="Q86" s="9" t="n">
        <v>15541.5</v>
      </c>
      <c r="R86" s="9" t="n">
        <v>1362043</v>
      </c>
      <c r="S86" s="9" t="n">
        <v>832695</v>
      </c>
      <c r="T86" s="9" t="n">
        <v>452295</v>
      </c>
      <c r="U86" s="9" t="n">
        <v>34492</v>
      </c>
      <c r="V86" s="6" t="n">
        <v>50.7</v>
      </c>
      <c r="W86" s="6" t="n">
        <v>50.3</v>
      </c>
      <c r="X86" s="8" t="n">
        <v>6.17</v>
      </c>
      <c r="Y86" s="9" t="n">
        <v>73735781.4</v>
      </c>
      <c r="Z86" s="1" t="n">
        <v>174384.4</v>
      </c>
      <c r="AA86" s="1" t="n">
        <v>119.2</v>
      </c>
      <c r="AB86" s="1" t="n">
        <v>119.7</v>
      </c>
      <c r="AC86" s="1" t="n">
        <v>101.9</v>
      </c>
      <c r="AD86" s="1" t="n">
        <v>120.7</v>
      </c>
      <c r="AE86" s="1" t="n">
        <v>122.6</v>
      </c>
      <c r="AF86" s="1" t="n">
        <v>126.9</v>
      </c>
      <c r="AG86" s="1" t="n">
        <v>115.4</v>
      </c>
      <c r="AH86" s="1" t="n">
        <v>136.5</v>
      </c>
      <c r="AI86" s="1" t="n">
        <v>113</v>
      </c>
      <c r="AJ86" s="1" t="n">
        <v>3045.2</v>
      </c>
      <c r="AK86" s="1" t="n">
        <v>54.9</v>
      </c>
      <c r="AL86" s="8" t="n">
        <v>39.1</v>
      </c>
      <c r="AM86" s="1" t="n">
        <v>113590</v>
      </c>
      <c r="AN86" s="1" t="n">
        <v>22185.6</v>
      </c>
      <c r="AO86" s="1" t="n">
        <v>65</v>
      </c>
      <c r="AP86" s="1" t="n">
        <v>7.62</v>
      </c>
      <c r="AQ86" s="1" t="n">
        <v>6.67</v>
      </c>
      <c r="AR86" s="11" t="n">
        <v>255359</v>
      </c>
    </row>
    <row r="87" customFormat="false" ht="13.8" hidden="false" customHeight="false" outlineLevel="0" collapsed="false">
      <c r="A87" s="5" t="n">
        <v>42825</v>
      </c>
      <c r="B87" s="1" t="n">
        <v>130.9</v>
      </c>
      <c r="C87" s="1" t="n">
        <v>133.1</v>
      </c>
      <c r="D87" s="9" t="n">
        <v>29282.3</v>
      </c>
      <c r="E87" s="9" t="n">
        <v>3752.3</v>
      </c>
      <c r="F87" s="9" t="n">
        <v>39920.4</v>
      </c>
      <c r="G87" s="9" t="n">
        <v>9743.9</v>
      </c>
      <c r="H87" s="1" t="n">
        <v>26000.7</v>
      </c>
      <c r="I87" s="9" t="n">
        <v>108110</v>
      </c>
      <c r="J87" s="1" t="n">
        <v>22978.7</v>
      </c>
      <c r="K87" s="1" t="n">
        <v>290.9</v>
      </c>
      <c r="L87" s="1" t="n">
        <v>60981</v>
      </c>
      <c r="M87" s="9" t="n">
        <v>102090.7</v>
      </c>
      <c r="N87" s="9" t="n">
        <v>13352660</v>
      </c>
      <c r="O87" s="9" t="n">
        <v>127919400</v>
      </c>
      <c r="P87" s="9" t="n">
        <v>70944900</v>
      </c>
      <c r="Q87" s="9" t="n">
        <v>17371</v>
      </c>
      <c r="R87" s="9" t="n">
        <v>1471636</v>
      </c>
      <c r="S87" s="9" t="n">
        <v>915259</v>
      </c>
      <c r="T87" s="9" t="n">
        <v>486604</v>
      </c>
      <c r="U87" s="9" t="n">
        <v>48160</v>
      </c>
      <c r="V87" s="6" t="n">
        <v>52.5</v>
      </c>
      <c r="W87" s="6" t="n">
        <v>51.5</v>
      </c>
      <c r="X87" s="8" t="n">
        <v>5.84</v>
      </c>
      <c r="Y87" s="9" t="n">
        <v>77875390</v>
      </c>
      <c r="Z87" s="1" t="n">
        <v>383901.3</v>
      </c>
      <c r="AA87" s="1" t="n">
        <v>133.2</v>
      </c>
      <c r="AB87" s="1" t="n">
        <v>132.7</v>
      </c>
      <c r="AC87" s="1" t="n">
        <v>134.7</v>
      </c>
      <c r="AD87" s="1" t="n">
        <v>134.1</v>
      </c>
      <c r="AE87" s="1" t="n">
        <v>135.6</v>
      </c>
      <c r="AF87" s="1" t="n">
        <v>132.1</v>
      </c>
      <c r="AG87" s="1" t="n">
        <v>128.2</v>
      </c>
      <c r="AH87" s="1" t="n">
        <v>135.4</v>
      </c>
      <c r="AI87" s="1" t="n">
        <v>113.2</v>
      </c>
      <c r="AJ87" s="1" t="n">
        <v>3520.3</v>
      </c>
      <c r="AK87" s="1" t="n">
        <v>51.6</v>
      </c>
      <c r="AL87" s="8" t="n">
        <v>39.275</v>
      </c>
      <c r="AM87" s="1" t="n">
        <v>714860</v>
      </c>
      <c r="AN87" s="1" t="n">
        <v>25530</v>
      </c>
      <c r="AO87" s="1" t="n">
        <v>77.9</v>
      </c>
      <c r="AP87" s="1" t="n">
        <v>7.88</v>
      </c>
      <c r="AQ87" s="1" t="n">
        <v>6.81</v>
      </c>
      <c r="AR87" s="11" t="n">
        <v>282519</v>
      </c>
    </row>
    <row r="88" customFormat="false" ht="13.8" hidden="false" customHeight="false" outlineLevel="0" collapsed="false">
      <c r="A88" s="5" t="n">
        <v>42855</v>
      </c>
      <c r="B88" s="1" t="n">
        <v>131.1</v>
      </c>
      <c r="C88" s="1" t="n">
        <v>133.5</v>
      </c>
      <c r="D88" s="9" t="n">
        <v>24569</v>
      </c>
      <c r="E88" s="9" t="n">
        <v>2831.4</v>
      </c>
      <c r="F88" s="9" t="n">
        <v>38833.1</v>
      </c>
      <c r="G88" s="9" t="n">
        <v>7395.9</v>
      </c>
      <c r="H88" s="1" t="n">
        <v>27584</v>
      </c>
      <c r="I88" s="9" t="n">
        <v>90470</v>
      </c>
      <c r="J88" s="1" t="n">
        <v>23174.9</v>
      </c>
      <c r="K88" s="1" t="n">
        <v>267.9</v>
      </c>
      <c r="L88" s="1" t="n">
        <v>55819</v>
      </c>
      <c r="M88" s="9" t="n">
        <v>103159.8</v>
      </c>
      <c r="N88" s="9" t="n">
        <v>14321140</v>
      </c>
      <c r="O88" s="9" t="n">
        <v>126838770</v>
      </c>
      <c r="P88" s="9" t="n">
        <v>68488747.8</v>
      </c>
      <c r="Q88" s="9" t="n">
        <v>16915.4</v>
      </c>
      <c r="R88" s="9" t="n">
        <v>1674787</v>
      </c>
      <c r="S88" s="9" t="n">
        <v>1029963</v>
      </c>
      <c r="T88" s="9" t="n">
        <v>586886</v>
      </c>
      <c r="U88" s="9" t="n">
        <v>54917</v>
      </c>
      <c r="V88" s="6" t="n">
        <v>52.5</v>
      </c>
      <c r="W88" s="6" t="n">
        <v>50.2</v>
      </c>
      <c r="X88" s="8" t="n">
        <v>5.97</v>
      </c>
      <c r="Y88" s="9" t="n">
        <v>75267097.4</v>
      </c>
      <c r="Z88" s="1" t="n">
        <v>260123.5</v>
      </c>
      <c r="AA88" s="1" t="n">
        <v>117.3</v>
      </c>
      <c r="AB88" s="1" t="n">
        <v>117.3</v>
      </c>
      <c r="AC88" s="1" t="n">
        <v>88.9</v>
      </c>
      <c r="AD88" s="1" t="n">
        <v>119.6</v>
      </c>
      <c r="AE88" s="1" t="n">
        <v>125.2</v>
      </c>
      <c r="AF88" s="1" t="n">
        <v>121.8</v>
      </c>
      <c r="AG88" s="1" t="n">
        <v>119.7</v>
      </c>
      <c r="AH88" s="1" t="n">
        <v>123.5</v>
      </c>
      <c r="AI88" s="1" t="n">
        <v>113.2</v>
      </c>
      <c r="AJ88" s="1" t="n">
        <v>2997.3</v>
      </c>
      <c r="AK88" s="1" t="n">
        <v>52.3</v>
      </c>
      <c r="AL88" s="8" t="n">
        <v>39.6</v>
      </c>
      <c r="AM88" s="1" t="n">
        <v>286870</v>
      </c>
      <c r="AN88" s="1" t="n">
        <v>21737.6</v>
      </c>
      <c r="AO88" s="1" t="n">
        <v>47.4</v>
      </c>
      <c r="AP88" s="1" t="n">
        <v>7.73</v>
      </c>
      <c r="AQ88" s="1" t="n">
        <v>6.84</v>
      </c>
      <c r="AR88" s="11" t="n">
        <v>277602</v>
      </c>
    </row>
    <row r="89" customFormat="false" ht="13.8" hidden="false" customHeight="false" outlineLevel="0" collapsed="false">
      <c r="A89" s="5" t="n">
        <v>42886</v>
      </c>
      <c r="B89" s="1" t="n">
        <v>131.4</v>
      </c>
      <c r="C89" s="1" t="n">
        <v>133.7</v>
      </c>
      <c r="D89" s="9" t="n">
        <v>23948.1</v>
      </c>
      <c r="E89" s="9" t="n">
        <v>2436.1</v>
      </c>
      <c r="F89" s="9" t="n">
        <v>38281.7</v>
      </c>
      <c r="G89" s="9" t="n">
        <v>7735.4</v>
      </c>
      <c r="H89" s="1" t="n">
        <v>25587.4</v>
      </c>
      <c r="I89" s="9" t="n">
        <v>95960</v>
      </c>
      <c r="J89" s="1" t="n">
        <v>25522.9</v>
      </c>
      <c r="K89" s="1" t="n">
        <v>286.2</v>
      </c>
      <c r="L89" s="1" t="n">
        <v>57882</v>
      </c>
      <c r="M89" s="9" t="n">
        <v>107294.9</v>
      </c>
      <c r="N89" s="9" t="n">
        <v>14880000</v>
      </c>
      <c r="O89" s="9" t="n">
        <v>126717220</v>
      </c>
      <c r="P89" s="9" t="n">
        <v>68242760</v>
      </c>
      <c r="Q89" s="9" t="n">
        <v>18105.9</v>
      </c>
      <c r="R89" s="9" t="n">
        <v>1694323</v>
      </c>
      <c r="S89" s="9" t="n">
        <v>1060744</v>
      </c>
      <c r="T89" s="9" t="n">
        <v>563326</v>
      </c>
      <c r="U89" s="9" t="n">
        <v>57598</v>
      </c>
      <c r="V89" s="6" t="n">
        <v>51.6</v>
      </c>
      <c r="W89" s="6" t="n">
        <v>52.2</v>
      </c>
      <c r="X89" s="8" t="n">
        <v>6.26</v>
      </c>
      <c r="Y89" s="9" t="n">
        <v>75087573.8</v>
      </c>
      <c r="Z89" s="1" t="n">
        <v>244876.9</v>
      </c>
      <c r="AA89" s="1" t="n">
        <v>124.8</v>
      </c>
      <c r="AB89" s="1" t="n">
        <v>125.6</v>
      </c>
      <c r="AC89" s="1" t="n">
        <v>99.7</v>
      </c>
      <c r="AD89" s="1" t="n">
        <v>123.3</v>
      </c>
      <c r="AE89" s="1" t="n">
        <v>130.8</v>
      </c>
      <c r="AF89" s="1" t="n">
        <v>133.7</v>
      </c>
      <c r="AG89" s="1" t="n">
        <v>125.1</v>
      </c>
      <c r="AH89" s="1" t="n">
        <v>140.9</v>
      </c>
      <c r="AI89" s="1" t="n">
        <v>112.9</v>
      </c>
      <c r="AJ89" s="1" t="n">
        <v>3007</v>
      </c>
      <c r="AK89" s="1" t="n">
        <v>50.3</v>
      </c>
      <c r="AL89" s="8" t="n">
        <v>39.65</v>
      </c>
      <c r="AM89" s="1" t="n">
        <v>238490</v>
      </c>
      <c r="AN89" s="1" t="n">
        <v>21512</v>
      </c>
      <c r="AO89" s="1" t="n">
        <v>51.4</v>
      </c>
      <c r="AP89" s="1" t="n">
        <v>7.69</v>
      </c>
      <c r="AQ89" s="1" t="n">
        <v>6.87</v>
      </c>
      <c r="AR89" s="11" t="n">
        <v>251642</v>
      </c>
    </row>
    <row r="90" customFormat="false" ht="13.8" hidden="false" customHeight="false" outlineLevel="0" collapsed="false">
      <c r="A90" s="5" t="n">
        <v>42916</v>
      </c>
      <c r="B90" s="1" t="n">
        <v>132</v>
      </c>
      <c r="C90" s="1" t="n">
        <v>135.2</v>
      </c>
      <c r="D90" s="9" t="n">
        <v>23576.7</v>
      </c>
      <c r="E90" s="9" t="n">
        <v>2668.4</v>
      </c>
      <c r="F90" s="9" t="n">
        <v>36540.4</v>
      </c>
      <c r="G90" s="9" t="n">
        <v>8127.5</v>
      </c>
      <c r="H90" s="1" t="n">
        <v>25958.9</v>
      </c>
      <c r="I90" s="9" t="n">
        <v>94860</v>
      </c>
      <c r="J90" s="1" t="n">
        <v>23948.1</v>
      </c>
      <c r="K90" s="1" t="n">
        <v>278</v>
      </c>
      <c r="L90" s="1" t="n">
        <v>53867</v>
      </c>
      <c r="M90" s="9" t="n">
        <v>97524.9</v>
      </c>
      <c r="N90" s="9" t="n">
        <v>15327600</v>
      </c>
      <c r="O90" s="9" t="n">
        <v>127584600</v>
      </c>
      <c r="P90" s="9" t="n">
        <v>68697580</v>
      </c>
      <c r="Q90" s="9" t="n">
        <v>16560</v>
      </c>
      <c r="R90" s="9" t="n">
        <v>1527049</v>
      </c>
      <c r="S90" s="9" t="n">
        <v>964269</v>
      </c>
      <c r="T90" s="9" t="n">
        <v>497478</v>
      </c>
      <c r="U90" s="9" t="n">
        <v>64808</v>
      </c>
      <c r="V90" s="6" t="n">
        <v>50.9</v>
      </c>
      <c r="W90" s="6" t="n">
        <v>53.1</v>
      </c>
      <c r="X90" s="8" t="n">
        <v>6.26</v>
      </c>
      <c r="Y90" s="9" t="n">
        <v>77689169.7</v>
      </c>
      <c r="Z90" s="1" t="n">
        <v>570736.5</v>
      </c>
      <c r="AA90" s="1" t="n">
        <v>119.3</v>
      </c>
      <c r="AB90" s="1" t="n">
        <v>120.3</v>
      </c>
      <c r="AC90" s="1" t="n">
        <v>99.8</v>
      </c>
      <c r="AD90" s="1" t="n">
        <v>120</v>
      </c>
      <c r="AE90" s="1" t="n">
        <v>130.2</v>
      </c>
      <c r="AF90" s="1" t="n">
        <v>123.4</v>
      </c>
      <c r="AG90" s="1" t="n">
        <v>117.6</v>
      </c>
      <c r="AH90" s="1" t="n">
        <v>128.2</v>
      </c>
      <c r="AI90" s="1" t="n">
        <v>112.7</v>
      </c>
      <c r="AJ90" s="1" t="n">
        <v>3050.8</v>
      </c>
      <c r="AK90" s="1" t="n">
        <v>46.4</v>
      </c>
      <c r="AL90" s="8" t="n">
        <v>39.775</v>
      </c>
      <c r="AM90" s="1" t="n">
        <v>157920</v>
      </c>
      <c r="AN90" s="1" t="n">
        <v>20908.3</v>
      </c>
      <c r="AO90" s="1" t="n">
        <v>49.5</v>
      </c>
      <c r="AP90" s="1" t="n">
        <v>7.41</v>
      </c>
      <c r="AQ90" s="1" t="n">
        <v>6.5</v>
      </c>
      <c r="AR90" s="11" t="n">
        <v>198399</v>
      </c>
    </row>
    <row r="91" customFormat="false" ht="13.8" hidden="false" customHeight="false" outlineLevel="0" collapsed="false">
      <c r="A91" s="5" t="n">
        <v>42947</v>
      </c>
      <c r="B91" s="1" t="n">
        <v>134.2</v>
      </c>
      <c r="C91" s="1" t="n">
        <v>139</v>
      </c>
      <c r="D91" s="9" t="n">
        <v>22539.4</v>
      </c>
      <c r="E91" s="9" t="n">
        <v>2980.5</v>
      </c>
      <c r="F91" s="9" t="n">
        <v>34073</v>
      </c>
      <c r="G91" s="9" t="n">
        <v>7760.8</v>
      </c>
      <c r="H91" s="1" t="n">
        <v>24202.9</v>
      </c>
      <c r="I91" s="9" t="n">
        <v>94320</v>
      </c>
      <c r="J91" s="1" t="n">
        <v>24174.1</v>
      </c>
      <c r="K91" s="1" t="n">
        <v>273.8</v>
      </c>
      <c r="L91" s="1" t="n">
        <v>54651</v>
      </c>
      <c r="M91" s="9" t="n">
        <v>98023.4</v>
      </c>
      <c r="N91" s="9" t="n">
        <v>15479810</v>
      </c>
      <c r="O91" s="9" t="n">
        <v>128081040</v>
      </c>
      <c r="P91" s="9" t="n">
        <v>68995900</v>
      </c>
      <c r="Q91" s="9" t="n">
        <v>15886.9</v>
      </c>
      <c r="R91" s="9" t="n">
        <v>1679055</v>
      </c>
      <c r="S91" s="9" t="n">
        <v>1048657</v>
      </c>
      <c r="T91" s="9" t="n">
        <v>569809</v>
      </c>
      <c r="U91" s="9" t="n">
        <v>43755</v>
      </c>
      <c r="V91" s="6" t="n">
        <v>47.9</v>
      </c>
      <c r="W91" s="6" t="n">
        <v>45.9</v>
      </c>
      <c r="X91" s="8" t="n">
        <v>6.18</v>
      </c>
      <c r="Y91" s="9" t="n">
        <v>76154978.5</v>
      </c>
      <c r="Z91" s="1" t="n">
        <v>282735.8</v>
      </c>
      <c r="AA91" s="1" t="n">
        <v>118</v>
      </c>
      <c r="AB91" s="1" t="n">
        <v>119.3</v>
      </c>
      <c r="AC91" s="1" t="n">
        <v>96.5</v>
      </c>
      <c r="AD91" s="1" t="n">
        <v>119.8</v>
      </c>
      <c r="AE91" s="1" t="n">
        <v>124.6</v>
      </c>
      <c r="AF91" s="1" t="n">
        <v>123.1</v>
      </c>
      <c r="AG91" s="1" t="n">
        <v>117</v>
      </c>
      <c r="AH91" s="1" t="n">
        <v>128.3</v>
      </c>
      <c r="AI91" s="1" t="n">
        <v>113.9</v>
      </c>
      <c r="AJ91" s="1" t="n">
        <v>2841.4</v>
      </c>
      <c r="AK91" s="1" t="n">
        <v>48.5</v>
      </c>
      <c r="AL91" s="8" t="n">
        <v>37.78</v>
      </c>
      <c r="AM91" s="1" t="n">
        <v>267980</v>
      </c>
      <c r="AN91" s="1" t="n">
        <v>19558.9</v>
      </c>
      <c r="AO91" s="1" t="n">
        <v>45.3</v>
      </c>
      <c r="AP91" s="1" t="n">
        <v>7.38</v>
      </c>
      <c r="AQ91" s="1" t="n">
        <v>6.47</v>
      </c>
      <c r="AR91" s="1" t="n">
        <v>298997</v>
      </c>
    </row>
    <row r="92" customFormat="false" ht="13.8" hidden="false" customHeight="false" outlineLevel="0" collapsed="false">
      <c r="A92" s="5" t="n">
        <v>42978</v>
      </c>
      <c r="B92" s="1" t="n">
        <v>135.4</v>
      </c>
      <c r="C92" s="1" t="n">
        <v>140.6</v>
      </c>
      <c r="D92" s="9" t="n">
        <v>23847.4</v>
      </c>
      <c r="E92" s="9" t="n">
        <v>3398.6</v>
      </c>
      <c r="F92" s="9" t="n">
        <v>35568.9</v>
      </c>
      <c r="G92" s="9" t="n">
        <v>7765.2</v>
      </c>
      <c r="H92" s="1" t="n">
        <v>26377.9</v>
      </c>
      <c r="I92" s="9" t="n">
        <v>92170</v>
      </c>
      <c r="J92" s="1" t="n">
        <v>24507.1</v>
      </c>
      <c r="K92" s="1" t="n">
        <v>284.1</v>
      </c>
      <c r="L92" s="1" t="n">
        <v>51990</v>
      </c>
      <c r="M92" s="9" t="n">
        <v>102673.4</v>
      </c>
      <c r="N92" s="9" t="n">
        <v>15711400</v>
      </c>
      <c r="O92" s="9" t="n">
        <v>128826580</v>
      </c>
      <c r="P92" s="9" t="n">
        <v>69117160</v>
      </c>
      <c r="Q92" s="9" t="n">
        <v>16477.6</v>
      </c>
      <c r="R92" s="9" t="n">
        <v>1891062</v>
      </c>
      <c r="S92" s="9" t="n">
        <v>1135699</v>
      </c>
      <c r="T92" s="9" t="n">
        <v>673444</v>
      </c>
      <c r="U92" s="9" t="n">
        <v>40765</v>
      </c>
      <c r="V92" s="6" t="n">
        <v>51.2</v>
      </c>
      <c r="W92" s="6" t="n">
        <v>47.5</v>
      </c>
      <c r="X92" s="8" t="n">
        <v>6.11</v>
      </c>
      <c r="Y92" s="9" t="n">
        <v>76432500</v>
      </c>
      <c r="Z92" s="1" t="n">
        <v>261742.5</v>
      </c>
      <c r="AA92" s="1" t="n">
        <v>122.1</v>
      </c>
      <c r="AB92" s="1" t="n">
        <v>124.1</v>
      </c>
      <c r="AC92" s="1" t="n">
        <v>101.7</v>
      </c>
      <c r="AD92" s="1" t="n">
        <v>123</v>
      </c>
      <c r="AE92" s="1" t="n">
        <v>128.3</v>
      </c>
      <c r="AF92" s="1" t="n">
        <v>129.9</v>
      </c>
      <c r="AG92" s="1" t="n">
        <v>128.1</v>
      </c>
      <c r="AH92" s="1" t="n">
        <v>131.4</v>
      </c>
      <c r="AI92" s="1" t="n">
        <v>114.8</v>
      </c>
      <c r="AJ92" s="1" t="n">
        <v>3075.5</v>
      </c>
      <c r="AK92" s="1" t="n">
        <v>51.7</v>
      </c>
      <c r="AL92" s="8" t="n">
        <v>38.35</v>
      </c>
      <c r="AM92" s="1" t="n">
        <v>145220</v>
      </c>
      <c r="AN92" s="1" t="n">
        <v>20448.8</v>
      </c>
      <c r="AO92" s="1" t="n">
        <v>46.6</v>
      </c>
      <c r="AP92" s="1" t="n">
        <v>7.39</v>
      </c>
      <c r="AQ92" s="1" t="n">
        <v>6.5</v>
      </c>
      <c r="AR92" s="1" t="n">
        <v>294335</v>
      </c>
    </row>
    <row r="93" customFormat="false" ht="13.8" hidden="false" customHeight="false" outlineLevel="0" collapsed="false">
      <c r="A93" s="5" t="n">
        <v>43008</v>
      </c>
      <c r="B93" s="1" t="n">
        <v>135.2</v>
      </c>
      <c r="C93" s="1" t="n">
        <v>139</v>
      </c>
      <c r="D93" s="9" t="n">
        <v>28636.8</v>
      </c>
      <c r="E93" s="9" t="n">
        <v>3627.9</v>
      </c>
      <c r="F93" s="9" t="n">
        <v>37602.3</v>
      </c>
      <c r="G93" s="9" t="n">
        <v>8189.1</v>
      </c>
      <c r="H93" s="1" t="n">
        <v>28081.5</v>
      </c>
      <c r="I93" s="9" t="n">
        <v>91430</v>
      </c>
      <c r="J93" s="1" t="n">
        <v>23958.7</v>
      </c>
      <c r="K93" s="1" t="n">
        <v>289.9</v>
      </c>
      <c r="L93" s="1" t="n">
        <v>52086</v>
      </c>
      <c r="M93" s="9" t="n">
        <v>102495.5</v>
      </c>
      <c r="N93" s="9" t="n">
        <v>15887320</v>
      </c>
      <c r="O93" s="9" t="n">
        <v>131843300</v>
      </c>
      <c r="P93" s="9" t="n">
        <v>71670570</v>
      </c>
      <c r="Q93" s="9" t="n">
        <v>16304.2</v>
      </c>
      <c r="R93" s="9" t="n">
        <v>2041024</v>
      </c>
      <c r="S93" s="9" t="n">
        <v>1269612</v>
      </c>
      <c r="T93" s="9" t="n">
        <v>686478</v>
      </c>
      <c r="U93" s="9" t="n">
        <v>101228</v>
      </c>
      <c r="V93" s="6" t="n">
        <v>51.2</v>
      </c>
      <c r="W93" s="6" t="n">
        <v>50.7</v>
      </c>
      <c r="X93" s="8" t="n">
        <v>6.08</v>
      </c>
      <c r="Y93" s="9" t="n">
        <v>79370695.4</v>
      </c>
      <c r="Z93" s="1" t="n">
        <v>377692.9</v>
      </c>
      <c r="AA93" s="1" t="n">
        <v>123.1</v>
      </c>
      <c r="AB93" s="1" t="n">
        <v>125.6</v>
      </c>
      <c r="AC93" s="1" t="n">
        <v>107.6</v>
      </c>
      <c r="AD93" s="1" t="n">
        <v>123.8</v>
      </c>
      <c r="AE93" s="1" t="n">
        <v>125.3</v>
      </c>
      <c r="AF93" s="1" t="n">
        <v>133.7</v>
      </c>
      <c r="AG93" s="1" t="n">
        <v>129.9</v>
      </c>
      <c r="AH93" s="1" t="n">
        <v>136.9</v>
      </c>
      <c r="AI93" s="1" t="n">
        <v>114.9</v>
      </c>
      <c r="AJ93" s="1" t="n">
        <v>3146.3</v>
      </c>
      <c r="AK93" s="1" t="n">
        <v>56.2</v>
      </c>
      <c r="AL93" s="8" t="n">
        <v>38.42</v>
      </c>
      <c r="AM93" s="1" t="n">
        <f aca="false">VLOOKUP(A93,[1]MONTHLY_CMIE!A$1:GY$1048576, 205, FALSE())</f>
        <v>367410</v>
      </c>
      <c r="AN93" s="1" t="n">
        <v>25008.9</v>
      </c>
      <c r="AO93" s="1" t="n">
        <v>47.4</v>
      </c>
      <c r="AP93" s="1" t="n">
        <v>7.38</v>
      </c>
      <c r="AQ93" s="1" t="n">
        <v>6.58</v>
      </c>
      <c r="AR93" s="1" t="n">
        <v>309955</v>
      </c>
    </row>
    <row r="94" customFormat="false" ht="13.8" hidden="false" customHeight="false" outlineLevel="0" collapsed="false">
      <c r="A94" s="5" t="n">
        <v>43039</v>
      </c>
      <c r="B94" s="1" t="n">
        <v>136.1</v>
      </c>
      <c r="C94" s="1" t="n">
        <v>140.1</v>
      </c>
      <c r="D94" s="9" t="n">
        <v>23050.7</v>
      </c>
      <c r="E94" s="9" t="n">
        <v>3155</v>
      </c>
      <c r="F94" s="9" t="n">
        <v>37117.9</v>
      </c>
      <c r="G94" s="9" t="n">
        <v>9288.4</v>
      </c>
      <c r="H94" s="1" t="n">
        <v>25242.3</v>
      </c>
      <c r="I94" s="9" t="n">
        <v>93210</v>
      </c>
      <c r="J94" s="1" t="n">
        <v>25822.8</v>
      </c>
      <c r="K94" s="1" t="n">
        <v>281.3</v>
      </c>
      <c r="L94" s="1" t="n">
        <v>56415</v>
      </c>
      <c r="M94" s="9" t="n">
        <v>102880</v>
      </c>
      <c r="N94" s="9" t="n">
        <v>16347310</v>
      </c>
      <c r="O94" s="9" t="n">
        <v>131153160</v>
      </c>
      <c r="P94" s="9" t="n">
        <v>70584330</v>
      </c>
      <c r="Q94" s="9" t="n">
        <v>17215.3</v>
      </c>
      <c r="R94" s="9" t="n">
        <v>1750966</v>
      </c>
      <c r="S94" s="9" t="n">
        <v>1104498</v>
      </c>
      <c r="T94" s="9" t="n">
        <v>571431</v>
      </c>
      <c r="U94" s="9" t="n">
        <v>91383</v>
      </c>
      <c r="V94" s="6" t="n">
        <v>50.3</v>
      </c>
      <c r="W94" s="6" t="n">
        <v>51.7</v>
      </c>
      <c r="X94" s="8" t="n">
        <v>6.09</v>
      </c>
      <c r="Y94" s="9" t="n">
        <v>78224199.1</v>
      </c>
      <c r="Z94" s="1" t="n">
        <v>296877.2</v>
      </c>
      <c r="AA94" s="1" t="n">
        <v>122.5</v>
      </c>
      <c r="AB94" s="1" t="n">
        <v>123.7</v>
      </c>
      <c r="AC94" s="1" t="n">
        <v>97.6</v>
      </c>
      <c r="AD94" s="1" t="n">
        <v>122.6</v>
      </c>
      <c r="AE94" s="1" t="n">
        <v>132</v>
      </c>
      <c r="AF94" s="1" t="n">
        <v>126.1</v>
      </c>
      <c r="AG94" s="1" t="n">
        <v>119</v>
      </c>
      <c r="AH94" s="1" t="n">
        <v>132.1</v>
      </c>
      <c r="AI94" s="1" t="n">
        <v>115.6</v>
      </c>
      <c r="AJ94" s="1" t="n">
        <v>2943.4</v>
      </c>
      <c r="AK94" s="1" t="n">
        <v>57.5</v>
      </c>
      <c r="AL94" s="8" t="n">
        <v>38.35</v>
      </c>
      <c r="AM94" s="1" t="n">
        <f aca="false">VLOOKUP(A94,[1]MONTHLY_CMIE!A$1:GY$1048576, 205, FALSE())</f>
        <v>164060</v>
      </c>
      <c r="AN94" s="1" t="n">
        <v>19895.7</v>
      </c>
      <c r="AO94" s="1" t="n">
        <v>54.9</v>
      </c>
      <c r="AP94" s="1" t="n">
        <v>7.5</v>
      </c>
      <c r="AQ94" s="1" t="n">
        <v>6.75</v>
      </c>
      <c r="AR94" s="1" t="n">
        <v>279837</v>
      </c>
    </row>
    <row r="95" customFormat="false" ht="13.8" hidden="false" customHeight="false" outlineLevel="0" collapsed="false">
      <c r="A95" s="5" t="n">
        <v>43069</v>
      </c>
      <c r="B95" s="1" t="n">
        <f aca="false">VLOOKUP(A95,[1]MONTHLY_CMIE!$A$2:$DR$206,102,FALSE())</f>
        <v>137.6</v>
      </c>
      <c r="C95" s="1" t="n">
        <f aca="false">VLOOKUP(A95,[1]MONTHLY_CMIE!$A$2:$DR$206,103,FALSE())</f>
        <v>142.1</v>
      </c>
      <c r="D95" s="9" t="n">
        <v>25925</v>
      </c>
      <c r="E95" s="9" t="n">
        <v>3323.2</v>
      </c>
      <c r="F95" s="9" t="n">
        <v>40012.1</v>
      </c>
      <c r="G95" s="9" t="n">
        <v>9551.3</v>
      </c>
      <c r="H95" s="1" t="n">
        <v>28575.2</v>
      </c>
      <c r="I95" s="9" t="n">
        <v>95320</v>
      </c>
      <c r="J95" s="1" t="n">
        <v>26024.6</v>
      </c>
      <c r="K95" s="1" t="n">
        <v>281.8</v>
      </c>
      <c r="L95" s="1" t="n">
        <v>56732</v>
      </c>
      <c r="M95" s="9" t="n">
        <v>95482.9</v>
      </c>
      <c r="N95" s="9" t="n">
        <v>16600180</v>
      </c>
      <c r="O95" s="9" t="n">
        <v>131473090</v>
      </c>
      <c r="P95" s="9" t="n">
        <v>71145390</v>
      </c>
      <c r="Q95" s="9" t="n">
        <v>17424.9</v>
      </c>
      <c r="R95" s="9" t="n">
        <v>1535277</v>
      </c>
      <c r="S95" s="9" t="n">
        <v>959122</v>
      </c>
      <c r="T95" s="9" t="n">
        <v>506267</v>
      </c>
      <c r="U95" s="9" t="n">
        <v>47807</v>
      </c>
      <c r="V95" s="6" t="n">
        <v>52.6</v>
      </c>
      <c r="W95" s="6" t="n">
        <v>48.5</v>
      </c>
      <c r="X95" s="8" t="n">
        <v>6.1</v>
      </c>
      <c r="Y95" s="9" t="n">
        <v>78603396.1</v>
      </c>
      <c r="Z95" s="1" t="n">
        <v>243608.7</v>
      </c>
      <c r="AA95" s="1" t="n">
        <v>125.8</v>
      </c>
      <c r="AB95" s="1" t="n">
        <v>127.7</v>
      </c>
      <c r="AC95" s="1" t="n">
        <v>104.3</v>
      </c>
      <c r="AD95" s="1" t="n">
        <v>125.4</v>
      </c>
      <c r="AE95" s="1" t="n">
        <v>129.3</v>
      </c>
      <c r="AF95" s="1" t="n">
        <v>136.7</v>
      </c>
      <c r="AG95" s="1" t="n">
        <v>122</v>
      </c>
      <c r="AH95" s="1" t="n">
        <v>149.1</v>
      </c>
      <c r="AI95" s="1" t="n">
        <v>116.4</v>
      </c>
      <c r="AJ95" s="1" t="n">
        <v>3410.5</v>
      </c>
      <c r="AK95" s="1" t="n">
        <v>62.7</v>
      </c>
      <c r="AL95" s="8" t="n">
        <v>38.8</v>
      </c>
      <c r="AM95" s="1" t="n">
        <v>213200</v>
      </c>
      <c r="AN95" s="1" t="n">
        <v>22601.8</v>
      </c>
      <c r="AO95" s="1" t="n">
        <v>61.3</v>
      </c>
      <c r="AP95" s="1" t="n">
        <v>7.63</v>
      </c>
      <c r="AQ95" s="1" t="n">
        <v>6.97</v>
      </c>
      <c r="AR95" s="1" t="n">
        <v>275417</v>
      </c>
    </row>
    <row r="96" customFormat="false" ht="13.8" hidden="false" customHeight="false" outlineLevel="0" collapsed="false">
      <c r="A96" s="5" t="n">
        <v>43100</v>
      </c>
      <c r="B96" s="1" t="n">
        <f aca="false">VLOOKUP(A96,[1]MONTHLY_CMIE!$A$2:$DR$206,102,FALSE())</f>
        <v>137.2</v>
      </c>
      <c r="C96" s="1" t="n">
        <f aca="false">VLOOKUP(A96,[1]MONTHLY_CMIE!$A$2:$DR$206,103,FALSE())</f>
        <v>140.5</v>
      </c>
      <c r="D96" s="9" t="n">
        <v>27069.5</v>
      </c>
      <c r="E96" s="9" t="n">
        <v>3281.9</v>
      </c>
      <c r="F96" s="9" t="n">
        <v>41884.8</v>
      </c>
      <c r="G96" s="9" t="n">
        <v>10345.9</v>
      </c>
      <c r="H96" s="1" t="n">
        <v>28292.5</v>
      </c>
      <c r="I96" s="9" t="n">
        <v>101090</v>
      </c>
      <c r="J96" s="1" t="n">
        <v>28224.2</v>
      </c>
      <c r="K96" s="1" t="n">
        <v>282.9</v>
      </c>
      <c r="L96" s="1" t="n">
        <v>59736</v>
      </c>
      <c r="M96" s="9" t="n">
        <v>97020.3</v>
      </c>
      <c r="N96" s="9" t="n">
        <v>16973640</v>
      </c>
      <c r="O96" s="9" t="n">
        <v>132086810</v>
      </c>
      <c r="P96" s="9" t="n">
        <v>72393010</v>
      </c>
      <c r="Q96" s="9" t="n">
        <v>17716.3</v>
      </c>
      <c r="R96" s="9" t="n">
        <v>1287592</v>
      </c>
      <c r="S96" s="9" t="n">
        <v>788156</v>
      </c>
      <c r="T96" s="9" t="n">
        <v>432429</v>
      </c>
      <c r="U96" s="9" t="n">
        <v>38370</v>
      </c>
      <c r="V96" s="6" t="n">
        <v>54.7</v>
      </c>
      <c r="W96" s="6" t="n">
        <v>50.9</v>
      </c>
      <c r="X96" s="8" t="n">
        <v>6.14</v>
      </c>
      <c r="Y96" s="9" t="n">
        <v>81774600</v>
      </c>
      <c r="Z96" s="1" t="n">
        <v>306578.5</v>
      </c>
      <c r="AA96" s="1" t="n">
        <v>130.6</v>
      </c>
      <c r="AB96" s="1" t="n">
        <v>132</v>
      </c>
      <c r="AC96" s="1" t="n">
        <v>110.1</v>
      </c>
      <c r="AD96" s="1" t="n">
        <v>131</v>
      </c>
      <c r="AE96" s="1" t="n">
        <v>134</v>
      </c>
      <c r="AF96" s="1" t="n">
        <v>137.9</v>
      </c>
      <c r="AG96" s="1" t="n">
        <v>119.3</v>
      </c>
      <c r="AH96" s="1" t="n">
        <v>153.4</v>
      </c>
      <c r="AI96" s="1" t="n">
        <v>115.7</v>
      </c>
      <c r="AJ96" s="1" t="n">
        <v>3596.6</v>
      </c>
      <c r="AK96" s="1" t="n">
        <v>64.4</v>
      </c>
      <c r="AL96" s="8" t="n">
        <v>39.36</v>
      </c>
      <c r="AM96" s="1" t="n">
        <v>524810</v>
      </c>
      <c r="AN96" s="1" t="n">
        <v>23787.6</v>
      </c>
      <c r="AO96" s="1" t="n">
        <v>65.5</v>
      </c>
      <c r="AP96" s="1" t="n">
        <v>7.77</v>
      </c>
      <c r="AQ96" s="1" t="n">
        <v>7.18</v>
      </c>
      <c r="AR96" s="1" t="n">
        <v>275418</v>
      </c>
    </row>
    <row r="97" customFormat="false" ht="13.8" hidden="false" customHeight="false" outlineLevel="0" collapsed="false">
      <c r="A97" s="5" t="n">
        <v>43131</v>
      </c>
      <c r="B97" s="1" t="n">
        <f aca="false">VLOOKUP(A97,[1]MONTHLY_CMIE!$A$2:$DR$206,102,FALSE())</f>
        <v>136.9</v>
      </c>
      <c r="C97" s="1" t="n">
        <f aca="false">VLOOKUP(A97,[1]MONTHLY_CMIE!$A$2:$DR$206,103,FALSE())</f>
        <v>139.2</v>
      </c>
      <c r="D97" s="9" t="n">
        <v>24954.8</v>
      </c>
      <c r="E97" s="9" t="n">
        <v>3732.7</v>
      </c>
      <c r="F97" s="9" t="n">
        <v>40659.7</v>
      </c>
      <c r="G97" s="9" t="n">
        <v>11658.3</v>
      </c>
      <c r="H97" s="1" t="n">
        <v>27748.1</v>
      </c>
      <c r="I97" s="9" t="n">
        <v>104690</v>
      </c>
      <c r="J97" s="1" t="n">
        <v>28535.1</v>
      </c>
      <c r="K97" s="1" t="n">
        <v>267.9</v>
      </c>
      <c r="L97" s="1" t="n">
        <v>61865</v>
      </c>
      <c r="M97" s="9" t="n">
        <v>101864</v>
      </c>
      <c r="N97" s="9" t="n">
        <v>17332840</v>
      </c>
      <c r="O97" s="9" t="n">
        <v>133632340</v>
      </c>
      <c r="P97" s="9" t="n">
        <v>72535740</v>
      </c>
      <c r="Q97" s="9" t="n">
        <v>16954.3</v>
      </c>
      <c r="R97" s="9" t="n">
        <v>1684066</v>
      </c>
      <c r="S97" s="9" t="n">
        <v>1054062</v>
      </c>
      <c r="T97" s="9" t="n">
        <v>553695</v>
      </c>
      <c r="U97" s="9" t="n">
        <v>49753</v>
      </c>
      <c r="V97" s="6" t="n">
        <v>52.4</v>
      </c>
      <c r="W97" s="6" t="n">
        <v>51.7</v>
      </c>
      <c r="X97" s="8" t="n">
        <v>6.33</v>
      </c>
      <c r="Y97" s="9" t="n">
        <v>80927600</v>
      </c>
      <c r="Z97" s="1" t="n">
        <v>148544</v>
      </c>
      <c r="AA97" s="1" t="n">
        <v>132.3</v>
      </c>
      <c r="AB97" s="1" t="n">
        <v>133.8</v>
      </c>
      <c r="AC97" s="1" t="n">
        <v>111.1</v>
      </c>
      <c r="AD97" s="1" t="n">
        <v>130.6</v>
      </c>
      <c r="AE97" s="1" t="n">
        <v>138.3</v>
      </c>
      <c r="AF97" s="1" t="n">
        <v>140.7</v>
      </c>
      <c r="AG97" s="1" t="n">
        <v>125.6</v>
      </c>
      <c r="AH97" s="1" t="n">
        <v>153.3</v>
      </c>
      <c r="AI97" s="1" t="n">
        <v>116</v>
      </c>
      <c r="AJ97" s="1" t="n">
        <v>3001.2</v>
      </c>
      <c r="AK97" s="1" t="n">
        <v>69.1</v>
      </c>
      <c r="AL97" s="8" t="n">
        <v>40.7</v>
      </c>
      <c r="AM97" s="1" t="n">
        <v>275690</v>
      </c>
      <c r="AN97" s="1" t="n">
        <v>21222.1</v>
      </c>
      <c r="AO97" s="1" t="n">
        <v>68.7</v>
      </c>
      <c r="AP97" s="1" t="n">
        <v>7.93</v>
      </c>
      <c r="AQ97" s="1" t="n">
        <v>7.42</v>
      </c>
      <c r="AR97" s="1" t="n">
        <v>275419</v>
      </c>
    </row>
    <row r="98" customFormat="false" ht="13.8" hidden="false" customHeight="false" outlineLevel="0" collapsed="false">
      <c r="A98" s="5" t="n">
        <v>43159</v>
      </c>
      <c r="B98" s="1" t="n">
        <f aca="false">VLOOKUP(A98,[1]MONTHLY_CMIE!$A$2:$DR$206,102,FALSE())</f>
        <v>136.4</v>
      </c>
      <c r="C98" s="1" t="n">
        <f aca="false">VLOOKUP(A98,[1]MONTHLY_CMIE!$A$2:$DR$206,103,FALSE())</f>
        <v>137.6</v>
      </c>
      <c r="D98" s="9" t="n">
        <v>25776.5</v>
      </c>
      <c r="E98" s="9" t="n">
        <v>3237.9</v>
      </c>
      <c r="F98" s="9" t="n">
        <v>37815.8</v>
      </c>
      <c r="G98" s="9" t="n">
        <v>10195</v>
      </c>
      <c r="H98" s="1" t="n">
        <v>25244.5</v>
      </c>
      <c r="I98" s="9" t="n">
        <v>95840</v>
      </c>
      <c r="J98" s="1" t="n">
        <v>26343.8</v>
      </c>
      <c r="K98" s="1" t="n">
        <v>262.6</v>
      </c>
      <c r="L98" s="1" t="n">
        <v>55252</v>
      </c>
      <c r="M98" s="9" t="n">
        <v>91952.5</v>
      </c>
      <c r="N98" s="9" t="n">
        <v>17777400</v>
      </c>
      <c r="O98" s="9" t="n">
        <v>134789920</v>
      </c>
      <c r="P98" s="9" t="n">
        <v>73389780</v>
      </c>
      <c r="Q98" s="9" t="n">
        <v>16743.5</v>
      </c>
      <c r="R98" s="9" t="n">
        <v>1685814</v>
      </c>
      <c r="S98" s="9" t="n">
        <v>1053230</v>
      </c>
      <c r="T98" s="9" t="n">
        <v>560653</v>
      </c>
      <c r="U98" s="9" t="n">
        <v>47807</v>
      </c>
      <c r="V98" s="6" t="n">
        <v>52.1</v>
      </c>
      <c r="W98" s="6" t="n">
        <v>47.8</v>
      </c>
      <c r="X98" s="8" t="n">
        <v>6.32</v>
      </c>
      <c r="Y98" s="9" t="n">
        <v>82221600</v>
      </c>
      <c r="Z98" s="1" t="n">
        <v>284588.3</v>
      </c>
      <c r="AA98" s="1" t="n">
        <v>127.4</v>
      </c>
      <c r="AB98" s="1" t="n">
        <v>129.7</v>
      </c>
      <c r="AC98" s="1" t="n">
        <v>118.8</v>
      </c>
      <c r="AD98" s="1" t="n">
        <v>124.8</v>
      </c>
      <c r="AE98" s="1" t="n">
        <v>138.5</v>
      </c>
      <c r="AF98" s="1" t="n">
        <v>136.3</v>
      </c>
      <c r="AG98" s="1" t="n">
        <v>124</v>
      </c>
      <c r="AH98" s="1" t="n">
        <v>146.6</v>
      </c>
      <c r="AI98" s="1" t="n">
        <v>116.1</v>
      </c>
      <c r="AJ98" s="1" t="n">
        <v>3114.3</v>
      </c>
      <c r="AK98" s="1" t="n">
        <v>65.3</v>
      </c>
      <c r="AL98" s="8" t="n">
        <v>41.5</v>
      </c>
      <c r="AM98" s="1" t="n">
        <v>329210</v>
      </c>
      <c r="AN98" s="1" t="n">
        <v>22538.6</v>
      </c>
      <c r="AO98" s="1" t="n">
        <v>65.8</v>
      </c>
      <c r="AP98" s="1" t="n">
        <v>8.03</v>
      </c>
      <c r="AQ98" s="1" t="n">
        <v>7.57</v>
      </c>
      <c r="AR98" s="1" t="n">
        <v>275329</v>
      </c>
    </row>
    <row r="99" customFormat="false" ht="13.8" hidden="false" customHeight="false" outlineLevel="0" collapsed="false">
      <c r="A99" s="5" t="n">
        <v>43190</v>
      </c>
      <c r="B99" s="1" t="n">
        <f aca="false">VLOOKUP(A99,[1]MONTHLY_CMIE!$A$2:$DR$206,102,FALSE())</f>
        <v>136.5</v>
      </c>
      <c r="C99" s="1" t="n">
        <f aca="false">VLOOKUP(A99,[1]MONTHLY_CMIE!$A$2:$DR$206,103,FALSE())</f>
        <v>137.2</v>
      </c>
      <c r="D99" s="9" t="n">
        <v>29167.6</v>
      </c>
      <c r="E99" s="9" t="n">
        <v>3292</v>
      </c>
      <c r="F99" s="9" t="n">
        <v>42802</v>
      </c>
      <c r="G99" s="9" t="n">
        <v>11117.9</v>
      </c>
      <c r="H99" s="1" t="n">
        <v>29200.5</v>
      </c>
      <c r="I99" s="9" t="n">
        <v>112340</v>
      </c>
      <c r="J99" s="1" t="n">
        <v>28507.1</v>
      </c>
      <c r="K99" s="1" t="n">
        <v>302.2</v>
      </c>
      <c r="L99" s="1" t="n">
        <v>62384</v>
      </c>
      <c r="M99" s="9" t="n">
        <v>105851.4</v>
      </c>
      <c r="N99" s="9" t="n">
        <v>18293480</v>
      </c>
      <c r="O99" s="9" t="n">
        <v>139625870</v>
      </c>
      <c r="P99" s="9" t="n">
        <v>76884230</v>
      </c>
      <c r="Q99" s="9" t="n">
        <v>18617.2</v>
      </c>
      <c r="R99" s="9" t="n">
        <v>1741649</v>
      </c>
      <c r="S99" s="9" t="n">
        <v>1145221</v>
      </c>
      <c r="T99" s="9" t="n">
        <v>518015</v>
      </c>
      <c r="U99" s="9" t="n">
        <v>73287</v>
      </c>
      <c r="V99" s="6" t="n">
        <v>51</v>
      </c>
      <c r="W99" s="6" t="n">
        <v>50.3</v>
      </c>
      <c r="X99" s="8" t="n">
        <v>6.16</v>
      </c>
      <c r="Y99" s="9" t="n">
        <v>85834358.5</v>
      </c>
      <c r="Z99" s="1" t="n">
        <v>469956.4</v>
      </c>
      <c r="AA99" s="1" t="n">
        <v>140.3</v>
      </c>
      <c r="AB99" s="1" t="n">
        <v>140.2</v>
      </c>
      <c r="AC99" s="1" t="n">
        <v>130.5</v>
      </c>
      <c r="AD99" s="1" t="n">
        <v>137.4</v>
      </c>
      <c r="AE99" s="1" t="n">
        <v>147.9</v>
      </c>
      <c r="AF99" s="1" t="n">
        <v>146.1</v>
      </c>
      <c r="AG99" s="1" t="n">
        <v>136.1</v>
      </c>
      <c r="AH99" s="1" t="n">
        <v>154.5</v>
      </c>
      <c r="AI99" s="1" t="n">
        <v>116.3</v>
      </c>
      <c r="AJ99" s="1" t="n">
        <f aca="false">VLOOKUP(A99,[1]MONTHLY_CMIE!A$1:GY$1048576, 202, FALSE())</f>
        <v>3750.5</v>
      </c>
      <c r="AK99" s="1" t="n">
        <f aca="false">VLOOKUP(A99,[1]MONTHLY_CMIE!A$1:GY$1048576, 203, FALSE())</f>
        <v>66</v>
      </c>
      <c r="AL99" s="8" t="n">
        <f aca="false">VLOOKUP(A99,[1]MONTHLY_CMIE!A$1:GY$1048576, 204, FALSE())/1000</f>
        <v>42.9</v>
      </c>
      <c r="AM99" s="1" t="n">
        <f aca="false">VLOOKUP(A99,[1]MONTHLY_CMIE!A$1:GY$1048576, 205, FALSE())</f>
        <v>-346100</v>
      </c>
      <c r="AN99" s="1" t="n">
        <f aca="false">D99-E99</f>
        <v>25875.6</v>
      </c>
      <c r="AO99" s="1" t="n">
        <f aca="false">VLOOKUP(A99,[1]MONTHLY_CMIE!A$1:GY$1048576, 206, FALSE())</f>
        <v>85</v>
      </c>
      <c r="AP99" s="1" t="n">
        <f aca="false">VLOOKUP(A99,[1]MONTHLY_CMIE!A$1:GY$1048576, 207, FALSE())</f>
        <v>8.19</v>
      </c>
      <c r="AQ99" s="1" t="n">
        <f aca="false">VLOOKUP(A99,[1]MONTHLY_CMIE!A$1:ZZ$1048576, 208, FALSE())</f>
        <v>7.57</v>
      </c>
      <c r="AR99" s="1" t="n">
        <v>275330</v>
      </c>
    </row>
    <row r="100" customFormat="false" ht="13.8" hidden="false" customHeight="false" outlineLevel="0" collapsed="false">
      <c r="A100" s="5" t="n">
        <v>43220</v>
      </c>
      <c r="B100" s="1" t="n">
        <f aca="false">VLOOKUP(A100,[1]MONTHLY_CMIE!$A$2:$DR$206,102,FALSE())</f>
        <v>137.1</v>
      </c>
      <c r="C100" s="1" t="n">
        <f aca="false">VLOOKUP(A100,[1]MONTHLY_CMIE!$A$2:$DR$206,103,FALSE())</f>
        <v>137.5</v>
      </c>
      <c r="D100" s="9" t="n">
        <f aca="false">VLOOKUP(A100,[1]MONTHLY_CMIE!$A$2:$DR$206,95,FALSE())</f>
        <v>25948</v>
      </c>
      <c r="E100" s="9" t="n">
        <f aca="false">VLOOKUP(A100,[1]MONTHLY_CMIE!$A$2:$DR$206,94,FALSE())</f>
        <v>2800.1</v>
      </c>
      <c r="F100" s="9" t="n">
        <f aca="false">VLOOKUP(A100,[1]MONTHLY_CMIE!$A$2:$DR$206,97,FALSE())</f>
        <v>39964.7</v>
      </c>
      <c r="G100" s="9" t="n">
        <f aca="false">VLOOKUP(A100,[1]MONTHLY_CMIE!$A$2:$DR$206,101,FALSE())</f>
        <v>10463.4</v>
      </c>
      <c r="H100" s="1" t="n">
        <v>26921.8</v>
      </c>
      <c r="I100" s="9" t="n">
        <f aca="false">VLOOKUP(A100,[1]MONTHLY_CMIE!$A$2:$DR$206,50,FALSE())</f>
        <v>97980</v>
      </c>
      <c r="J100" s="1" t="n">
        <f aca="false">VLOOKUP(A100,[1]MONTHLY_CMIE!$A$2:$DR$206,13,FALSE())</f>
        <v>28215.4</v>
      </c>
      <c r="K100" s="1" t="n">
        <f aca="false">VLOOKUP(A100,[1]MONTHLY_CMIE!$A$2:$DR$206,14,FALSE())</f>
        <v>284.3</v>
      </c>
      <c r="L100" s="1" t="n">
        <f aca="false">VLOOKUP(A100,[1]MONTHLY_CMIE!$A$2:$DR$206,93,FALSE())</f>
        <v>56862</v>
      </c>
      <c r="M100" s="9" t="n">
        <f aca="false">VLOOKUP(A100,[1]MONTHLY_CMIE!$A$2:$DR$206,16,FALSE())</f>
        <v>103890.9</v>
      </c>
      <c r="N100" s="9" t="n">
        <f aca="false">VLOOKUP(A100,[1]MONTHLY_CMIE!$A$2:$DR$206,19,FALSE())</f>
        <v>19036480.3</v>
      </c>
      <c r="O100" s="9" t="n">
        <f aca="false">VLOOKUP(A100,[1]MONTHLY_CMIE!$A$2:$DR$206,18,FALSE())</f>
        <v>139816468.2</v>
      </c>
      <c r="P100" s="9" t="n">
        <f aca="false">VLOOKUP(A100,[1]MONTHLY_CMIE!$A$2:$DR$206,51,FALSE())</f>
        <v>75803922.2</v>
      </c>
      <c r="Q100" s="9" t="n">
        <f aca="false">VLOOKUP(A100,[1]MONTHLY_CMIE!$A$2:$DR$206,80,FALSE())</f>
        <v>17749.9</v>
      </c>
      <c r="R100" s="9" t="n">
        <f aca="false">VLOOKUP(A100,[1]MONTHLY_CMIE!$A$2:$DR$206,86,FALSE())</f>
        <v>1958761</v>
      </c>
      <c r="S100" s="9" t="n">
        <f aca="false">VLOOKUP(A100,[1]MONTHLY_CMIE!$A$2:$DR$206,87,FALSE())</f>
        <v>1230046</v>
      </c>
      <c r="T100" s="9" t="n">
        <f aca="false">VLOOKUP(A100,[1]MONTHLY_CMIE!$A$2:$DR$206,88,FALSE())</f>
        <v>661007</v>
      </c>
      <c r="U100" s="9" t="n">
        <f aca="false">VLOOKUP(A100,[1]MONTHLY_CMIE!$A$2:$DR$206,47,FALSE()) - VLOOKUP(A100,[1]MONTHLY_CMIE!$A$2:$DR$206,91,FALSE())</f>
        <v>66105</v>
      </c>
      <c r="V100" s="6" t="n">
        <v>51.6</v>
      </c>
      <c r="W100" s="6" t="n">
        <v>51.4</v>
      </c>
      <c r="X100" s="8" t="n">
        <f aca="false">VLOOKUP(A100,[1]MONTHLY_CMIE!$A$1:$DU$1048576, 17, FALSE())</f>
        <v>6.1</v>
      </c>
      <c r="Y100" s="9" t="n">
        <f aca="false">VLOOKUP(A100,[1]MONTHLY_CMIE!A$1:DY$1048576,126,FALSE())</f>
        <v>84655900.5</v>
      </c>
      <c r="Z100" s="1" t="n">
        <f aca="false">VLOOKUP(A100,[1]MONTHLY_CMIE!$A$1:$DZ$1048576, 130, FALSE())</f>
        <v>268958.7</v>
      </c>
      <c r="AA100" s="1" t="n">
        <f aca="false">VLOOKUP(A100,[1]MONTHLY_CMIE!$A$2:$EK$206,134,FALSE())</f>
        <v>122.6</v>
      </c>
      <c r="AB100" s="1" t="n">
        <f aca="false">VLOOKUP(A100,[1]MONTHLY_CMIE!$A$2:$EK$206,132,FALSE())</f>
        <v>123.1</v>
      </c>
      <c r="AC100" s="1" t="n">
        <f aca="false">VLOOKUP(A100,[1]MONTHLY_CMIE!$A$2:$EK$206,136,FALSE())</f>
        <v>97.6</v>
      </c>
      <c r="AD100" s="1" t="n">
        <f aca="false">VLOOKUP(A100,[1]MONTHLY_CMIE!$A$2:$EK$206,137,FALSE())</f>
        <v>120.1</v>
      </c>
      <c r="AE100" s="1" t="n">
        <f aca="false">VLOOKUP(A100,[1]MONTHLY_CMIE!$A$2:$EK$206,138,FALSE())</f>
        <v>135.9</v>
      </c>
      <c r="AF100" s="1" t="n">
        <f aca="false">VLOOKUP(A100,[1]MONTHLY_CMIE!$A$2:$EK$206,141,FALSE())</f>
        <v>129</v>
      </c>
      <c r="AG100" s="1" t="n">
        <f aca="false">VLOOKUP(A100,[1]MONTHLY_CMIE!$A$2:$EK$206,139,FALSE())</f>
        <v>124.4</v>
      </c>
      <c r="AH100" s="1" t="n">
        <f aca="false">VLOOKUP(A100,[1]MONTHLY_CMIE!$A$2:$EK$206,140,FALSE())</f>
        <v>132.8</v>
      </c>
      <c r="AI100" s="1" t="n">
        <f aca="false">VLOOKUP(A100,[1]MONTHLY_CMIE!$A$2:$EW$206,142,FALSE())</f>
        <v>117.3</v>
      </c>
      <c r="AJ100" s="1" t="n">
        <f aca="false">VLOOKUP(A100,[1]MONTHLY_CMIE!A$1:GY$1048576, 202, FALSE())</f>
        <v>3239.9</v>
      </c>
      <c r="AK100" s="1" t="n">
        <f aca="false">VLOOKUP(A100,[1]MONTHLY_CMIE!A$1:GY$1048576, 203, FALSE())</f>
        <v>72</v>
      </c>
      <c r="AL100" s="8" t="n">
        <f aca="false">VLOOKUP(A100,[1]MONTHLY_CMIE!A$1:GY$1048576, 204, FALSE())/1000</f>
        <v>43.35</v>
      </c>
      <c r="AM100" s="1" t="n">
        <f aca="false">VLOOKUP(A100,[1]MONTHLY_CMIE!A$1:GY$1048576, 205, FALSE())</f>
        <v>467030</v>
      </c>
      <c r="AN100" s="1" t="n">
        <f aca="false">D100-E100</f>
        <v>23147.9</v>
      </c>
      <c r="AO100" s="1" t="n">
        <f aca="false">VLOOKUP(A100,[1]MONTHLY_CMIE!A$1:GY$1048576, 206, FALSE())</f>
        <v>54.6</v>
      </c>
      <c r="AP100" s="1" t="n">
        <f aca="false">VLOOKUP(A100,[1]MONTHLY_CMIE!A$1:GY$1048576, 207, FALSE())</f>
        <v>8.05</v>
      </c>
      <c r="AQ100" s="1" t="n">
        <f aca="false">VLOOKUP(A100,[1]MONTHLY_CMIE!A$1:ZZ$1048576, 208, FALSE())</f>
        <v>7.43</v>
      </c>
      <c r="AR100" s="1" t="n">
        <v>300722</v>
      </c>
    </row>
    <row r="101" customFormat="false" ht="13.8" hidden="false" customHeight="false" outlineLevel="0" collapsed="false">
      <c r="A101" s="5" t="n">
        <v>43251</v>
      </c>
      <c r="B101" s="1" t="n">
        <f aca="false">VLOOKUP(A101,[1]MONTHLY_CMIE!$A$2:$DR$206,102,FALSE())</f>
        <v>137.8</v>
      </c>
      <c r="C101" s="1" t="n">
        <f aca="false">VLOOKUP(A101,[1]MONTHLY_CMIE!$A$2:$DR$206,103,FALSE())</f>
        <v>138.1</v>
      </c>
      <c r="D101" s="9" t="n">
        <f aca="false">VLOOKUP(A101,[1]MONTHLY_CMIE!$A$2:$DR$206,95,FALSE())</f>
        <v>28944.7</v>
      </c>
      <c r="E101" s="9" t="n">
        <f aca="false">VLOOKUP(A101,[1]MONTHLY_CMIE!$A$2:$DR$206,94,FALSE())</f>
        <v>5174.3</v>
      </c>
      <c r="F101" s="9" t="n">
        <f aca="false">VLOOKUP(A101,[1]MONTHLY_CMIE!$A$2:$DR$206,97,FALSE())</f>
        <v>43916.9</v>
      </c>
      <c r="G101" s="9" t="n">
        <f aca="false">VLOOKUP(A101,[1]MONTHLY_CMIE!$A$2:$DR$206,101,FALSE())</f>
        <v>11573.5</v>
      </c>
      <c r="H101" s="1" t="n">
        <v>28864.6</v>
      </c>
      <c r="I101" s="9" t="n">
        <f aca="false">VLOOKUP(A101,[1]MONTHLY_CMIE!$A$2:$DR$206,50,FALSE())</f>
        <v>101850</v>
      </c>
      <c r="J101" s="1" t="n">
        <f aca="false">VLOOKUP(A101,[1]MONTHLY_CMIE!$A$2:$DR$206,13,FALSE())</f>
        <v>29106.9</v>
      </c>
      <c r="K101" s="1" t="n">
        <f aca="false">VLOOKUP(A101,[1]MONTHLY_CMIE!$A$2:$DR$206,14,FALSE())</f>
        <v>305.6</v>
      </c>
      <c r="L101" s="1" t="n">
        <f aca="false">VLOOKUP(A101,[1]MONTHLY_CMIE!$A$2:$DR$206,93,FALSE())</f>
        <v>59481</v>
      </c>
      <c r="M101" s="9" t="n">
        <f aca="false">VLOOKUP(A101,[1]MONTHLY_CMIE!$A$2:$DR$206,16,FALSE())</f>
        <v>111071.3</v>
      </c>
      <c r="N101" s="9" t="n">
        <f aca="false">VLOOKUP(A101,[1]MONTHLY_CMIE!$A$2:$DR$206,19,FALSE())</f>
        <v>19307565.5</v>
      </c>
      <c r="O101" s="9" t="n">
        <f aca="false">VLOOKUP(A101,[1]MONTHLY_CMIE!$A$2:$DR$206,18,FALSE())</f>
        <v>139844779.9</v>
      </c>
      <c r="P101" s="9" t="n">
        <f aca="false">VLOOKUP(A101,[1]MONTHLY_CMIE!$A$2:$DR$206,51,FALSE())</f>
        <v>75837580</v>
      </c>
      <c r="Q101" s="9" t="n">
        <f aca="false">VLOOKUP(A101,[1]MONTHLY_CMIE!$A$2:$DR$206,80,FALSE())</f>
        <v>18623</v>
      </c>
      <c r="R101" s="9" t="n">
        <f aca="false">VLOOKUP(A101,[1]MONTHLY_CMIE!$A$2:$DR$206,86,FALSE())</f>
        <v>1850698</v>
      </c>
      <c r="S101" s="9" t="n">
        <f aca="false">VLOOKUP(A101,[1]MONTHLY_CMIE!$A$2:$DR$206,87,FALSE())</f>
        <v>1222164</v>
      </c>
      <c r="T101" s="9" t="n">
        <f aca="false">VLOOKUP(A101,[1]MONTHLY_CMIE!$A$2:$DR$206,88,FALSE())</f>
        <v>555467</v>
      </c>
      <c r="U101" s="9" t="n">
        <f aca="false">VLOOKUP(A101,[1]MONTHLY_CMIE!$A$2:$DR$206,47,FALSE()) - VLOOKUP(A101,[1]MONTHLY_CMIE!$A$2:$DR$206,91,FALSE())</f>
        <v>68901</v>
      </c>
      <c r="V101" s="6" t="n">
        <v>51.2</v>
      </c>
      <c r="W101" s="6" t="n">
        <v>49.6</v>
      </c>
      <c r="X101" s="8" t="n">
        <f aca="false">VLOOKUP(A101,[1]MONTHLY_CMIE!$A$1:$DU$1048576, 17, FALSE())</f>
        <v>6.27</v>
      </c>
      <c r="Y101" s="9" t="n">
        <f aca="false">VLOOKUP(A101,[1]MONTHLY_CMIE!A$1:DY$1048576,126,FALSE())</f>
        <v>84847453.9</v>
      </c>
      <c r="Z101" s="1" t="n">
        <f aca="false">VLOOKUP(A101,[1]MONTHLY_CMIE!$A$1:$DZ$1048576, 130, FALSE())</f>
        <v>117000.3</v>
      </c>
      <c r="AA101" s="1" t="n">
        <f aca="false">VLOOKUP(A101,[1]MONTHLY_CMIE!$A$2:$EK$206,134,FALSE())</f>
        <v>129.6</v>
      </c>
      <c r="AB101" s="1" t="n">
        <f aca="false">VLOOKUP(A101,[1]MONTHLY_CMIE!$A$2:$EK$206,132,FALSE())</f>
        <v>130.1</v>
      </c>
      <c r="AC101" s="1" t="n">
        <f aca="false">VLOOKUP(A101,[1]MONTHLY_CMIE!$A$2:$EK$206,136,FALSE())</f>
        <v>106.1</v>
      </c>
      <c r="AD101" s="1" t="n">
        <f aca="false">VLOOKUP(A101,[1]MONTHLY_CMIE!$A$2:$EK$206,137,FALSE())</f>
        <v>123.4</v>
      </c>
      <c r="AE101" s="1" t="n">
        <f aca="false">VLOOKUP(A101,[1]MONTHLY_CMIE!$A$2:$EK$206,138,FALSE())</f>
        <v>140.8</v>
      </c>
      <c r="AF101" s="1" t="n">
        <f aca="false">VLOOKUP(A101,[1]MONTHLY_CMIE!$A$2:$EK$206,141,FALSE())</f>
        <v>136.3</v>
      </c>
      <c r="AG101" s="1" t="n">
        <f aca="false">VLOOKUP(A101,[1]MONTHLY_CMIE!$A$2:$EK$206,139,FALSE())</f>
        <v>133.5</v>
      </c>
      <c r="AH101" s="1" t="n">
        <f aca="false">VLOOKUP(A101,[1]MONTHLY_CMIE!$A$2:$EK$206,140,FALSE())</f>
        <v>138.6</v>
      </c>
      <c r="AI101" s="1" t="n">
        <f aca="false">VLOOKUP(A101,[1]MONTHLY_CMIE!$A$2:$EW$206,142,FALSE())</f>
        <v>118.3</v>
      </c>
      <c r="AJ101" s="1" t="n">
        <f aca="false">VLOOKUP(A101,[1]MONTHLY_CMIE!A$1:GY$1048576, 202, FALSE())</f>
        <v>3317.2</v>
      </c>
      <c r="AK101" s="1" t="n">
        <f aca="false">VLOOKUP(A101,[1]MONTHLY_CMIE!A$1:GY$1048576, 203, FALSE())</f>
        <v>76.9</v>
      </c>
      <c r="AL101" s="8" t="n">
        <f aca="false">VLOOKUP(A101,[1]MONTHLY_CMIE!A$1:GY$1048576, 204, FALSE())/1000</f>
        <v>43.9</v>
      </c>
      <c r="AM101" s="1" t="n">
        <f aca="false">VLOOKUP(A101,[1]MONTHLY_CMIE!A$1:GY$1048576, 205, FALSE())</f>
        <v>170880</v>
      </c>
      <c r="AN101" s="1" t="n">
        <f aca="false">D101-E101</f>
        <v>23770.4</v>
      </c>
      <c r="AO101" s="1" t="n">
        <f aca="false">VLOOKUP(A101,[1]MONTHLY_CMIE!A$1:GY$1048576, 206, FALSE())</f>
        <v>57.6</v>
      </c>
      <c r="AP101" s="1" t="n">
        <f aca="false">VLOOKUP(A101,[1]MONTHLY_CMIE!A$1:GY$1048576, 207, FALSE())</f>
        <v>8.42</v>
      </c>
      <c r="AQ101" s="1" t="n">
        <f aca="false">VLOOKUP(A101,[1]MONTHLY_CMIE!A$1:ZZ$1048576, 208, FALSE())</f>
        <v>7.77</v>
      </c>
      <c r="AR101" s="1" t="n">
        <v>358969</v>
      </c>
    </row>
    <row r="102" customFormat="false" ht="13.8" hidden="false" customHeight="false" outlineLevel="0" collapsed="false">
      <c r="A102" s="5" t="n">
        <v>43281</v>
      </c>
      <c r="B102" s="1" t="n">
        <f aca="false">VLOOKUP(A102,[1]MONTHLY_CMIE!$A$2:$DR$206,102,FALSE())</f>
        <v>138.5</v>
      </c>
      <c r="C102" s="1" t="n">
        <f aca="false">VLOOKUP(A102,[1]MONTHLY_CMIE!$A$2:$DR$206,103,FALSE())</f>
        <v>139.4</v>
      </c>
      <c r="D102" s="9" t="n">
        <f aca="false">VLOOKUP(A102,[1]MONTHLY_CMIE!$A$2:$DR$206,95,FALSE())</f>
        <v>27159.3</v>
      </c>
      <c r="E102" s="9" t="n">
        <f aca="false">VLOOKUP(A102,[1]MONTHLY_CMIE!$A$2:$DR$206,94,FALSE())</f>
        <v>3862.7</v>
      </c>
      <c r="F102" s="9" t="n">
        <f aca="false">VLOOKUP(A102,[1]MONTHLY_CMIE!$A$2:$DR$206,97,FALSE())</f>
        <v>44808.6</v>
      </c>
      <c r="G102" s="9" t="n">
        <f aca="false">VLOOKUP(A102,[1]MONTHLY_CMIE!$A$2:$DR$206,101,FALSE())</f>
        <v>12765.2</v>
      </c>
      <c r="H102" s="1" t="n">
        <v>29658.6</v>
      </c>
      <c r="I102" s="9" t="n">
        <f aca="false">VLOOKUP(A102,[1]MONTHLY_CMIE!$A$2:$DR$206,50,FALSE())</f>
        <v>99460</v>
      </c>
      <c r="J102" s="1" t="n">
        <f aca="false">VLOOKUP(A102,[1]MONTHLY_CMIE!$A$2:$DR$206,13,FALSE())</f>
        <v>27763.3</v>
      </c>
      <c r="K102" s="1" t="n">
        <f aca="false">VLOOKUP(A102,[1]MONTHLY_CMIE!$A$2:$DR$206,14,FALSE())</f>
        <v>296.9</v>
      </c>
      <c r="L102" s="1" t="n">
        <f aca="false">VLOOKUP(A102,[1]MONTHLY_CMIE!$A$2:$DR$206,93,FALSE())</f>
        <v>57823</v>
      </c>
      <c r="M102" s="9" t="n">
        <f aca="false">VLOOKUP(A102,[1]MONTHLY_CMIE!$A$2:$DR$206,16,FALSE())</f>
        <v>104022.9</v>
      </c>
      <c r="N102" s="9" t="n">
        <f aca="false">VLOOKUP(A102,[1]MONTHLY_CMIE!$A$2:$DR$206,19,FALSE())</f>
        <v>19573917.7</v>
      </c>
      <c r="O102" s="9" t="n">
        <f aca="false">VLOOKUP(A102,[1]MONTHLY_CMIE!$A$2:$DR$206,18,FALSE())</f>
        <v>140032266.6</v>
      </c>
      <c r="P102" s="9" t="n">
        <f aca="false">VLOOKUP(A102,[1]MONTHLY_CMIE!$A$2:$DR$206,51,FALSE())</f>
        <v>76325440</v>
      </c>
      <c r="Q102" s="9" t="n">
        <f aca="false">VLOOKUP(A102,[1]MONTHLY_CMIE!$A$2:$DR$206,80,FALSE())</f>
        <v>18078</v>
      </c>
      <c r="R102" s="9" t="n">
        <f aca="false">VLOOKUP(A102,[1]MONTHLY_CMIE!$A$2:$DR$206,86,FALSE())</f>
        <v>1867884</v>
      </c>
      <c r="S102" s="9" t="n">
        <f aca="false">VLOOKUP(A102,[1]MONTHLY_CMIE!$A$2:$DR$206,87,FALSE())</f>
        <v>1199332</v>
      </c>
      <c r="T102" s="9" t="n">
        <f aca="false">VLOOKUP(A102,[1]MONTHLY_CMIE!$A$2:$DR$206,88,FALSE())</f>
        <v>601761</v>
      </c>
      <c r="U102" s="9" t="n">
        <f aca="false">VLOOKUP(A102,[1]MONTHLY_CMIE!$A$2:$DR$206,47,FALSE()) - VLOOKUP(A102,[1]MONTHLY_CMIE!$A$2:$DR$206,91,FALSE())</f>
        <v>87812</v>
      </c>
      <c r="V102" s="6" t="n">
        <v>53.1</v>
      </c>
      <c r="W102" s="6" t="n">
        <v>52.6</v>
      </c>
      <c r="X102" s="8" t="n">
        <f aca="false">VLOOKUP(A102,[1]MONTHLY_CMIE!$A$1:$DU$1048576, 17, FALSE())</f>
        <v>6.49</v>
      </c>
      <c r="Y102" s="9" t="n">
        <f aca="false">VLOOKUP(A102,[1]MONTHLY_CMIE!A$1:DY$1048576,126,FALSE())</f>
        <v>86135071.1</v>
      </c>
      <c r="Z102" s="1" t="n">
        <f aca="false">VLOOKUP(A102,[1]MONTHLY_CMIE!$A$1:$DZ$1048576, 130, FALSE())</f>
        <v>368788.4</v>
      </c>
      <c r="AA102" s="1" t="n">
        <f aca="false">VLOOKUP(A102,[1]MONTHLY_CMIE!$A$2:$EK$206,134,FALSE())</f>
        <v>127.7</v>
      </c>
      <c r="AB102" s="1" t="n">
        <f aca="false">VLOOKUP(A102,[1]MONTHLY_CMIE!$A$2:$EK$206,132,FALSE())</f>
        <v>128.6</v>
      </c>
      <c r="AC102" s="1" t="n">
        <f aca="false">VLOOKUP(A102,[1]MONTHLY_CMIE!$A$2:$EK$206,136,FALSE())</f>
        <v>109.5</v>
      </c>
      <c r="AD102" s="1" t="n">
        <f aca="false">VLOOKUP(A102,[1]MONTHLY_CMIE!$A$2:$EK$206,137,FALSE())</f>
        <v>121.8</v>
      </c>
      <c r="AE102" s="1" t="n">
        <f aca="false">VLOOKUP(A102,[1]MONTHLY_CMIE!$A$2:$EK$206,138,FALSE())</f>
        <v>142.4</v>
      </c>
      <c r="AF102" s="1" t="n">
        <f aca="false">VLOOKUP(A102,[1]MONTHLY_CMIE!$A$2:$EK$206,141,FALSE())</f>
        <v>130.8</v>
      </c>
      <c r="AG102" s="1" t="n">
        <f aca="false">VLOOKUP(A102,[1]MONTHLY_CMIE!$A$2:$EK$206,139,FALSE())</f>
        <v>133.6</v>
      </c>
      <c r="AH102" s="1" t="n">
        <f aca="false">VLOOKUP(A102,[1]MONTHLY_CMIE!$A$2:$EK$206,140,FALSE())</f>
        <v>128.5</v>
      </c>
      <c r="AI102" s="1" t="n">
        <f aca="false">VLOOKUP(A102,[1]MONTHLY_CMIE!$A$2:$EW$206,142,FALSE())</f>
        <v>119.1</v>
      </c>
      <c r="AJ102" s="1" t="n">
        <f aca="false">VLOOKUP(A102,[1]MONTHLY_CMIE!A$1:GY$1048576, 202, FALSE())</f>
        <v>3197</v>
      </c>
      <c r="AK102" s="1" t="n">
        <f aca="false">VLOOKUP(A102,[1]MONTHLY_CMIE!A$1:GY$1048576, 203, FALSE())</f>
        <v>74.4</v>
      </c>
      <c r="AL102" s="8" t="n">
        <f aca="false">VLOOKUP(A102,[1]MONTHLY_CMIE!A$1:GY$1048576, 204, FALSE())/1000</f>
        <v>45.04</v>
      </c>
      <c r="AM102" s="1" t="n">
        <f aca="false">VLOOKUP(A102,[1]MONTHLY_CMIE!A$1:GY$1048576, 205, FALSE())</f>
        <v>231970</v>
      </c>
      <c r="AN102" s="1" t="n">
        <f aca="false">D102-E102</f>
        <v>23296.6</v>
      </c>
      <c r="AO102" s="1" t="n">
        <f aca="false">VLOOKUP(A102,[1]MONTHLY_CMIE!A$1:GY$1048576, 206, FALSE())</f>
        <v>55.2</v>
      </c>
      <c r="AP102" s="1" t="n">
        <f aca="false">VLOOKUP(A102,[1]MONTHLY_CMIE!A$1:GY$1048576, 207, FALSE())</f>
        <v>8.77</v>
      </c>
      <c r="AQ102" s="1" t="n">
        <f aca="false">VLOOKUP(A102,[1]MONTHLY_CMIE!A$1:ZZ$1048576, 208, FALSE())</f>
        <v>7.88</v>
      </c>
      <c r="AR102" s="1" t="n">
        <v>273759</v>
      </c>
    </row>
    <row r="103" customFormat="false" ht="13.8" hidden="false" customHeight="false" outlineLevel="0" collapsed="false">
      <c r="A103" s="5" t="n">
        <v>43312</v>
      </c>
      <c r="B103" s="1" t="n">
        <f aca="false">VLOOKUP(A103,[1]MONTHLY_CMIE!$A$2:$DR$206,102,FALSE())</f>
        <v>139.8</v>
      </c>
      <c r="C103" s="1" t="n">
        <f aca="false">VLOOKUP(A103,[1]MONTHLY_CMIE!$A$2:$DR$206,103,FALSE())</f>
        <v>141.4</v>
      </c>
      <c r="D103" s="9" t="n">
        <f aca="false">VLOOKUP(A103,[1]MONTHLY_CMIE!$A$2:$DR$206,95,FALSE())</f>
        <v>25755.5</v>
      </c>
      <c r="E103" s="9" t="n">
        <f aca="false">VLOOKUP(A103,[1]MONTHLY_CMIE!$A$2:$DR$206,94,FALSE())</f>
        <v>3842.7</v>
      </c>
      <c r="F103" s="9" t="n">
        <f aca="false">VLOOKUP(A103,[1]MONTHLY_CMIE!$A$2:$DR$206,97,FALSE())</f>
        <v>44390.3</v>
      </c>
      <c r="G103" s="9" t="n">
        <f aca="false">VLOOKUP(A103,[1]MONTHLY_CMIE!$A$2:$DR$206,101,FALSE())</f>
        <v>12331.9</v>
      </c>
      <c r="H103" s="1" t="n">
        <v>29094.3</v>
      </c>
      <c r="I103" s="9" t="n">
        <f aca="false">VLOOKUP(A103,[1]MONTHLY_CMIE!$A$2:$DR$206,50,FALSE())</f>
        <v>98150</v>
      </c>
      <c r="J103" s="1" t="n">
        <f aca="false">VLOOKUP(A103,[1]MONTHLY_CMIE!$A$2:$DR$206,13,FALSE())</f>
        <v>28674.3</v>
      </c>
      <c r="K103" s="1" t="n">
        <f aca="false">VLOOKUP(A103,[1]MONTHLY_CMIE!$A$2:$DR$206,14,FALSE())</f>
        <v>302.5</v>
      </c>
      <c r="L103" s="1" t="n">
        <f aca="false">VLOOKUP(A103,[1]MONTHLY_CMIE!$A$2:$DR$206,93,FALSE())</f>
        <v>57393</v>
      </c>
      <c r="M103" s="9" t="n">
        <f aca="false">VLOOKUP(A103,[1]MONTHLY_CMIE!$A$2:$DR$206,16,FALSE())</f>
        <v>102701.6</v>
      </c>
      <c r="N103" s="9" t="n">
        <f aca="false">VLOOKUP(A103,[1]MONTHLY_CMIE!$A$2:$DR$206,19,FALSE())</f>
        <v>19366343.5</v>
      </c>
      <c r="O103" s="9" t="n">
        <f aca="false">VLOOKUP(A103,[1]MONTHLY_CMIE!$A$2:$DR$206,18,FALSE())</f>
        <v>140728656.4</v>
      </c>
      <c r="P103" s="9" t="n">
        <f aca="false">VLOOKUP(A103,[1]MONTHLY_CMIE!$A$2:$DR$206,51,FALSE())</f>
        <v>76275940</v>
      </c>
      <c r="Q103" s="9" t="n">
        <f aca="false">VLOOKUP(A103,[1]MONTHLY_CMIE!$A$2:$DR$206,80,FALSE())</f>
        <v>17093.2</v>
      </c>
      <c r="R103" s="9" t="n">
        <f aca="false">VLOOKUP(A103,[1]MONTHLY_CMIE!$A$2:$DR$206,86,FALSE())</f>
        <v>1817406</v>
      </c>
      <c r="S103" s="9" t="n">
        <f aca="false">VLOOKUP(A103,[1]MONTHLY_CMIE!$A$2:$DR$206,87,FALSE())</f>
        <v>1151324</v>
      </c>
      <c r="T103" s="9" t="n">
        <f aca="false">VLOOKUP(A103,[1]MONTHLY_CMIE!$A$2:$DR$206,88,FALSE())</f>
        <v>598976</v>
      </c>
      <c r="U103" s="9" t="n">
        <f aca="false">VLOOKUP(A103,[1]MONTHLY_CMIE!$A$2:$DR$206,47,FALSE()) - VLOOKUP(A103,[1]MONTHLY_CMIE!$A$2:$DR$206,91,FALSE())</f>
        <v>52463</v>
      </c>
      <c r="V103" s="6" t="n">
        <v>52.3</v>
      </c>
      <c r="W103" s="6" t="n">
        <v>54.2</v>
      </c>
      <c r="X103" s="8" t="n">
        <f aca="false">VLOOKUP(A103,[1]MONTHLY_CMIE!$A$1:$DU$1048576, 17, FALSE())</f>
        <v>6.59</v>
      </c>
      <c r="Y103" s="9" t="n">
        <f aca="false">VLOOKUP(A103,[1]MONTHLY_CMIE!A$1:DY$1048576,126,FALSE())</f>
        <v>85653510.3</v>
      </c>
      <c r="Z103" s="1" t="n">
        <f aca="false">VLOOKUP(A103,[1]MONTHLY_CMIE!$A$1:$DZ$1048576, 130, FALSE())</f>
        <v>268904.4</v>
      </c>
      <c r="AA103" s="1" t="n">
        <f aca="false">VLOOKUP(A103,[1]MONTHLY_CMIE!$A$2:$EK$206,134,FALSE())</f>
        <v>125.7</v>
      </c>
      <c r="AB103" s="1" t="n">
        <f aca="false">VLOOKUP(A103,[1]MONTHLY_CMIE!$A$2:$EK$206,132,FALSE())</f>
        <v>127.6</v>
      </c>
      <c r="AC103" s="1" t="n">
        <f aca="false">VLOOKUP(A103,[1]MONTHLY_CMIE!$A$2:$EK$206,136,FALSE())</f>
        <v>98.7</v>
      </c>
      <c r="AD103" s="1" t="n">
        <f aca="false">VLOOKUP(A103,[1]MONTHLY_CMIE!$A$2:$EK$206,137,FALSE())</f>
        <v>121.4</v>
      </c>
      <c r="AE103" s="1" t="n">
        <f aca="false">VLOOKUP(A103,[1]MONTHLY_CMIE!$A$2:$EK$206,138,FALSE())</f>
        <v>136.1</v>
      </c>
      <c r="AF103" s="1" t="n">
        <f aca="false">VLOOKUP(A103,[1]MONTHLY_CMIE!$A$2:$EK$206,141,FALSE())</f>
        <v>134.4</v>
      </c>
      <c r="AG103" s="1" t="n">
        <f aca="false">VLOOKUP(A103,[1]MONTHLY_CMIE!$A$2:$EK$206,139,FALSE())</f>
        <v>133.5</v>
      </c>
      <c r="AH103" s="1" t="n">
        <f aca="false">VLOOKUP(A103,[1]MONTHLY_CMIE!$A$2:$EK$206,140,FALSE())</f>
        <v>135.1</v>
      </c>
      <c r="AI103" s="1" t="n">
        <f aca="false">VLOOKUP(A103,[1]MONTHLY_CMIE!$A$2:$EW$206,142,FALSE())</f>
        <v>119.9</v>
      </c>
      <c r="AJ103" s="1" t="n">
        <f aca="false">VLOOKUP(A103,[1]MONTHLY_CMIE!A$1:GY$1048576, 202, FALSE())</f>
        <v>3165.9</v>
      </c>
      <c r="AK103" s="1" t="n">
        <f aca="false">VLOOKUP(A103,[1]MONTHLY_CMIE!A$1:GY$1048576, 203, FALSE())</f>
        <v>74.3</v>
      </c>
      <c r="AL103" s="8" t="n">
        <f aca="false">VLOOKUP(A103,[1]MONTHLY_CMIE!A$1:GY$1048576, 204, FALSE())/1000</f>
        <v>44.95</v>
      </c>
      <c r="AM103" s="1" t="n">
        <f aca="false">VLOOKUP(A103,[1]MONTHLY_CMIE!A$1:GY$1048576, 205, FALSE())</f>
        <v>243490</v>
      </c>
      <c r="AN103" s="1" t="n">
        <f aca="false">D103-E103</f>
        <v>21912.8</v>
      </c>
      <c r="AO103" s="1" t="n">
        <f aca="false">VLOOKUP(A103,[1]MONTHLY_CMIE!A$1:GY$1048576, 206, FALSE())</f>
        <v>49.7</v>
      </c>
      <c r="AP103" s="1" t="n">
        <f aca="false">VLOOKUP(A103,[1]MONTHLY_CMIE!A$1:GY$1048576, 207, FALSE())</f>
        <v>8.75</v>
      </c>
      <c r="AQ103" s="1" t="n">
        <f aca="false">VLOOKUP(A103,[1]MONTHLY_CMIE!A$1:ZZ$1048576, 208, FALSE())</f>
        <v>7.8</v>
      </c>
      <c r="AR103" s="1" t="n">
        <v>290960</v>
      </c>
    </row>
    <row r="104" customFormat="false" ht="13.8" hidden="false" customHeight="false" outlineLevel="0" collapsed="false">
      <c r="A104" s="5" t="n">
        <v>43343</v>
      </c>
      <c r="B104" s="1" t="n">
        <f aca="false">VLOOKUP(A104,[1]MONTHLY_CMIE!$A$2:$DR$206,102,FALSE())</f>
        <v>140.4</v>
      </c>
      <c r="C104" s="1" t="n">
        <f aca="false">VLOOKUP(A104,[1]MONTHLY_CMIE!$A$2:$DR$206,103,FALSE())</f>
        <v>141.7</v>
      </c>
      <c r="D104" s="9" t="n">
        <f aca="false">VLOOKUP(A104,[1]MONTHLY_CMIE!$A$2:$DR$206,95,FALSE())</f>
        <v>27806.9</v>
      </c>
      <c r="E104" s="9" t="n">
        <f aca="false">VLOOKUP(A104,[1]MONTHLY_CMIE!$A$2:$DR$206,94,FALSE())</f>
        <v>3714.8</v>
      </c>
      <c r="F104" s="9" t="n">
        <f aca="false">VLOOKUP(A104,[1]MONTHLY_CMIE!$A$2:$DR$206,97,FALSE())</f>
        <v>45728.8</v>
      </c>
      <c r="G104" s="9" t="n">
        <f aca="false">VLOOKUP(A104,[1]MONTHLY_CMIE!$A$2:$DR$206,101,FALSE())</f>
        <v>11938.5</v>
      </c>
      <c r="H104" s="1" t="n">
        <v>30151.1</v>
      </c>
      <c r="I104" s="9" t="n">
        <f aca="false">VLOOKUP(A104,[1]MONTHLY_CMIE!$A$2:$DR$206,50,FALSE())</f>
        <v>96990</v>
      </c>
      <c r="J104" s="1" t="n">
        <f aca="false">VLOOKUP(A104,[1]MONTHLY_CMIE!$A$2:$DR$206,13,FALSE())</f>
        <v>28004.7</v>
      </c>
      <c r="K104" s="1" t="n">
        <f aca="false">VLOOKUP(A104,[1]MONTHLY_CMIE!$A$2:$DR$206,14,FALSE())</f>
        <v>304.7</v>
      </c>
      <c r="L104" s="1" t="n">
        <f aca="false">VLOOKUP(A104,[1]MONTHLY_CMIE!$A$2:$DR$206,93,FALSE())</f>
        <v>56920</v>
      </c>
      <c r="M104" s="9" t="n">
        <f aca="false">VLOOKUP(A104,[1]MONTHLY_CMIE!$A$2:$DR$206,16,FALSE())</f>
        <v>105792.8</v>
      </c>
      <c r="N104" s="9" t="n">
        <f aca="false">VLOOKUP(A104,[1]MONTHLY_CMIE!$A$2:$DR$206,19,FALSE())</f>
        <v>19276337.2</v>
      </c>
      <c r="O104" s="9" t="n">
        <f aca="false">VLOOKUP(A104,[1]MONTHLY_CMIE!$A$2:$DR$206,18,FALSE())</f>
        <v>142714079.3</v>
      </c>
      <c r="P104" s="9" t="n">
        <f aca="false">VLOOKUP(A104,[1]MONTHLY_CMIE!$A$2:$DR$206,51,FALSE())</f>
        <v>77703800</v>
      </c>
      <c r="Q104" s="9" t="n">
        <f aca="false">VLOOKUP(A104,[1]MONTHLY_CMIE!$A$2:$DR$206,80,FALSE())</f>
        <v>16627.1</v>
      </c>
      <c r="R104" s="9" t="n">
        <f aca="false">VLOOKUP(A104,[1]MONTHLY_CMIE!$A$2:$DR$206,86,FALSE())</f>
        <v>1947304</v>
      </c>
      <c r="S104" s="9" t="n">
        <f aca="false">VLOOKUP(A104,[1]MONTHLY_CMIE!$A$2:$DR$206,87,FALSE())</f>
        <v>1207005</v>
      </c>
      <c r="T104" s="9" t="n">
        <f aca="false">VLOOKUP(A104,[1]MONTHLY_CMIE!$A$2:$DR$206,88,FALSE())</f>
        <v>669416</v>
      </c>
      <c r="U104" s="9" t="n">
        <f aca="false">VLOOKUP(A104,[1]MONTHLY_CMIE!$A$2:$DR$206,47,FALSE()) - VLOOKUP(A104,[1]MONTHLY_CMIE!$A$2:$DR$206,91,FALSE())</f>
        <v>44390</v>
      </c>
      <c r="V104" s="6" t="n">
        <v>51.7</v>
      </c>
      <c r="W104" s="6" t="n">
        <v>51.5</v>
      </c>
      <c r="X104" s="8" t="n">
        <f aca="false">VLOOKUP(A104,[1]MONTHLY_CMIE!$A$1:$DU$1048576, 17, FALSE())</f>
        <v>6.76</v>
      </c>
      <c r="Y104" s="9" t="n">
        <f aca="false">VLOOKUP(A104,[1]MONTHLY_CMIE!A$1:DY$1048576,126,FALSE())</f>
        <v>87318988.1</v>
      </c>
      <c r="Z104" s="1" t="n">
        <f aca="false">VLOOKUP(A104,[1]MONTHLY_CMIE!$A$1:$DZ$1048576, 130, FALSE())</f>
        <v>318330.6</v>
      </c>
      <c r="AA104" s="1" t="n">
        <f aca="false">VLOOKUP(A104,[1]MONTHLY_CMIE!$A$2:$EK$206,134,FALSE())</f>
        <v>128</v>
      </c>
      <c r="AB104" s="1" t="n">
        <f aca="false">VLOOKUP(A104,[1]MONTHLY_CMIE!$A$2:$EK$206,132,FALSE())</f>
        <v>130.6</v>
      </c>
      <c r="AC104" s="1" t="n">
        <f aca="false">VLOOKUP(A104,[1]MONTHLY_CMIE!$A$2:$EK$206,136,FALSE())</f>
        <v>112.2</v>
      </c>
      <c r="AD104" s="1" t="n">
        <f aca="false">VLOOKUP(A104,[1]MONTHLY_CMIE!$A$2:$EK$206,137,FALSE())</f>
        <v>126.6</v>
      </c>
      <c r="AE104" s="1" t="n">
        <f aca="false">VLOOKUP(A104,[1]MONTHLY_CMIE!$A$2:$EK$206,138,FALSE())</f>
        <v>138.6</v>
      </c>
      <c r="AF104" s="1" t="n">
        <f aca="false">VLOOKUP(A104,[1]MONTHLY_CMIE!$A$2:$EK$206,141,FALSE())</f>
        <v>137.8</v>
      </c>
      <c r="AG104" s="1" t="n">
        <f aca="false">VLOOKUP(A104,[1]MONTHLY_CMIE!$A$2:$EK$206,139,FALSE())</f>
        <v>135.1</v>
      </c>
      <c r="AH104" s="1" t="n">
        <f aca="false">VLOOKUP(A104,[1]MONTHLY_CMIE!$A$2:$EK$206,140,FALSE())</f>
        <v>140</v>
      </c>
      <c r="AI104" s="1" t="n">
        <f aca="false">VLOOKUP(A104,[1]MONTHLY_CMIE!$A$2:$EW$206,142,FALSE())</f>
        <v>120.1</v>
      </c>
      <c r="AJ104" s="1" t="n">
        <f aca="false">VLOOKUP(A104,[1]MONTHLY_CMIE!A$1:GY$1048576, 202, FALSE())</f>
        <v>2953.6</v>
      </c>
      <c r="AK104" s="1" t="n">
        <f aca="false">VLOOKUP(A104,[1]MONTHLY_CMIE!A$1:GY$1048576, 203, FALSE())</f>
        <v>72.5</v>
      </c>
      <c r="AL104" s="8" t="n">
        <f aca="false">VLOOKUP(A104,[1]MONTHLY_CMIE!A$1:GY$1048576, 204, FALSE())/1000</f>
        <v>45.725</v>
      </c>
      <c r="AM104" s="1" t="n">
        <f aca="false">VLOOKUP(A104,[1]MONTHLY_CMIE!A$1:GY$1048576, 205, FALSE())</f>
        <v>208810</v>
      </c>
      <c r="AN104" s="1" t="n">
        <f aca="false">D104-E104</f>
        <v>24092.1</v>
      </c>
      <c r="AO104" s="1" t="n">
        <f aca="false">VLOOKUP(A104,[1]MONTHLY_CMIE!A$1:GY$1048576, 206, FALSE())</f>
        <v>47.7</v>
      </c>
      <c r="AP104" s="1" t="n">
        <f aca="false">VLOOKUP(A104,[1]MONTHLY_CMIE!A$1:GY$1048576, 207, FALSE())</f>
        <v>8.88</v>
      </c>
      <c r="AQ104" s="1" t="n">
        <f aca="false">VLOOKUP(A104,[1]MONTHLY_CMIE!A$1:ZZ$1048576, 208, FALSE())</f>
        <v>7.81</v>
      </c>
      <c r="AR104" s="1" t="n">
        <v>287186</v>
      </c>
    </row>
    <row r="105" customFormat="false" ht="13.8" hidden="false" customHeight="false" outlineLevel="0" collapsed="false">
      <c r="A105" s="5" t="n">
        <v>43373</v>
      </c>
      <c r="B105" s="1" t="n">
        <f aca="false">VLOOKUP(A105,[1]MONTHLY_CMIE!$A$2:$DR$206,102,FALSE())</f>
        <v>140.2</v>
      </c>
      <c r="C105" s="1" t="n">
        <f aca="false">VLOOKUP(A105,[1]MONTHLY_CMIE!$A$2:$DR$206,103,FALSE())</f>
        <v>140.4</v>
      </c>
      <c r="D105" s="9" t="n">
        <f aca="false">VLOOKUP(A105,[1]MONTHLY_CMIE!$A$2:$DR$206,95,FALSE())</f>
        <v>27864.2</v>
      </c>
      <c r="E105" s="9" t="n">
        <f aca="false">VLOOKUP(A105,[1]MONTHLY_CMIE!$A$2:$DR$206,94,FALSE())</f>
        <v>4229.4</v>
      </c>
      <c r="F105" s="9" t="n">
        <f aca="false">VLOOKUP(A105,[1]MONTHLY_CMIE!$A$2:$DR$206,97,FALSE())</f>
        <v>42816.8</v>
      </c>
      <c r="G105" s="9" t="n">
        <f aca="false">VLOOKUP(A105,[1]MONTHLY_CMIE!$A$2:$DR$206,101,FALSE())</f>
        <v>10990.5</v>
      </c>
      <c r="H105" s="1" t="n">
        <v>29232.7</v>
      </c>
      <c r="I105" s="9" t="n">
        <f aca="false">VLOOKUP(A105,[1]MONTHLY_CMIE!$A$2:$DR$206,50,FALSE())</f>
        <v>94820</v>
      </c>
      <c r="J105" s="1" t="n">
        <f aca="false">VLOOKUP(A105,[1]MONTHLY_CMIE!$A$2:$DR$206,13,FALSE())</f>
        <v>27690.8</v>
      </c>
      <c r="K105" s="1" t="n">
        <f aca="false">VLOOKUP(A105,[1]MONTHLY_CMIE!$A$2:$DR$206,14,FALSE())</f>
        <v>301.7</v>
      </c>
      <c r="L105" s="1" t="n">
        <f aca="false">VLOOKUP(A105,[1]MONTHLY_CMIE!$A$2:$DR$206,93,FALSE())</f>
        <v>54907</v>
      </c>
      <c r="M105" s="9" t="n">
        <f aca="false">VLOOKUP(A105,[1]MONTHLY_CMIE!$A$2:$DR$206,16,FALSE())</f>
        <v>108327.5</v>
      </c>
      <c r="N105" s="9" t="n">
        <f aca="false">VLOOKUP(A105,[1]MONTHLY_CMIE!$A$2:$DR$206,19,FALSE())</f>
        <v>19252437.2</v>
      </c>
      <c r="O105" s="9" t="n">
        <f aca="false">VLOOKUP(A105,[1]MONTHLY_CMIE!$A$2:$DR$206,18,FALSE())</f>
        <v>144229079.2</v>
      </c>
      <c r="P105" s="9" t="n">
        <f aca="false">VLOOKUP(A105,[1]MONTHLY_CMIE!$A$2:$DR$206,51,FALSE())</f>
        <v>79774440</v>
      </c>
      <c r="Q105" s="9" t="n">
        <f aca="false">VLOOKUP(A105,[1]MONTHLY_CMIE!$A$2:$DR$206,80,FALSE())</f>
        <v>16066.2</v>
      </c>
      <c r="R105" s="9" t="n">
        <f aca="false">VLOOKUP(A105,[1]MONTHLY_CMIE!$A$2:$DR$206,86,FALSE())</f>
        <v>2126445</v>
      </c>
      <c r="S105" s="9" t="n">
        <f aca="false">VLOOKUP(A105,[1]MONTHLY_CMIE!$A$2:$DR$206,87,FALSE())</f>
        <v>1360415</v>
      </c>
      <c r="T105" s="9" t="n">
        <f aca="false">VLOOKUP(A105,[1]MONTHLY_CMIE!$A$2:$DR$206,88,FALSE())</f>
        <v>666437</v>
      </c>
      <c r="U105" s="9" t="n">
        <f aca="false">VLOOKUP(A105,[1]MONTHLY_CMIE!$A$2:$DR$206,47,FALSE()) - VLOOKUP(A105,[1]MONTHLY_CMIE!$A$2:$DR$206,91,FALSE())</f>
        <v>88820</v>
      </c>
      <c r="V105" s="6" t="n">
        <v>52.2</v>
      </c>
      <c r="W105" s="6" t="n">
        <v>50.9</v>
      </c>
      <c r="X105" s="8" t="n">
        <f aca="false">VLOOKUP(A105,[1]MONTHLY_CMIE!$A$1:$DU$1048576, 17, FALSE())</f>
        <v>7</v>
      </c>
      <c r="Y105" s="9" t="n">
        <f aca="false">VLOOKUP(A105,[1]MONTHLY_CMIE!A$1:DY$1048576,126,FALSE())</f>
        <v>89340010.4</v>
      </c>
      <c r="Z105" s="1" t="n">
        <f aca="false">VLOOKUP(A105,[1]MONTHLY_CMIE!$A$1:$DZ$1048576, 130, FALSE())</f>
        <v>328041.3</v>
      </c>
      <c r="AA105" s="1" t="n">
        <f aca="false">VLOOKUP(A105,[1]MONTHLY_CMIE!$A$2:$EK$206,134,FALSE())</f>
        <v>128.8</v>
      </c>
      <c r="AB105" s="1" t="n">
        <f aca="false">VLOOKUP(A105,[1]MONTHLY_CMIE!$A$2:$EK$206,132,FALSE())</f>
        <v>131.6</v>
      </c>
      <c r="AC105" s="1" t="n">
        <f aca="false">VLOOKUP(A105,[1]MONTHLY_CMIE!$A$2:$EK$206,136,FALSE())</f>
        <v>115</v>
      </c>
      <c r="AD105" s="1" t="n">
        <f aca="false">VLOOKUP(A105,[1]MONTHLY_CMIE!$A$2:$EK$206,137,FALSE())</f>
        <v>125.6</v>
      </c>
      <c r="AE105" s="1" t="n">
        <f aca="false">VLOOKUP(A105,[1]MONTHLY_CMIE!$A$2:$EK$206,138,FALSE())</f>
        <v>137.2</v>
      </c>
      <c r="AF105" s="1" t="n">
        <f aca="false">VLOOKUP(A105,[1]MONTHLY_CMIE!$A$2:$EK$206,141,FALSE())</f>
        <v>141.6</v>
      </c>
      <c r="AG105" s="1" t="n">
        <f aca="false">VLOOKUP(A105,[1]MONTHLY_CMIE!$A$2:$EK$206,139,FALSE())</f>
        <v>136.9</v>
      </c>
      <c r="AH105" s="1" t="n">
        <f aca="false">VLOOKUP(A105,[1]MONTHLY_CMIE!$A$2:$EK$206,140,FALSE())</f>
        <v>145.6</v>
      </c>
      <c r="AI105" s="1" t="n">
        <f aca="false">VLOOKUP(A105,[1]MONTHLY_CMIE!$A$2:$EW$206,142,FALSE())</f>
        <v>120.9</v>
      </c>
      <c r="AJ105" s="1" t="n">
        <f aca="false">VLOOKUP(A105,[1]MONTHLY_CMIE!A$1:GY$1048576, 202, FALSE())</f>
        <v>2919.7</v>
      </c>
      <c r="AK105" s="1" t="n">
        <f aca="false">VLOOKUP(A105,[1]MONTHLY_CMIE!A$1:GY$1048576, 203, FALSE())</f>
        <v>78.9</v>
      </c>
      <c r="AL105" s="8" t="n">
        <f aca="false">VLOOKUP(A105,[1]MONTHLY_CMIE!A$1:GY$1048576, 204, FALSE())/1000</f>
        <v>47.34</v>
      </c>
      <c r="AM105" s="1" t="n">
        <f aca="false">VLOOKUP(A105,[1]MONTHLY_CMIE!A$1:GY$1048576, 205, FALSE())</f>
        <v>304110</v>
      </c>
      <c r="AN105" s="1" t="n">
        <f aca="false">D105-E105</f>
        <v>23634.8</v>
      </c>
      <c r="AO105" s="1" t="n">
        <f aca="false">VLOOKUP(A105,[1]MONTHLY_CMIE!A$1:GY$1048576, 206, FALSE())</f>
        <v>50.4</v>
      </c>
      <c r="AP105" s="1" t="n">
        <f aca="false">VLOOKUP(A105,[1]MONTHLY_CMIE!A$1:GY$1048576, 207, FALSE())</f>
        <v>9.12</v>
      </c>
      <c r="AQ105" s="1" t="n">
        <f aca="false">VLOOKUP(A105,[1]MONTHLY_CMIE!A$1:ZZ$1048576, 208, FALSE())</f>
        <v>8.08</v>
      </c>
      <c r="AR105" s="1" t="n">
        <v>292658</v>
      </c>
    </row>
    <row r="106" customFormat="false" ht="13.8" hidden="false" customHeight="false" outlineLevel="0" collapsed="false">
      <c r="A106" s="5" t="n">
        <v>43404</v>
      </c>
      <c r="B106" s="1" t="n">
        <f aca="false">VLOOKUP(A106,[1]MONTHLY_CMIE!$A$2:$DR$206,102,FALSE())</f>
        <v>140.7</v>
      </c>
      <c r="C106" s="1" t="n">
        <f aca="false">VLOOKUP(A106,[1]MONTHLY_CMIE!$A$2:$DR$206,103,FALSE())</f>
        <v>139.9</v>
      </c>
      <c r="D106" s="9" t="n">
        <f aca="false">VLOOKUP(A106,[1]MONTHLY_CMIE!$A$2:$DR$206,95,FALSE())</f>
        <v>26674.8</v>
      </c>
      <c r="E106" s="9" t="n">
        <f aca="false">VLOOKUP(A106,[1]MONTHLY_CMIE!$A$2:$DR$206,94,FALSE())</f>
        <v>4244.7</v>
      </c>
      <c r="F106" s="9" t="n">
        <f aca="false">VLOOKUP(A106,[1]MONTHLY_CMIE!$A$2:$DR$206,97,FALSE())</f>
        <v>44679.3</v>
      </c>
      <c r="G106" s="9" t="n">
        <f aca="false">VLOOKUP(A106,[1]MONTHLY_CMIE!$A$2:$DR$206,101,FALSE())</f>
        <v>14106.3</v>
      </c>
      <c r="H106" s="1" t="n">
        <v>28816.4</v>
      </c>
      <c r="I106" s="9" t="n">
        <f aca="false">VLOOKUP(A106,[1]MONTHLY_CMIE!$A$2:$DR$206,50,FALSE())</f>
        <v>102130</v>
      </c>
      <c r="J106" s="1" t="n">
        <f aca="false">VLOOKUP(A106,[1]MONTHLY_CMIE!$A$2:$DR$206,13,FALSE())</f>
        <v>28757.4</v>
      </c>
      <c r="K106" s="1" t="n">
        <f aca="false">VLOOKUP(A106,[1]MONTHLY_CMIE!$A$2:$DR$206,14,FALSE())</f>
        <v>321.1</v>
      </c>
      <c r="L106" s="1" t="n">
        <f aca="false">VLOOKUP(A106,[1]MONTHLY_CMIE!$A$2:$DR$206,93,FALSE())</f>
        <v>60230</v>
      </c>
      <c r="M106" s="9" t="n">
        <f aca="false">VLOOKUP(A106,[1]MONTHLY_CMIE!$A$2:$DR$206,16,FALSE())</f>
        <v>113507.4</v>
      </c>
      <c r="N106" s="9" t="n">
        <f aca="false">VLOOKUP(A106,[1]MONTHLY_CMIE!$A$2:$DR$206,19,FALSE())</f>
        <v>19612627.2</v>
      </c>
      <c r="O106" s="9" t="n">
        <f aca="false">VLOOKUP(A106,[1]MONTHLY_CMIE!$A$2:$DR$206,18,FALSE())</f>
        <v>144263797.7</v>
      </c>
      <c r="P106" s="9" t="n">
        <f aca="false">VLOOKUP(A106,[1]MONTHLY_CMIE!$A$2:$DR$206,51,FALSE())</f>
        <v>80025810</v>
      </c>
      <c r="Q106" s="9" t="n">
        <f aca="false">VLOOKUP(A106,[1]MONTHLY_CMIE!$A$2:$DR$206,80,FALSE())</f>
        <v>17662.1</v>
      </c>
      <c r="R106" s="9" t="n">
        <f aca="false">VLOOKUP(A106,[1]MONTHLY_CMIE!$A$2:$DR$206,86,FALSE())</f>
        <v>2053497</v>
      </c>
      <c r="S106" s="9" t="n">
        <f aca="false">VLOOKUP(A106,[1]MONTHLY_CMIE!$A$2:$DR$206,87,FALSE())</f>
        <v>1327758</v>
      </c>
      <c r="T106" s="9" t="n">
        <f aca="false">VLOOKUP(A106,[1]MONTHLY_CMIE!$A$2:$DR$206,88,FALSE())</f>
        <v>643382</v>
      </c>
      <c r="U106" s="9" t="n">
        <f aca="false">VLOOKUP(A106,[1]MONTHLY_CMIE!$A$2:$DR$206,47,FALSE()) - VLOOKUP(A106,[1]MONTHLY_CMIE!$A$2:$DR$206,91,FALSE())</f>
        <v>112556</v>
      </c>
      <c r="V106" s="1" t="n">
        <v>53.1</v>
      </c>
      <c r="W106" s="1" t="n">
        <v>52.2</v>
      </c>
      <c r="X106" s="8" t="n">
        <f aca="false">VLOOKUP(A106,[1]MONTHLY_CMIE!$A$1:$DU$1048576, 17, FALSE())</f>
        <v>6.92</v>
      </c>
      <c r="Y106" s="9" t="n">
        <f aca="false">VLOOKUP(A106,[1]MONTHLY_CMIE!A$1:DY$1048576,126,FALSE())</f>
        <v>89789412.2</v>
      </c>
      <c r="Z106" s="1" t="n">
        <f aca="false">VLOOKUP(A106,[1]MONTHLY_CMIE!$A$1:$DZ$1048576, 130, FALSE())</f>
        <v>200571.4</v>
      </c>
      <c r="AA106" s="1" t="n">
        <f aca="false">VLOOKUP(A106,[1]MONTHLY_CMIE!$A$2:$EK$206,134,FALSE())</f>
        <v>132.8</v>
      </c>
      <c r="AB106" s="1" t="n">
        <f aca="false">VLOOKUP(A106,[1]MONTHLY_CMIE!$A$2:$EK$206,132,FALSE())</f>
        <v>133.9</v>
      </c>
      <c r="AC106" s="1" t="n">
        <f aca="false">VLOOKUP(A106,[1]MONTHLY_CMIE!$A$2:$EK$206,136,FALSE())</f>
        <v>114.1</v>
      </c>
      <c r="AD106" s="1" t="n">
        <f aca="false">VLOOKUP(A106,[1]MONTHLY_CMIE!$A$2:$EK$206,137,FALSE())</f>
        <v>125.5</v>
      </c>
      <c r="AE106" s="1" t="n">
        <f aca="false">VLOOKUP(A106,[1]MONTHLY_CMIE!$A$2:$EK$206,138,FALSE())</f>
        <v>143.9</v>
      </c>
      <c r="AF106" s="1" t="n">
        <f aca="false">VLOOKUP(A106,[1]MONTHLY_CMIE!$A$2:$EK$206,141,FALSE())</f>
        <v>141.7</v>
      </c>
      <c r="AG106" s="1" t="n">
        <f aca="false">VLOOKUP(A106,[1]MONTHLY_CMIE!$A$2:$EK$206,139,FALSE())</f>
        <v>139.7</v>
      </c>
      <c r="AH106" s="1" t="n">
        <f aca="false">VLOOKUP(A106,[1]MONTHLY_CMIE!$A$2:$EK$206,140,FALSE())</f>
        <v>143.4</v>
      </c>
      <c r="AI106" s="1" t="n">
        <f aca="false">VLOOKUP(A106,[1]MONTHLY_CMIE!$A$2:$EW$206,142,FALSE())</f>
        <v>122</v>
      </c>
      <c r="AJ106" s="1" t="n">
        <f aca="false">VLOOKUP(A106,[1]MONTHLY_CMIE!A$1:GY$1048576, 202, FALSE())</f>
        <v>2872.6</v>
      </c>
      <c r="AK106" s="1" t="n">
        <f aca="false">VLOOKUP(A106,[1]MONTHLY_CMIE!A$1:GY$1048576, 203, FALSE())</f>
        <v>81</v>
      </c>
      <c r="AL106" s="8" t="n">
        <f aca="false">VLOOKUP(A106,[1]MONTHLY_CMIE!A$1:GY$1048576, 204, FALSE())/1000</f>
        <v>47.2</v>
      </c>
      <c r="AM106" s="1" t="n">
        <f aca="false">VLOOKUP(A106,[1]MONTHLY_CMIE!A$1:GY$1048576, 205, FALSE())</f>
        <v>144700</v>
      </c>
      <c r="AN106" s="1" t="n">
        <f aca="false">D106-E106</f>
        <v>22430.1</v>
      </c>
      <c r="AO106" s="1" t="n">
        <f aca="false">VLOOKUP(A106,[1]MONTHLY_CMIE!A$1:GY$1048576, 206, FALSE())</f>
        <v>61.1</v>
      </c>
      <c r="AP106" s="1" t="n">
        <f aca="false">VLOOKUP(A106,[1]MONTHLY_CMIE!A$1:GY$1048576, 207, FALSE())</f>
        <v>8.9</v>
      </c>
      <c r="AQ106" s="1" t="n">
        <f aca="false">VLOOKUP(A106,[1]MONTHLY_CMIE!A$1:ZZ$1048576, 208, FALSE())</f>
        <v>7.95</v>
      </c>
      <c r="AR106" s="1" t="n">
        <v>284224</v>
      </c>
    </row>
    <row r="107" customFormat="false" ht="13.8" hidden="false" customHeight="false" outlineLevel="0" collapsed="false">
      <c r="A107" s="5" t="n">
        <v>43434</v>
      </c>
      <c r="B107" s="1" t="n">
        <f aca="false">VLOOKUP(A107,[1]MONTHLY_CMIE!$A$2:$DR$206,102,FALSE())</f>
        <v>140.8</v>
      </c>
      <c r="C107" s="1" t="n">
        <f aca="false">VLOOKUP(A107,[1]MONTHLY_CMIE!$A$2:$DR$206,103,FALSE())</f>
        <v>139.7</v>
      </c>
      <c r="D107" s="9" t="n">
        <f aca="false">VLOOKUP(A107,[1]MONTHLY_CMIE!$A$2:$DR$206,95,FALSE())</f>
        <v>26073.1</v>
      </c>
      <c r="E107" s="9" t="n">
        <f aca="false">VLOOKUP(A107,[1]MONTHLY_CMIE!$A$2:$DR$206,94,FALSE())</f>
        <v>4706.1</v>
      </c>
      <c r="F107" s="9" t="n">
        <f aca="false">VLOOKUP(A107,[1]MONTHLY_CMIE!$A$2:$DR$206,97,FALSE())</f>
        <v>43657.7</v>
      </c>
      <c r="G107" s="9" t="n">
        <f aca="false">VLOOKUP(A107,[1]MONTHLY_CMIE!$A$2:$DR$206,101,FALSE())</f>
        <v>13519.1</v>
      </c>
      <c r="H107" s="1" t="n">
        <v>27376</v>
      </c>
      <c r="I107" s="9" t="n">
        <f aca="false">VLOOKUP(A107,[1]MONTHLY_CMIE!$A$2:$DR$206,50,FALSE())</f>
        <v>100190</v>
      </c>
      <c r="J107" s="1" t="n">
        <f aca="false">VLOOKUP(A107,[1]MONTHLY_CMIE!$A$2:$DR$206,13,FALSE())</f>
        <v>28587.1</v>
      </c>
      <c r="K107" s="1" t="n">
        <f aca="false">VLOOKUP(A107,[1]MONTHLY_CMIE!$A$2:$DR$206,14,FALSE())</f>
        <v>290.3</v>
      </c>
      <c r="L107" s="1" t="n">
        <f aca="false">VLOOKUP(A107,[1]MONTHLY_CMIE!$A$2:$DR$206,93,FALSE())</f>
        <v>57876</v>
      </c>
      <c r="M107" s="9" t="n">
        <f aca="false">VLOOKUP(A107,[1]MONTHLY_CMIE!$A$2:$DR$206,16,FALSE())</f>
        <v>99777</v>
      </c>
      <c r="N107" s="9" t="n">
        <f aca="false">VLOOKUP(A107,[1]MONTHLY_CMIE!$A$2:$DR$206,19,FALSE())</f>
        <v>20107047.2</v>
      </c>
      <c r="O107" s="9" t="n">
        <f aca="false">VLOOKUP(A107,[1]MONTHLY_CMIE!$A$2:$DR$206,18,FALSE())</f>
        <v>145187747.8</v>
      </c>
      <c r="P107" s="9" t="n">
        <f aca="false">VLOOKUP(A107,[1]MONTHLY_CMIE!$A$2:$DR$206,51,FALSE())</f>
        <v>80931390</v>
      </c>
      <c r="Q107" s="9" t="n">
        <f aca="false">VLOOKUP(A107,[1]MONTHLY_CMIE!$A$2:$DR$206,80,FALSE())</f>
        <v>16982</v>
      </c>
      <c r="R107" s="9" t="n">
        <f aca="false">VLOOKUP(A107,[1]MONTHLY_CMIE!$A$2:$DR$206,86,FALSE())</f>
        <v>1645783</v>
      </c>
      <c r="S107" s="9" t="n">
        <f aca="false">VLOOKUP(A107,[1]MONTHLY_CMIE!$A$2:$DR$206,87,FALSE())</f>
        <v>1049651</v>
      </c>
      <c r="T107" s="9" t="n">
        <f aca="false">VLOOKUP(A107,[1]MONTHLY_CMIE!$A$2:$DR$206,88,FALSE())</f>
        <v>521542</v>
      </c>
      <c r="U107" s="9" t="n">
        <f aca="false">VLOOKUP(A107,[1]MONTHLY_CMIE!$A$2:$DR$206,47,FALSE()) - VLOOKUP(A107,[1]MONTHLY_CMIE!$A$2:$DR$206,91,FALSE())</f>
        <v>62702</v>
      </c>
      <c r="V107" s="1" t="n">
        <v>54</v>
      </c>
      <c r="W107" s="1" t="n">
        <v>53.7</v>
      </c>
      <c r="X107" s="8" t="n">
        <f aca="false">VLOOKUP(A107,[1]MONTHLY_CMIE!$A$1:$DU$1048576, 17, FALSE())</f>
        <v>6.81</v>
      </c>
      <c r="Y107" s="9" t="n">
        <f aca="false">VLOOKUP(A107,[1]MONTHLY_CMIE!A$1:DY$1048576,126,FALSE())</f>
        <v>91420676.8</v>
      </c>
      <c r="Z107" s="1" t="n">
        <f aca="false">VLOOKUP(A107,[1]MONTHLY_CMIE!$A$1:$DZ$1048576, 130, FALSE())</f>
        <v>449207.1</v>
      </c>
      <c r="AA107" s="1" t="n">
        <f aca="false">VLOOKUP(A107,[1]MONTHLY_CMIE!$A$2:$EK$206,134,FALSE())</f>
        <v>126.1</v>
      </c>
      <c r="AB107" s="1" t="n">
        <f aca="false">VLOOKUP(A107,[1]MONTHLY_CMIE!$A$2:$EK$206,132,FALSE())</f>
        <v>126.8</v>
      </c>
      <c r="AC107" s="1" t="n">
        <f aca="false">VLOOKUP(A107,[1]MONTHLY_CMIE!$A$2:$EK$206,136,FALSE())</f>
        <v>100</v>
      </c>
      <c r="AD107" s="1" t="n">
        <f aca="false">VLOOKUP(A107,[1]MONTHLY_CMIE!$A$2:$EK$206,137,FALSE())</f>
        <v>120.2</v>
      </c>
      <c r="AE107" s="1" t="n">
        <f aca="false">VLOOKUP(A107,[1]MONTHLY_CMIE!$A$2:$EK$206,138,FALSE())</f>
        <v>135.5</v>
      </c>
      <c r="AF107" s="1" t="n">
        <f aca="false">VLOOKUP(A107,[1]MONTHLY_CMIE!$A$2:$EK$206,141,FALSE())</f>
        <v>134.8</v>
      </c>
      <c r="AG107" s="1" t="n">
        <f aca="false">VLOOKUP(A107,[1]MONTHLY_CMIE!$A$2:$EK$206,139,FALSE())</f>
        <v>118.3</v>
      </c>
      <c r="AH107" s="1" t="n">
        <f aca="false">VLOOKUP(A107,[1]MONTHLY_CMIE!$A$2:$EK$206,140,FALSE())</f>
        <v>148.6</v>
      </c>
      <c r="AI107" s="1" t="n">
        <f aca="false">VLOOKUP(A107,[1]MONTHLY_CMIE!$A$2:$EW$206,142,FALSE())</f>
        <v>121.6</v>
      </c>
      <c r="AJ107" s="1" t="n">
        <f aca="false">VLOOKUP(A107,[1]MONTHLY_CMIE!A$1:GY$1048576, 202, FALSE())</f>
        <v>3080.8</v>
      </c>
      <c r="AK107" s="1" t="n">
        <f aca="false">VLOOKUP(A107,[1]MONTHLY_CMIE!A$1:GY$1048576, 203, FALSE())</f>
        <v>64.7</v>
      </c>
      <c r="AL107" s="8" t="n">
        <f aca="false">VLOOKUP(A107,[1]MONTHLY_CMIE!A$1:GY$1048576, 204, FALSE())/1000</f>
        <v>47.45</v>
      </c>
      <c r="AM107" s="1" t="n">
        <f aca="false">VLOOKUP(A107,[1]MONTHLY_CMIE!A$1:GY$1048576, 205, FALSE())</f>
        <v>143310</v>
      </c>
      <c r="AN107" s="1" t="n">
        <f aca="false">D107-E107</f>
        <v>21367</v>
      </c>
      <c r="AO107" s="1" t="n">
        <f aca="false">VLOOKUP(A107,[1]MONTHLY_CMIE!A$1:GY$1048576, 206, FALSE())</f>
        <v>63.6</v>
      </c>
      <c r="AP107" s="1" t="n">
        <f aca="false">VLOOKUP(A107,[1]MONTHLY_CMIE!A$1:GY$1048576, 207, FALSE())</f>
        <v>8.76</v>
      </c>
      <c r="AQ107" s="1" t="n">
        <f aca="false">VLOOKUP(A107,[1]MONTHLY_CMIE!A$1:ZZ$1048576, 208, FALSE())</f>
        <v>7.73</v>
      </c>
      <c r="AR107" s="1" t="n">
        <v>266000</v>
      </c>
    </row>
    <row r="108" customFormat="false" ht="13.8" hidden="false" customHeight="false" outlineLevel="0" collapsed="false">
      <c r="A108" s="5" t="n">
        <v>43465</v>
      </c>
      <c r="B108" s="1" t="n">
        <f aca="false">VLOOKUP(A108,[1]MONTHLY_CMIE!$A$2:$DR$206,102,FALSE())</f>
        <v>140.1</v>
      </c>
      <c r="C108" s="1" t="n">
        <f aca="false">VLOOKUP(A108,[1]MONTHLY_CMIE!$A$2:$DR$206,103,FALSE())</f>
        <v>138.2</v>
      </c>
      <c r="D108" s="9" t="n">
        <f aca="false">VLOOKUP(A108,[1]MONTHLY_CMIE!$A$2:$DR$206,95,FALSE())</f>
        <v>27858.7</v>
      </c>
      <c r="E108" s="9" t="n">
        <f aca="false">VLOOKUP(A108,[1]MONTHLY_CMIE!$A$2:$DR$206,94,FALSE())</f>
        <v>4068.6</v>
      </c>
      <c r="F108" s="9" t="n">
        <f aca="false">VLOOKUP(A108,[1]MONTHLY_CMIE!$A$2:$DR$206,97,FALSE())</f>
        <v>42351.7</v>
      </c>
      <c r="G108" s="9" t="n">
        <f aca="false">VLOOKUP(A108,[1]MONTHLY_CMIE!$A$2:$DR$206,101,FALSE())</f>
        <v>10784</v>
      </c>
      <c r="H108" s="1" t="n">
        <v>28999.6</v>
      </c>
      <c r="I108" s="9" t="n">
        <f aca="false">VLOOKUP(A108,[1]MONTHLY_CMIE!$A$2:$DR$206,50,FALSE())</f>
        <v>104370</v>
      </c>
      <c r="J108" s="1" t="n">
        <f aca="false">VLOOKUP(A108,[1]MONTHLY_CMIE!$A$2:$DR$206,13,FALSE())</f>
        <v>31262.7</v>
      </c>
      <c r="K108" s="1" t="n">
        <f aca="false">VLOOKUP(A108,[1]MONTHLY_CMIE!$A$2:$DR$206,14,FALSE())</f>
        <v>295</v>
      </c>
      <c r="L108" s="1" t="n">
        <f aca="false">VLOOKUP(A108,[1]MONTHLY_CMIE!$A$2:$DR$206,93,FALSE())</f>
        <v>57352</v>
      </c>
      <c r="M108" s="9" t="n">
        <f aca="false">VLOOKUP(A108,[1]MONTHLY_CMIE!$A$2:$DR$206,16,FALSE())</f>
        <v>100841.3</v>
      </c>
      <c r="N108" s="9" t="n">
        <f aca="false">VLOOKUP(A108,[1]MONTHLY_CMIE!$A$2:$DR$206,19,FALSE())</f>
        <v>20299690.6</v>
      </c>
      <c r="O108" s="9" t="n">
        <f aca="false">VLOOKUP(A108,[1]MONTHLY_CMIE!$A$2:$DR$206,18,FALSE())</f>
        <v>145496947.7</v>
      </c>
      <c r="P108" s="9" t="n">
        <f aca="false">VLOOKUP(A108,[1]MONTHLY_CMIE!$A$2:$DR$206,51,FALSE())</f>
        <v>81641720</v>
      </c>
      <c r="Q108" s="9" t="n">
        <f aca="false">VLOOKUP(A108,[1]MONTHLY_CMIE!$A$2:$DR$206,80,FALSE())</f>
        <v>18810.5</v>
      </c>
      <c r="R108" s="9" t="n">
        <f aca="false">VLOOKUP(A108,[1]MONTHLY_CMIE!$A$2:$DR$206,86,FALSE())</f>
        <v>1259007</v>
      </c>
      <c r="S108" s="9" t="n">
        <f aca="false">VLOOKUP(A108,[1]MONTHLY_CMIE!$A$2:$DR$206,87,FALSE())</f>
        <v>793042</v>
      </c>
      <c r="T108" s="9" t="n">
        <f aca="false">VLOOKUP(A108,[1]MONTHLY_CMIE!$A$2:$DR$206,88,FALSE())</f>
        <v>406137</v>
      </c>
      <c r="U108" s="9" t="n">
        <f aca="false">VLOOKUP(A108,[1]MONTHLY_CMIE!$A$2:$DR$206,47,FALSE()) - VLOOKUP(A108,[1]MONTHLY_CMIE!$A$2:$DR$206,91,FALSE())</f>
        <v>41796</v>
      </c>
      <c r="V108" s="1" t="n">
        <v>53.2</v>
      </c>
      <c r="W108" s="1" t="n">
        <v>53.2</v>
      </c>
      <c r="X108" s="8" t="n">
        <f aca="false">VLOOKUP(A108,[1]MONTHLY_CMIE!$A$1:$DU$1048576, 17, FALSE())</f>
        <v>6.66</v>
      </c>
      <c r="Y108" s="9" t="n">
        <f aca="false">VLOOKUP(A108,[1]MONTHLY_CMIE!A$1:DY$1048576,126,FALSE())</f>
        <v>92440799.4</v>
      </c>
      <c r="Z108" s="1" t="n">
        <f aca="false">VLOOKUP(A108,[1]MONTHLY_CMIE!$A$1:$DZ$1048576, 130, FALSE())</f>
        <v>583875</v>
      </c>
      <c r="AA108" s="1" t="n">
        <f aca="false">VLOOKUP(A108,[1]MONTHLY_CMIE!$A$2:$EK$206,134,FALSE())</f>
        <v>133.9</v>
      </c>
      <c r="AB108" s="1" t="n">
        <f aca="false">VLOOKUP(A108,[1]MONTHLY_CMIE!$A$2:$EK$206,132,FALSE())</f>
        <v>135.8</v>
      </c>
      <c r="AC108" s="1" t="n">
        <f aca="false">VLOOKUP(A108,[1]MONTHLY_CMIE!$A$2:$EK$206,136,FALSE())</f>
        <v>114.7</v>
      </c>
      <c r="AD108" s="1" t="n">
        <f aca="false">VLOOKUP(A108,[1]MONTHLY_CMIE!$A$2:$EK$206,137,FALSE())</f>
        <v>129.9</v>
      </c>
      <c r="AE108" s="1" t="n">
        <f aca="false">VLOOKUP(A108,[1]MONTHLY_CMIE!$A$2:$EK$206,138,FALSE())</f>
        <v>146.1</v>
      </c>
      <c r="AF108" s="1" t="n">
        <f aca="false">VLOOKUP(A108,[1]MONTHLY_CMIE!$A$2:$EK$206,141,FALSE())</f>
        <v>145.5</v>
      </c>
      <c r="AG108" s="1" t="n">
        <f aca="false">VLOOKUP(A108,[1]MONTHLY_CMIE!$A$2:$EK$206,139,FALSE())</f>
        <v>124.2</v>
      </c>
      <c r="AH108" s="1" t="n">
        <f aca="false">VLOOKUP(A108,[1]MONTHLY_CMIE!$A$2:$EK$206,140,FALSE())</f>
        <v>163.4</v>
      </c>
      <c r="AI108" s="1" t="n">
        <f aca="false">VLOOKUP(A108,[1]MONTHLY_CMIE!$A$2:$EW$206,142,FALSE())</f>
        <v>119.7</v>
      </c>
      <c r="AJ108" s="1" t="n">
        <f aca="false">VLOOKUP(A108,[1]MONTHLY_CMIE!A$1:GY$1048576, 202, FALSE())</f>
        <v>3512.5</v>
      </c>
      <c r="AK108" s="1" t="n">
        <f aca="false">VLOOKUP(A108,[1]MONTHLY_CMIE!A$1:GY$1048576, 203, FALSE())</f>
        <v>56.5</v>
      </c>
      <c r="AL108" s="8" t="n">
        <f aca="false">VLOOKUP(A108,[1]MONTHLY_CMIE!A$1:GY$1048576, 204, FALSE())/1000</f>
        <v>46.68</v>
      </c>
      <c r="AM108" s="1" t="n">
        <f aca="false">VLOOKUP(A108,[1]MONTHLY_CMIE!A$1:GY$1048576, 205, FALSE())</f>
        <v>203920</v>
      </c>
      <c r="AN108" s="1" t="n">
        <f aca="false">D108-E108</f>
        <v>23790.1</v>
      </c>
      <c r="AO108" s="1" t="n">
        <f aca="false">VLOOKUP(A108,[1]MONTHLY_CMIE!A$1:GY$1048576, 206, FALSE())</f>
        <v>66.2</v>
      </c>
      <c r="AP108" s="1" t="n">
        <f aca="false">VLOOKUP(A108,[1]MONTHLY_CMIE!A$1:GY$1048576, 207, FALSE())</f>
        <v>8.61</v>
      </c>
      <c r="AQ108" s="1" t="n">
        <f aca="false">VLOOKUP(A108,[1]MONTHLY_CMIE!A$1:ZZ$1048576, 208, FALSE())</f>
        <v>7.42</v>
      </c>
      <c r="AR108" s="1" t="n">
        <v>238692</v>
      </c>
    </row>
    <row r="109" customFormat="false" ht="13.8" hidden="false" customHeight="false" outlineLevel="0" collapsed="false">
      <c r="A109" s="5" t="n">
        <v>43496</v>
      </c>
      <c r="B109" s="1" t="n">
        <f aca="false">VLOOKUP(A109,[1]MONTHLY_CMIE!$A$2:$DR$206,102,FALSE())</f>
        <v>139.6</v>
      </c>
      <c r="C109" s="1" t="n">
        <f aca="false">VLOOKUP(A109,[1]MONTHLY_CMIE!$A$2:$DR$206,103,FALSE())</f>
        <v>137.4</v>
      </c>
      <c r="D109" s="9" t="n">
        <f aca="false">VLOOKUP(A109,[1]MONTHLY_CMIE!$A$2:$DR$206,95,FALSE())</f>
        <v>26410.5</v>
      </c>
      <c r="E109" s="9" t="n">
        <f aca="false">VLOOKUP(A109,[1]MONTHLY_CMIE!$A$2:$DR$206,94,FALSE())</f>
        <v>3210.1</v>
      </c>
      <c r="F109" s="9" t="n">
        <f aca="false">VLOOKUP(A109,[1]MONTHLY_CMIE!$A$2:$DR$206,97,FALSE())</f>
        <v>41457</v>
      </c>
      <c r="G109" s="9" t="n">
        <f aca="false">VLOOKUP(A109,[1]MONTHLY_CMIE!$A$2:$DR$206,101,FALSE())</f>
        <v>11253.6</v>
      </c>
      <c r="H109" s="1" t="n">
        <v>27889.6</v>
      </c>
      <c r="I109" s="9" t="n">
        <f aca="false">VLOOKUP(A109,[1]MONTHLY_CMIE!$A$2:$DR$206,50,FALSE())</f>
        <v>107550</v>
      </c>
      <c r="J109" s="1" t="n">
        <f aca="false">VLOOKUP(A109,[1]MONTHLY_CMIE!$A$2:$DR$206,13,FALSE())</f>
        <v>30923.8</v>
      </c>
      <c r="K109" s="1" t="n">
        <f aca="false">VLOOKUP(A109,[1]MONTHLY_CMIE!$A$2:$DR$206,14,FALSE())</f>
        <v>279.5</v>
      </c>
      <c r="L109" s="1" t="n">
        <f aca="false">VLOOKUP(A109,[1]MONTHLY_CMIE!$A$2:$DR$206,93,FALSE())</f>
        <v>60268</v>
      </c>
      <c r="M109" s="9" t="n">
        <f aca="false">VLOOKUP(A109,[1]MONTHLY_CMIE!$A$2:$DR$206,16,FALSE())</f>
        <v>100848.8</v>
      </c>
      <c r="N109" s="9" t="n">
        <f aca="false">VLOOKUP(A109,[1]MONTHLY_CMIE!$A$2:$DR$206,19,FALSE())</f>
        <v>20650582.7</v>
      </c>
      <c r="O109" s="9" t="n">
        <f aca="false">VLOOKUP(A109,[1]MONTHLY_CMIE!$A$2:$DR$206,18,FALSE())</f>
        <v>147587831.8</v>
      </c>
      <c r="P109" s="9" t="n">
        <f aca="false">VLOOKUP(A109,[1]MONTHLY_CMIE!$A$2:$DR$206,51,FALSE())</f>
        <v>82042923.1</v>
      </c>
      <c r="Q109" s="9" t="n">
        <f aca="false">VLOOKUP(A109,[1]MONTHLY_CMIE!$A$2:$DR$206,80,FALSE())</f>
        <v>18519.7</v>
      </c>
      <c r="R109" s="9" t="n">
        <f aca="false">VLOOKUP(A109,[1]MONTHLY_CMIE!$A$2:$DR$206,86,FALSE())</f>
        <v>1597528</v>
      </c>
      <c r="S109" s="9" t="n">
        <f aca="false">VLOOKUP(A109,[1]MONTHLY_CMIE!$A$2:$DR$206,87,FALSE())</f>
        <v>1027766</v>
      </c>
      <c r="T109" s="9" t="n">
        <f aca="false">VLOOKUP(A109,[1]MONTHLY_CMIE!$A$2:$DR$206,88,FALSE())</f>
        <v>497169</v>
      </c>
      <c r="U109" s="9" t="n">
        <f aca="false">VLOOKUP(A109,[1]MONTHLY_CMIE!$A$2:$DR$206,47,FALSE()) - VLOOKUP(A109,[1]MONTHLY_CMIE!$A$2:$DR$206,91,FALSE())</f>
        <v>50961</v>
      </c>
      <c r="V109" s="1" t="n">
        <v>53.9</v>
      </c>
      <c r="W109" s="1" t="n">
        <v>52.2</v>
      </c>
      <c r="X109" s="8" t="n">
        <f aca="false">VLOOKUP(A109,[1]MONTHLY_CMIE!$A$1:$DU$1048576, 17, FALSE())</f>
        <v>6.59</v>
      </c>
      <c r="Y109" s="9" t="n">
        <f aca="false">VLOOKUP(A109,[1]MONTHLY_CMIE!A$1:DY$1048576,126,FALSE())</f>
        <v>92824098.9</v>
      </c>
      <c r="Z109" s="1" t="n">
        <f aca="false">VLOOKUP(A109,[1]MONTHLY_CMIE!$A$1:$DZ$1048576, 130, FALSE())</f>
        <v>445622.2</v>
      </c>
      <c r="AA109" s="1" t="n">
        <f aca="false">VLOOKUP(A109,[1]MONTHLY_CMIE!$A$2:$EK$206,134,FALSE())</f>
        <v>134.4</v>
      </c>
      <c r="AB109" s="1" t="n">
        <f aca="false">VLOOKUP(A109,[1]MONTHLY_CMIE!$A$2:$EK$206,132,FALSE())</f>
        <v>135.5</v>
      </c>
      <c r="AC109" s="1" t="n">
        <f aca="false">VLOOKUP(A109,[1]MONTHLY_CMIE!$A$2:$EK$206,136,FALSE())</f>
        <v>107.1</v>
      </c>
      <c r="AD109" s="1" t="n">
        <f aca="false">VLOOKUP(A109,[1]MONTHLY_CMIE!$A$2:$EK$206,137,FALSE())</f>
        <v>127</v>
      </c>
      <c r="AE109" s="1" t="n">
        <f aca="false">VLOOKUP(A109,[1]MONTHLY_CMIE!$A$2:$EK$206,138,FALSE())</f>
        <v>147.2</v>
      </c>
      <c r="AF109" s="1" t="n">
        <f aca="false">VLOOKUP(A109,[1]MONTHLY_CMIE!$A$2:$EK$206,141,FALSE())</f>
        <v>145.3</v>
      </c>
      <c r="AG109" s="1" t="n">
        <f aca="false">VLOOKUP(A109,[1]MONTHLY_CMIE!$A$2:$EK$206,139,FALSE())</f>
        <v>128.7</v>
      </c>
      <c r="AH109" s="1" t="n">
        <f aca="false">VLOOKUP(A109,[1]MONTHLY_CMIE!$A$2:$EK$206,140,FALSE())</f>
        <v>159.2</v>
      </c>
      <c r="AI109" s="1" t="n">
        <f aca="false">VLOOKUP(A109,[1]MONTHLY_CMIE!$A$2:$EW$206,142,FALSE())</f>
        <v>119.2</v>
      </c>
      <c r="AJ109" s="1" t="n">
        <f aca="false">VLOOKUP(A109,[1]MONTHLY_CMIE!A$1:GY$1048576, 202, FALSE())</f>
        <v>3166.2</v>
      </c>
      <c r="AK109" s="1" t="n">
        <f aca="false">VLOOKUP(A109,[1]MONTHLY_CMIE!A$1:GY$1048576, 203, FALSE())</f>
        <v>59.4</v>
      </c>
      <c r="AL109" s="8" t="n">
        <f aca="false">VLOOKUP(A109,[1]MONTHLY_CMIE!A$1:GY$1048576, 204, FALSE())/1000</f>
        <v>46.4</v>
      </c>
      <c r="AM109" s="1" t="n">
        <f aca="false">VLOOKUP(A109,[1]MONTHLY_CMIE!A$1:GY$1048576, 205, FALSE())</f>
        <v>179090</v>
      </c>
      <c r="AN109" s="1" t="n">
        <f aca="false">D109-E109</f>
        <v>23200.4</v>
      </c>
      <c r="AO109" s="1" t="n">
        <f aca="false">VLOOKUP(A109,[1]MONTHLY_CMIE!A$1:GY$1048576, 206, FALSE())</f>
        <v>70.1</v>
      </c>
      <c r="AP109" s="1" t="n">
        <f aca="false">VLOOKUP(A109,[1]MONTHLY_CMIE!A$1:GY$1048576, 207, FALSE())</f>
        <v>8.56</v>
      </c>
      <c r="AQ109" s="1" t="n">
        <f aca="false">VLOOKUP(A109,[1]MONTHLY_CMIE!A$1:ZZ$1048576, 208, FALSE())</f>
        <v>7.44</v>
      </c>
      <c r="AR109" s="1" t="n">
        <v>280125</v>
      </c>
    </row>
    <row r="110" customFormat="false" ht="13.8" hidden="false" customHeight="false" outlineLevel="0" collapsed="false">
      <c r="A110" s="5" t="n">
        <v>43524</v>
      </c>
      <c r="B110" s="1" t="n">
        <f aca="false">VLOOKUP(A110,[1]MONTHLY_CMIE!$A$2:$DR$206,102,FALSE())</f>
        <v>139.9</v>
      </c>
      <c r="C110" s="1" t="n">
        <f aca="false">VLOOKUP(A110,[1]MONTHLY_CMIE!$A$2:$DR$206,103,FALSE())</f>
        <v>137.5</v>
      </c>
      <c r="D110" s="9" t="n">
        <f aca="false">VLOOKUP(A110,[1]MONTHLY_CMIE!$A$2:$DR$206,95,FALSE())</f>
        <v>26866.8</v>
      </c>
      <c r="E110" s="9" t="n">
        <f aca="false">VLOOKUP(A110,[1]MONTHLY_CMIE!$A$2:$DR$206,94,FALSE())</f>
        <v>3083.5</v>
      </c>
      <c r="F110" s="9" t="n">
        <f aca="false">VLOOKUP(A110,[1]MONTHLY_CMIE!$A$2:$DR$206,97,FALSE())</f>
        <v>36591.3</v>
      </c>
      <c r="G110" s="9" t="n">
        <f aca="false">VLOOKUP(A110,[1]MONTHLY_CMIE!$A$2:$DR$206,101,FALSE())</f>
        <v>9414.3</v>
      </c>
      <c r="H110" s="1" t="n">
        <v>24594.1</v>
      </c>
      <c r="I110" s="9" t="n">
        <f aca="false">VLOOKUP(A110,[1]MONTHLY_CMIE!$A$2:$DR$206,50,FALSE())</f>
        <v>100000</v>
      </c>
      <c r="J110" s="1" t="n">
        <f aca="false">VLOOKUP(A110,[1]MONTHLY_CMIE!$A$2:$DR$206,13,FALSE())</f>
        <v>27523.9</v>
      </c>
      <c r="K110" s="1" t="n">
        <f aca="false">VLOOKUP(A110,[1]MONTHLY_CMIE!$A$2:$DR$206,14,FALSE())</f>
        <v>271.1</v>
      </c>
      <c r="L110" s="1" t="n">
        <f aca="false">VLOOKUP(A110,[1]MONTHLY_CMIE!$A$2:$DR$206,93,FALSE())</f>
        <v>54728</v>
      </c>
      <c r="M110" s="9" t="n">
        <f aca="false">VLOOKUP(A110,[1]MONTHLY_CMIE!$A$2:$DR$206,16,FALSE())</f>
        <v>91419.7</v>
      </c>
      <c r="N110" s="9" t="n">
        <f aca="false">VLOOKUP(A110,[1]MONTHLY_CMIE!$A$2:$DR$206,19,FALSE())</f>
        <v>21057153.1</v>
      </c>
      <c r="O110" s="9" t="n">
        <f aca="false">VLOOKUP(A110,[1]MONTHLY_CMIE!$A$2:$DR$206,18,FALSE())</f>
        <v>149398183.1</v>
      </c>
      <c r="P110" s="9" t="n">
        <f aca="false">VLOOKUP(A110,[1]MONTHLY_CMIE!$A$2:$DR$206,51,FALSE())</f>
        <v>83065210</v>
      </c>
      <c r="Q110" s="9" t="n">
        <f aca="false">VLOOKUP(A110,[1]MONTHLY_CMIE!$A$2:$DR$206,80,FALSE())</f>
        <v>17440.9</v>
      </c>
      <c r="R110" s="9" t="n">
        <f aca="false">VLOOKUP(A110,[1]MONTHLY_CMIE!$A$2:$DR$206,86,FALSE())</f>
        <v>1614941</v>
      </c>
      <c r="S110" s="9" t="n">
        <f aca="false">VLOOKUP(A110,[1]MONTHLY_CMIE!$A$2:$DR$206,87,FALSE())</f>
        <v>1047356</v>
      </c>
      <c r="T110" s="9" t="n">
        <f aca="false">VLOOKUP(A110,[1]MONTHLY_CMIE!$A$2:$DR$206,88,FALSE())</f>
        <v>492584</v>
      </c>
      <c r="U110" s="9" t="n">
        <f aca="false">VLOOKUP(A110,[1]MONTHLY_CMIE!$A$2:$DR$206,47,FALSE()) - VLOOKUP(A110,[1]MONTHLY_CMIE!$A$2:$DR$206,91,FALSE())</f>
        <v>47560</v>
      </c>
      <c r="V110" s="1" t="n">
        <v>54.3</v>
      </c>
      <c r="W110" s="1" t="n">
        <v>52.5</v>
      </c>
      <c r="X110" s="8" t="n">
        <f aca="false">VLOOKUP(A110,[1]MONTHLY_CMIE!$A$1:$DU$1048576, 17, FALSE())</f>
        <v>6.44</v>
      </c>
      <c r="Y110" s="9" t="n">
        <f aca="false">VLOOKUP(A110,[1]MONTHLY_CMIE!A$1:DY$1048576,126,FALSE())</f>
        <v>93904262</v>
      </c>
      <c r="Z110" s="1" t="n">
        <f aca="false">VLOOKUP(A110,[1]MONTHLY_CMIE!$A$1:$DZ$1048576, 130, FALSE())</f>
        <v>179448.5</v>
      </c>
      <c r="AA110" s="1" t="n">
        <f aca="false">VLOOKUP(A110,[1]MONTHLY_CMIE!$A$2:$EK$206,134,FALSE())</f>
        <v>127.6</v>
      </c>
      <c r="AB110" s="1" t="n">
        <f aca="false">VLOOKUP(A110,[1]MONTHLY_CMIE!$A$2:$EK$206,132,FALSE())</f>
        <v>129.3</v>
      </c>
      <c r="AC110" s="1" t="n">
        <f aca="false">VLOOKUP(A110,[1]MONTHLY_CMIE!$A$2:$EK$206,136,FALSE())</f>
        <v>107.7</v>
      </c>
      <c r="AD110" s="1" t="n">
        <f aca="false">VLOOKUP(A110,[1]MONTHLY_CMIE!$A$2:$EK$206,137,FALSE())</f>
        <v>118.5</v>
      </c>
      <c r="AE110" s="1" t="n">
        <f aca="false">VLOOKUP(A110,[1]MONTHLY_CMIE!$A$2:$EK$206,138,FALSE())</f>
        <v>141.1</v>
      </c>
      <c r="AF110" s="1" t="n">
        <f aca="false">VLOOKUP(A110,[1]MONTHLY_CMIE!$A$2:$EK$206,141,FALSE())</f>
        <v>140.8</v>
      </c>
      <c r="AG110" s="1" t="n">
        <f aca="false">VLOOKUP(A110,[1]MONTHLY_CMIE!$A$2:$EK$206,139,FALSE())</f>
        <v>125.1</v>
      </c>
      <c r="AH110" s="1" t="n">
        <f aca="false">VLOOKUP(A110,[1]MONTHLY_CMIE!$A$2:$EK$206,140,FALSE())</f>
        <v>153.9</v>
      </c>
      <c r="AI110" s="1" t="n">
        <f aca="false">VLOOKUP(A110,[1]MONTHLY_CMIE!$A$2:$EW$206,142,FALSE())</f>
        <v>119.5</v>
      </c>
      <c r="AJ110" s="1" t="n">
        <f aca="false">VLOOKUP(A110,[1]MONTHLY_CMIE!A$1:GY$1048576, 202, FALSE())</f>
        <v>3222.2</v>
      </c>
      <c r="AK110" s="1" t="n">
        <f aca="false">VLOOKUP(A110,[1]MONTHLY_CMIE!A$1:GY$1048576, 203, FALSE())</f>
        <v>64</v>
      </c>
      <c r="AL110" s="8" t="n">
        <f aca="false">VLOOKUP(A110,[1]MONTHLY_CMIE!A$1:GY$1048576, 204, FALSE())/1000</f>
        <v>46.9</v>
      </c>
      <c r="AM110" s="1" t="n">
        <f aca="false">VLOOKUP(A110,[1]MONTHLY_CMIE!A$1:GY$1048576, 205, FALSE())</f>
        <v>438050</v>
      </c>
      <c r="AN110" s="1" t="n">
        <f aca="false">D110-E110</f>
        <v>23783.3</v>
      </c>
      <c r="AO110" s="1" t="n">
        <f aca="false">VLOOKUP(A110,[1]MONTHLY_CMIE!A$1:GY$1048576, 206, FALSE())</f>
        <v>70.7</v>
      </c>
      <c r="AP110" s="1" t="n">
        <f aca="false">VLOOKUP(A110,[1]MONTHLY_CMIE!A$1:GY$1048576, 207, FALSE())</f>
        <v>8.67</v>
      </c>
      <c r="AQ110" s="1" t="n">
        <f aca="false">VLOOKUP(A110,[1]MONTHLY_CMIE!A$1:ZZ$1048576, 208, FALSE())</f>
        <v>7.35</v>
      </c>
      <c r="AR110" s="1" t="n">
        <v>272284</v>
      </c>
    </row>
    <row r="111" customFormat="false" ht="13.8" hidden="false" customHeight="false" outlineLevel="0" collapsed="false">
      <c r="A111" s="5" t="n">
        <v>43555</v>
      </c>
      <c r="B111" s="1" t="n">
        <f aca="false">VLOOKUP(A111,[1]MONTHLY_CMIE!$A$2:$DR$206,102,FALSE())</f>
        <v>140.4</v>
      </c>
      <c r="C111" s="1" t="n">
        <f aca="false">VLOOKUP(A111,[1]MONTHLY_CMIE!$A$2:$DR$206,103,FALSE())</f>
        <v>138.1</v>
      </c>
      <c r="D111" s="9" t="n">
        <f aca="false">VLOOKUP(A111,[1]MONTHLY_CMIE!$A$2:$DR$206,95,FALSE())</f>
        <v>32717.1</v>
      </c>
      <c r="E111" s="9" t="n">
        <f aca="false">VLOOKUP(A111,[1]MONTHLY_CMIE!$A$2:$DR$206,94,FALSE())</f>
        <v>3616.9</v>
      </c>
      <c r="F111" s="9" t="n">
        <f aca="false">VLOOKUP(A111,[1]MONTHLY_CMIE!$A$2:$DR$206,97,FALSE())</f>
        <v>43718.2</v>
      </c>
      <c r="G111" s="9" t="n">
        <f aca="false">VLOOKUP(A111,[1]MONTHLY_CMIE!$A$2:$DR$206,101,FALSE())</f>
        <v>11781.5</v>
      </c>
      <c r="H111" s="1" t="n">
        <v>28650.6</v>
      </c>
      <c r="I111" s="9" t="n">
        <f aca="false">VLOOKUP(A111,[1]MONTHLY_CMIE!$A$2:$DR$206,50,FALSE())</f>
        <v>119740</v>
      </c>
      <c r="J111" s="1" t="n">
        <f aca="false">VLOOKUP(A111,[1]MONTHLY_CMIE!$A$2:$DR$206,13,FALSE())</f>
        <v>28189.5</v>
      </c>
      <c r="K111" s="1" t="n">
        <f aca="false">VLOOKUP(A111,[1]MONTHLY_CMIE!$A$2:$DR$206,14,FALSE())</f>
        <v>309.1</v>
      </c>
      <c r="L111" s="1" t="n">
        <f aca="false">VLOOKUP(A111,[1]MONTHLY_CMIE!$A$2:$DR$206,93,FALSE())</f>
        <v>64510</v>
      </c>
      <c r="M111" s="9" t="n">
        <f aca="false">VLOOKUP(A111,[1]MONTHLY_CMIE!$A$2:$DR$206,16,FALSE())</f>
        <v>107135.6</v>
      </c>
      <c r="N111" s="9" t="n">
        <f aca="false">VLOOKUP(A111,[1]MONTHLY_CMIE!$A$2:$DR$206,19,FALSE())</f>
        <v>21367703.4</v>
      </c>
      <c r="O111" s="9" t="n">
        <f aca="false">VLOOKUP(A111,[1]MONTHLY_CMIE!$A$2:$DR$206,18,FALSE())</f>
        <v>154320668.6</v>
      </c>
      <c r="P111" s="9" t="n">
        <f aca="false">VLOOKUP(A111,[1]MONTHLY_CMIE!$A$2:$DR$206,51,FALSE())</f>
        <v>86334160</v>
      </c>
      <c r="Q111" s="9" t="n">
        <f aca="false">VLOOKUP(A111,[1]MONTHLY_CMIE!$A$2:$DR$206,80,FALSE())</f>
        <v>19563.8</v>
      </c>
      <c r="R111" s="9" t="n">
        <f aca="false">VLOOKUP(A111,[1]MONTHLY_CMIE!$A$2:$DR$206,86,FALSE())</f>
        <v>1440593</v>
      </c>
      <c r="S111" s="9" t="n">
        <f aca="false">VLOOKUP(A111,[1]MONTHLY_CMIE!$A$2:$DR$206,87,FALSE())</f>
        <v>982331</v>
      </c>
      <c r="T111" s="9" t="n">
        <f aca="false">VLOOKUP(A111,[1]MONTHLY_CMIE!$A$2:$DR$206,88,FALSE())</f>
        <v>387552</v>
      </c>
      <c r="U111" s="9" t="n">
        <f aca="false">VLOOKUP(A111,[1]MONTHLY_CMIE!$A$2:$DR$206,47,FALSE()) - VLOOKUP(A111,[1]MONTHLY_CMIE!$A$2:$DR$206,91,FALSE())</f>
        <v>62315</v>
      </c>
      <c r="V111" s="1" t="n">
        <v>52.6</v>
      </c>
      <c r="W111" s="1" t="n">
        <v>52</v>
      </c>
      <c r="X111" s="8" t="n">
        <f aca="false">VLOOKUP(A111,[1]MONTHLY_CMIE!$A$1:$DU$1048576, 17, FALSE())</f>
        <v>6.31</v>
      </c>
      <c r="Y111" s="9" t="n">
        <f aca="false">VLOOKUP(A111,[1]MONTHLY_CMIE!A$1:DY$1048576,126,FALSE())</f>
        <v>97301100</v>
      </c>
      <c r="Z111" s="1" t="n">
        <f aca="false">VLOOKUP(A111,[1]MONTHLY_CMIE!$A$1:$DZ$1048576, 130, FALSE())</f>
        <v>648175.7</v>
      </c>
      <c r="AA111" s="1" t="n">
        <f aca="false">VLOOKUP(A111,[1]MONTHLY_CMIE!$A$2:$EK$206,134,FALSE())</f>
        <v>144.1</v>
      </c>
      <c r="AB111" s="1" t="n">
        <f aca="false">VLOOKUP(A111,[1]MONTHLY_CMIE!$A$2:$EK$206,132,FALSE())</f>
        <v>144.6</v>
      </c>
      <c r="AC111" s="1" t="n">
        <f aca="false">VLOOKUP(A111,[1]MONTHLY_CMIE!$A$2:$EK$206,136,FALSE())</f>
        <v>118.6</v>
      </c>
      <c r="AD111" s="1" t="n">
        <f aca="false">VLOOKUP(A111,[1]MONTHLY_CMIE!$A$2:$EK$206,137,FALSE())</f>
        <v>154.4</v>
      </c>
      <c r="AE111" s="1" t="n">
        <f aca="false">VLOOKUP(A111,[1]MONTHLY_CMIE!$A$2:$EK$206,138,FALSE())</f>
        <v>155.4</v>
      </c>
      <c r="AF111" s="1" t="n">
        <f aca="false">VLOOKUP(A111,[1]MONTHLY_CMIE!$A$2:$EK$206,141,FALSE())</f>
        <v>145.3</v>
      </c>
      <c r="AG111" s="1" t="n">
        <f aca="false">VLOOKUP(A111,[1]MONTHLY_CMIE!$A$2:$EK$206,139,FALSE())</f>
        <v>131.7</v>
      </c>
      <c r="AH111" s="1" t="n">
        <f aca="false">VLOOKUP(A111,[1]MONTHLY_CMIE!$A$2:$EK$206,140,FALSE())</f>
        <v>156.6</v>
      </c>
      <c r="AI111" s="1" t="n">
        <f aca="false">VLOOKUP(A111,[1]MONTHLY_CMIE!$A$2:$EW$206,142,FALSE())</f>
        <v>119.9</v>
      </c>
      <c r="AJ111" s="1" t="n">
        <f aca="false">VLOOKUP(A111,[1]MONTHLY_CMIE!A$1:GY$1048576, 202, FALSE())</f>
        <v>4108.1</v>
      </c>
      <c r="AK111" s="1" t="n">
        <f aca="false">VLOOKUP(A111,[1]MONTHLY_CMIE!A$1:GY$1048576, 203, FALSE())</f>
        <v>66.1</v>
      </c>
      <c r="AL111" s="8" t="n">
        <f aca="false">VLOOKUP(A111,[1]MONTHLY_CMIE!A$1:GY$1048576, 204, FALSE())/1000</f>
        <v>46.92</v>
      </c>
      <c r="AM111" s="1" t="n">
        <f aca="false">VLOOKUP(A111,[1]MONTHLY_CMIE!A$1:GY$1048576, 205, FALSE())</f>
        <v>335530</v>
      </c>
      <c r="AN111" s="1" t="n">
        <f aca="false">D111-E111</f>
        <v>29100.2</v>
      </c>
      <c r="AO111" s="1" t="n">
        <f aca="false">VLOOKUP(A111,[1]MONTHLY_CMIE!A$1:GY$1048576, 206, FALSE())</f>
        <v>92.7</v>
      </c>
      <c r="AP111" s="1" t="n">
        <f aca="false">VLOOKUP(A111,[1]MONTHLY_CMIE!A$1:GY$1048576, 207, FALSE())</f>
        <v>8.5</v>
      </c>
      <c r="AQ111" s="1" t="n">
        <f aca="false">VLOOKUP(A111,[1]MONTHLY_CMIE!A$1:ZZ$1048576, 208, FALSE())</f>
        <v>7.34</v>
      </c>
      <c r="AR111" s="1" t="n">
        <v>291806</v>
      </c>
    </row>
    <row r="112" customFormat="false" ht="13.8" hidden="false" customHeight="false" outlineLevel="0" collapsed="false">
      <c r="A112" s="5" t="n">
        <v>43585</v>
      </c>
      <c r="B112" s="1" t="n">
        <f aca="false">VLOOKUP(A112,[1]MONTHLY_CMIE!$A$2:$DR$206,102,FALSE())</f>
        <v>141.2</v>
      </c>
      <c r="C112" s="1" t="n">
        <f aca="false">VLOOKUP(A112,[1]MONTHLY_CMIE!$A$2:$DR$206,103,FALSE())</f>
        <v>139.4</v>
      </c>
      <c r="D112" s="9" t="n">
        <f aca="false">VLOOKUP(A112,[1]MONTHLY_CMIE!$A$2:$DR$206,95,FALSE())</f>
        <v>26036.5</v>
      </c>
      <c r="E112" s="9" t="n">
        <f aca="false">VLOOKUP(A112,[1]MONTHLY_CMIE!$A$2:$DR$206,94,FALSE())</f>
        <v>3556</v>
      </c>
      <c r="F112" s="9" t="n">
        <f aca="false">VLOOKUP(A112,[1]MONTHLY_CMIE!$A$2:$DR$206,97,FALSE())</f>
        <v>42385.7</v>
      </c>
      <c r="G112" s="9" t="n">
        <f aca="false">VLOOKUP(A112,[1]MONTHLY_CMIE!$A$2:$DR$206,101,FALSE())</f>
        <v>11563.9</v>
      </c>
      <c r="H112" s="1" t="n">
        <v>26849.5</v>
      </c>
      <c r="I112" s="9" t="n">
        <f aca="false">VLOOKUP(A112,[1]MONTHLY_CMIE!$A$2:$DR$206,50,FALSE())</f>
        <v>101090</v>
      </c>
      <c r="J112" s="1" t="n">
        <f aca="false">VLOOKUP(A112,[1]MONTHLY_CMIE!$A$2:$DR$206,13,FALSE())</f>
        <v>26699.6</v>
      </c>
      <c r="K112" s="1" t="n">
        <f aca="false">VLOOKUP(A112,[1]MONTHLY_CMIE!$A$2:$DR$206,14,FALSE())</f>
        <v>275.5</v>
      </c>
      <c r="L112" s="1" t="n">
        <f aca="false">VLOOKUP(A112,[1]MONTHLY_CMIE!$A$2:$DR$206,93,FALSE())</f>
        <v>60087</v>
      </c>
      <c r="M112" s="9" t="n">
        <f aca="false">VLOOKUP(A112,[1]MONTHLY_CMIE!$A$2:$DR$206,16,FALSE())</f>
        <v>109263.4</v>
      </c>
      <c r="N112" s="9" t="n">
        <f aca="false">VLOOKUP(A112,[1]MONTHLY_CMIE!$A$2:$DR$206,19,FALSE())</f>
        <v>21799803.3</v>
      </c>
      <c r="O112" s="9" t="n">
        <f aca="false">VLOOKUP(A112,[1]MONTHLY_CMIE!$A$2:$DR$206,18,FALSE())</f>
        <v>153786042.4</v>
      </c>
      <c r="P112" s="9" t="n">
        <f aca="false">VLOOKUP(A112,[1]MONTHLY_CMIE!$A$2:$DR$206,51,FALSE())</f>
        <v>95777840</v>
      </c>
      <c r="Q112" s="9" t="n">
        <f aca="false">VLOOKUP(A112,[1]MONTHLY_CMIE!$A$2:$DR$206,80,FALSE())</f>
        <v>18340.9</v>
      </c>
      <c r="R112" s="9" t="n">
        <f aca="false">VLOOKUP(A112,[1]MONTHLY_CMIE!$A$2:$DR$206,86,FALSE())</f>
        <v>1638388</v>
      </c>
      <c r="S112" s="9" t="n">
        <f aca="false">VLOOKUP(A112,[1]MONTHLY_CMIE!$A$2:$DR$206,87,FALSE())</f>
        <v>1084811</v>
      </c>
      <c r="T112" s="9" t="n">
        <f aca="false">VLOOKUP(A112,[1]MONTHLY_CMIE!$A$2:$DR$206,88,FALSE())</f>
        <v>489852</v>
      </c>
      <c r="U112" s="9" t="n">
        <f aca="false">VLOOKUP(A112,[1]MONTHLY_CMIE!$A$2:$DR$206,47,FALSE()) - VLOOKUP(A112,[1]MONTHLY_CMIE!$A$2:$DR$206,91,FALSE())</f>
        <v>57355</v>
      </c>
      <c r="V112" s="1" t="n">
        <v>51.8</v>
      </c>
      <c r="W112" s="1" t="n">
        <v>51</v>
      </c>
      <c r="X112" s="8" t="n">
        <f aca="false">VLOOKUP(A112,[1]MONTHLY_CMIE!$A$1:$DU$1048576, 17, FALSE())</f>
        <v>6.25</v>
      </c>
      <c r="Y112" s="9" t="n">
        <f aca="false">VLOOKUP(A112,[1]MONTHLY_CMIE!A$1:DY$1048576,126,FALSE())</f>
        <v>95777840</v>
      </c>
      <c r="Z112" s="1" t="n">
        <f aca="false">VLOOKUP(A112,[1]MONTHLY_CMIE!$A$1:$DZ$1048576, 130, FALSE())</f>
        <v>230515.9</v>
      </c>
      <c r="AA112" s="1" t="n">
        <f aca="false">VLOOKUP(A112,[1]MONTHLY_CMIE!$A$2:$EK$206,134,FALSE())</f>
        <v>126.5</v>
      </c>
      <c r="AB112" s="1" t="n">
        <f aca="false">VLOOKUP(A112,[1]MONTHLY_CMIE!$A$2:$EK$206,132,FALSE())</f>
        <v>126.2</v>
      </c>
      <c r="AC112" s="1" t="n">
        <f aca="false">VLOOKUP(A112,[1]MONTHLY_CMIE!$A$2:$EK$206,136,FALSE())</f>
        <v>96.2</v>
      </c>
      <c r="AD112" s="1" t="n">
        <f aca="false">VLOOKUP(A112,[1]MONTHLY_CMIE!$A$2:$EK$206,137,FALSE())</f>
        <v>123.7</v>
      </c>
      <c r="AE112" s="1" t="n">
        <f aca="false">VLOOKUP(A112,[1]MONTHLY_CMIE!$A$2:$EK$206,138,FALSE())</f>
        <v>135</v>
      </c>
      <c r="AF112" s="1" t="n">
        <f aca="false">VLOOKUP(A112,[1]MONTHLY_CMIE!$A$2:$EK$206,141,FALSE())</f>
        <v>134.1</v>
      </c>
      <c r="AG112" s="1" t="n">
        <f aca="false">VLOOKUP(A112,[1]MONTHLY_CMIE!$A$2:$EK$206,139,FALSE())</f>
        <v>127.1</v>
      </c>
      <c r="AH112" s="1" t="n">
        <f aca="false">VLOOKUP(A112,[1]MONTHLY_CMIE!$A$2:$EK$206,140,FALSE())</f>
        <v>140</v>
      </c>
      <c r="AI112" s="1" t="n">
        <f aca="false">VLOOKUP(A112,[1]MONTHLY_CMIE!$A$2:$EW$206,142,FALSE())</f>
        <v>121.1</v>
      </c>
      <c r="AJ112" s="1" t="n">
        <f aca="false">VLOOKUP(A112,[1]MONTHLY_CMIE!A$1:GY$1048576, 202, FALSE())</f>
        <v>2983.1</v>
      </c>
      <c r="AK112" s="1" t="n">
        <f aca="false">VLOOKUP(A112,[1]MONTHLY_CMIE!A$1:GY$1048576, 203, FALSE())</f>
        <v>71.2</v>
      </c>
      <c r="AL112" s="8" t="n">
        <f aca="false">VLOOKUP(A112,[1]MONTHLY_CMIE!A$1:GY$1048576, 204, FALSE())/1000</f>
        <v>47.15</v>
      </c>
      <c r="AM112" s="1" t="n">
        <f aca="false">VLOOKUP(A112,[1]MONTHLY_CMIE!A$1:GY$1048576, 205, FALSE())</f>
        <v>305880</v>
      </c>
      <c r="AN112" s="1" t="n">
        <f aca="false">D112-E112</f>
        <v>22480.5</v>
      </c>
      <c r="AO112" s="1" t="n">
        <f aca="false">VLOOKUP(A112,[1]MONTHLY_CMIE!A$1:GY$1048576, 206, FALSE())</f>
        <v>56.4</v>
      </c>
      <c r="AP112" s="1" t="n">
        <f aca="false">VLOOKUP(A112,[1]MONTHLY_CMIE!A$1:GY$1048576, 207, FALSE())</f>
        <v>8.46</v>
      </c>
      <c r="AQ112" s="1" t="n">
        <f aca="false">VLOOKUP(A112,[1]MONTHLY_CMIE!A$1:ZZ$1048576, 208, FALSE())</f>
        <v>7.37</v>
      </c>
      <c r="AR112" s="1" t="n">
        <v>247541</v>
      </c>
    </row>
    <row r="113" customFormat="false" ht="13.8" hidden="false" customHeight="false" outlineLevel="0" collapsed="false">
      <c r="A113" s="5" t="n">
        <v>43616</v>
      </c>
      <c r="B113" s="1" t="n">
        <f aca="false">VLOOKUP(A113,[1]MONTHLY_CMIE!$A$2:$DR$206,102,FALSE())</f>
        <v>142</v>
      </c>
      <c r="C113" s="1" t="n">
        <f aca="false">VLOOKUP(A113,[1]MONTHLY_CMIE!$A$2:$DR$206,103,FALSE())</f>
        <v>140.9</v>
      </c>
      <c r="D113" s="9" t="n">
        <f aca="false">VLOOKUP(A113,[1]MONTHLY_CMIE!$A$2:$DR$206,95,FALSE())</f>
        <v>29848.2</v>
      </c>
      <c r="E113" s="9" t="n">
        <f aca="false">VLOOKUP(A113,[1]MONTHLY_CMIE!$A$2:$DR$206,94,FALSE())</f>
        <v>4923.8</v>
      </c>
      <c r="F113" s="9" t="n">
        <f aca="false">VLOOKUP(A113,[1]MONTHLY_CMIE!$A$2:$DR$206,97,FALSE())</f>
        <v>46685.4</v>
      </c>
      <c r="G113" s="9" t="n">
        <f aca="false">VLOOKUP(A113,[1]MONTHLY_CMIE!$A$2:$DR$206,101,FALSE())</f>
        <v>12593.4</v>
      </c>
      <c r="H113" s="1" t="n">
        <v>29311.1</v>
      </c>
      <c r="I113" s="9" t="n">
        <f aca="false">VLOOKUP(A113,[1]MONTHLY_CMIE!$A$2:$DR$206,50,FALSE())</f>
        <v>104910</v>
      </c>
      <c r="J113" s="1" t="n">
        <f aca="false">VLOOKUP(A113,[1]MONTHLY_CMIE!$A$2:$DR$206,13,FALSE())</f>
        <v>28907.8</v>
      </c>
      <c r="K113" s="1" t="n">
        <f aca="false">VLOOKUP(A113,[1]MONTHLY_CMIE!$A$2:$DR$206,14,FALSE())</f>
        <v>293.7</v>
      </c>
      <c r="L113" s="1" t="n">
        <f aca="false">VLOOKUP(A113,[1]MONTHLY_CMIE!$A$2:$DR$206,93,FALSE())</f>
        <v>59151</v>
      </c>
      <c r="M113" s="9" t="n">
        <f aca="false">VLOOKUP(A113,[1]MONTHLY_CMIE!$A$2:$DR$206,16,FALSE())</f>
        <v>117047</v>
      </c>
      <c r="N113" s="9" t="n">
        <f aca="false">VLOOKUP(A113,[1]MONTHLY_CMIE!$A$2:$DR$206,19,FALSE())</f>
        <v>22045213.3</v>
      </c>
      <c r="O113" s="9" t="n">
        <f aca="false">VLOOKUP(A113,[1]MONTHLY_CMIE!$A$2:$DR$206,18,FALSE())</f>
        <v>154210774</v>
      </c>
      <c r="P113" s="9" t="n">
        <f aca="false">VLOOKUP(A113,[1]MONTHLY_CMIE!$A$2:$DR$206,51,FALSE())</f>
        <v>84512390</v>
      </c>
      <c r="Q113" s="9" t="n">
        <f aca="false">VLOOKUP(A113,[1]MONTHLY_CMIE!$A$2:$DR$206,80,FALSE())</f>
        <v>19216.5</v>
      </c>
      <c r="R113" s="9" t="n">
        <f aca="false">VLOOKUP(A113,[1]MONTHLY_CMIE!$A$2:$DR$206,86,FALSE())</f>
        <v>1725204</v>
      </c>
      <c r="S113" s="9" t="n">
        <f aca="false">VLOOKUP(A113,[1]MONTHLY_CMIE!$A$2:$DR$206,87,FALSE())</f>
        <v>1161461</v>
      </c>
      <c r="T113" s="9" t="n">
        <f aca="false">VLOOKUP(A113,[1]MONTHLY_CMIE!$A$2:$DR$206,88,FALSE())</f>
        <v>511724</v>
      </c>
      <c r="U113" s="9" t="n">
        <f aca="false">VLOOKUP(A113,[1]MONTHLY_CMIE!$A$2:$DR$206,47,FALSE()) - VLOOKUP(A113,[1]MONTHLY_CMIE!$A$2:$DR$206,91,FALSE())</f>
        <v>58091</v>
      </c>
      <c r="V113" s="1" t="n">
        <v>52.7</v>
      </c>
      <c r="W113" s="1" t="n">
        <v>50.2</v>
      </c>
      <c r="X113" s="8" t="n">
        <f aca="false">VLOOKUP(A113,[1]MONTHLY_CMIE!$A$1:$DU$1048576, 17, FALSE())</f>
        <v>6.32</v>
      </c>
      <c r="Y113" s="9" t="n">
        <f aca="false">VLOOKUP(A113,[1]MONTHLY_CMIE!A$1:DY$1048576,126,FALSE())</f>
        <v>96123160</v>
      </c>
      <c r="Z113" s="1" t="n">
        <f aca="false">VLOOKUP(A113,[1]MONTHLY_CMIE!$A$1:$DZ$1048576, 130, FALSE())</f>
        <v>282947.5</v>
      </c>
      <c r="AA113" s="1" t="n">
        <f aca="false">VLOOKUP(A113,[1]MONTHLY_CMIE!$A$2:$EK$206,134,FALSE())</f>
        <v>135.4</v>
      </c>
      <c r="AB113" s="1" t="n">
        <f aca="false">VLOOKUP(A113,[1]MONTHLY_CMIE!$A$2:$EK$206,132,FALSE())</f>
        <v>135.8</v>
      </c>
      <c r="AC113" s="1" t="n">
        <f aca="false">VLOOKUP(A113,[1]MONTHLY_CMIE!$A$2:$EK$206,136,FALSE())</f>
        <v>103.9</v>
      </c>
      <c r="AD113" s="1" t="n">
        <f aca="false">VLOOKUP(A113,[1]MONTHLY_CMIE!$A$2:$EK$206,137,FALSE())</f>
        <v>138.8</v>
      </c>
      <c r="AE113" s="1" t="n">
        <f aca="false">VLOOKUP(A113,[1]MONTHLY_CMIE!$A$2:$EK$206,138,FALSE())</f>
        <v>145</v>
      </c>
      <c r="AF113" s="1" t="n">
        <f aca="false">VLOOKUP(A113,[1]MONTHLY_CMIE!$A$2:$EK$206,141,FALSE())</f>
        <v>142.5</v>
      </c>
      <c r="AG113" s="1" t="n">
        <f aca="false">VLOOKUP(A113,[1]MONTHLY_CMIE!$A$2:$EK$206,139,FALSE())</f>
        <v>133.8</v>
      </c>
      <c r="AH113" s="1" t="n">
        <f aca="false">VLOOKUP(A113,[1]MONTHLY_CMIE!$A$2:$EK$206,140,FALSE())</f>
        <v>149.8</v>
      </c>
      <c r="AI113" s="1" t="n">
        <f aca="false">VLOOKUP(A113,[1]MONTHLY_CMIE!$A$2:$EW$206,142,FALSE())</f>
        <v>121.6</v>
      </c>
      <c r="AJ113" s="1" t="n">
        <f aca="false">VLOOKUP(A113,[1]MONTHLY_CMIE!A$1:GY$1048576, 202, FALSE())</f>
        <v>3055.4</v>
      </c>
      <c r="AK113" s="1" t="n">
        <f aca="false">VLOOKUP(A113,[1]MONTHLY_CMIE!A$1:GY$1048576, 203, FALSE())</f>
        <v>71.2</v>
      </c>
      <c r="AL113" s="8" t="n">
        <f aca="false">VLOOKUP(A113,[1]MONTHLY_CMIE!A$1:GY$1048576, 204, FALSE())/1000</f>
        <v>47.05</v>
      </c>
      <c r="AM113" s="1" t="n">
        <f aca="false">VLOOKUP(A113,[1]MONTHLY_CMIE!A$1:GY$1048576, 205, FALSE())</f>
        <v>171150</v>
      </c>
      <c r="AN113" s="1" t="n">
        <f aca="false">D113-E113</f>
        <v>24924.4</v>
      </c>
      <c r="AO113" s="1" t="n">
        <f aca="false">VLOOKUP(A113,[1]MONTHLY_CMIE!A$1:GY$1048576, 206, FALSE())</f>
        <v>58.5</v>
      </c>
      <c r="AP113" s="1" t="n">
        <f aca="false">VLOOKUP(A113,[1]MONTHLY_CMIE!A$1:GY$1048576, 207, FALSE())</f>
        <v>8.41</v>
      </c>
      <c r="AQ113" s="1" t="n">
        <f aca="false">VLOOKUP(A113,[1]MONTHLY_CMIE!A$1:ZZ$1048576, 208, FALSE())</f>
        <v>7.24</v>
      </c>
      <c r="AR113" s="1" t="n">
        <v>239347</v>
      </c>
    </row>
    <row r="114" customFormat="false" ht="13.8" hidden="false" customHeight="false" outlineLevel="0" collapsed="false">
      <c r="A114" s="5" t="n">
        <v>43646</v>
      </c>
      <c r="B114" s="1" t="n">
        <f aca="false">VLOOKUP(A114,[1]MONTHLY_CMIE!$A$2:$DR$206,102,FALSE())</f>
        <v>142.9</v>
      </c>
      <c r="C114" s="1" t="n">
        <f aca="false">VLOOKUP(A114,[1]MONTHLY_CMIE!$A$2:$DR$206,103,FALSE())</f>
        <v>142.7</v>
      </c>
      <c r="D114" s="9" t="n">
        <f aca="false">VLOOKUP(A114,[1]MONTHLY_CMIE!$A$2:$DR$206,95,FALSE())</f>
        <v>25027.5</v>
      </c>
      <c r="E114" s="9" t="n">
        <f aca="false">VLOOKUP(A114,[1]MONTHLY_CMIE!$A$2:$DR$206,94,FALSE())</f>
        <v>2637.2</v>
      </c>
      <c r="F114" s="9" t="n">
        <f aca="false">VLOOKUP(A114,[1]MONTHLY_CMIE!$A$2:$DR$206,97,FALSE())</f>
        <v>41031.8</v>
      </c>
      <c r="G114" s="9" t="n">
        <f aca="false">VLOOKUP(A114,[1]MONTHLY_CMIE!$A$2:$DR$206,101,FALSE())</f>
        <v>11204.8</v>
      </c>
      <c r="H114" s="1" t="n">
        <v>27130.2</v>
      </c>
      <c r="I114" s="9" t="n">
        <f aca="false">VLOOKUP(A114,[1]MONTHLY_CMIE!$A$2:$DR$206,50,FALSE())</f>
        <v>101420</v>
      </c>
      <c r="J114" s="1" t="n">
        <f aca="false">VLOOKUP(A114,[1]MONTHLY_CMIE!$A$2:$DR$206,13,FALSE())</f>
        <v>28932.8</v>
      </c>
      <c r="K114" s="1" t="n">
        <f aca="false">VLOOKUP(A114,[1]MONTHLY_CMIE!$A$2:$DR$206,14,FALSE())</f>
        <v>274.1</v>
      </c>
      <c r="L114" s="1" t="n">
        <f aca="false">VLOOKUP(A114,[1]MONTHLY_CMIE!$A$2:$DR$206,93,FALSE())</f>
        <v>57459</v>
      </c>
      <c r="M114" s="9" t="n">
        <f aca="false">VLOOKUP(A114,[1]MONTHLY_CMIE!$A$2:$DR$206,16,FALSE())</f>
        <v>112946.8</v>
      </c>
      <c r="N114" s="9" t="n">
        <f aca="false">VLOOKUP(A114,[1]MONTHLY_CMIE!$A$2:$DR$206,19,FALSE())</f>
        <v>22059264.9</v>
      </c>
      <c r="O114" s="9" t="n">
        <f aca="false">VLOOKUP(A114,[1]MONTHLY_CMIE!$A$2:$DR$206,18,FALSE())</f>
        <v>154161040</v>
      </c>
      <c r="P114" s="9" t="n">
        <f aca="false">VLOOKUP(A114,[1]MONTHLY_CMIE!$A$2:$DR$206,51,FALSE())</f>
        <v>84763770</v>
      </c>
      <c r="Q114" s="9" t="n">
        <f aca="false">VLOOKUP(A114,[1]MONTHLY_CMIE!$A$2:$DR$206,80,FALSE())</f>
        <v>17678.9</v>
      </c>
      <c r="R114" s="9" t="n">
        <f aca="false">VLOOKUP(A114,[1]MONTHLY_CMIE!$A$2:$DR$206,86,FALSE())</f>
        <v>1649475</v>
      </c>
      <c r="S114" s="9" t="n">
        <f aca="false">VLOOKUP(A114,[1]MONTHLY_CMIE!$A$2:$DR$206,87,FALSE())</f>
        <v>1084596</v>
      </c>
      <c r="T114" s="9" t="n">
        <f aca="false">VLOOKUP(A114,[1]MONTHLY_CMIE!$A$2:$DR$206,88,FALSE())</f>
        <v>512626</v>
      </c>
      <c r="U114" s="9" t="n">
        <f aca="false">VLOOKUP(A114,[1]MONTHLY_CMIE!$A$2:$DR$206,47,FALSE()) - VLOOKUP(A114,[1]MONTHLY_CMIE!$A$2:$DR$206,91,FALSE())</f>
        <v>75859</v>
      </c>
      <c r="V114" s="1" t="n">
        <v>52.1</v>
      </c>
      <c r="W114" s="1" t="n">
        <v>49.6</v>
      </c>
      <c r="X114" s="8" t="n">
        <f aca="false">VLOOKUP(A114,[1]MONTHLY_CMIE!$A$1:$DU$1048576, 17, FALSE())</f>
        <v>5.98</v>
      </c>
      <c r="Y114" s="9" t="n">
        <f aca="false">VLOOKUP(A114,[1]MONTHLY_CMIE!A$1:DY$1048576,126,FALSE())</f>
        <v>96370870</v>
      </c>
      <c r="Z114" s="1" t="n">
        <f aca="false">VLOOKUP(A114,[1]MONTHLY_CMIE!$A$1:$DZ$1048576, 130, FALSE())</f>
        <v>236307.8</v>
      </c>
      <c r="AA114" s="1" t="n">
        <f aca="false">VLOOKUP(A114,[1]MONTHLY_CMIE!$A$2:$EK$206,134,FALSE())</f>
        <v>129.3</v>
      </c>
      <c r="AB114" s="1" t="n">
        <f aca="false">VLOOKUP(A114,[1]MONTHLY_CMIE!$A$2:$EK$206,132,FALSE())</f>
        <v>129</v>
      </c>
      <c r="AC114" s="1" t="n">
        <f aca="false">VLOOKUP(A114,[1]MONTHLY_CMIE!$A$2:$EK$206,136,FALSE())</f>
        <v>101.9</v>
      </c>
      <c r="AD114" s="1" t="n">
        <f aca="false">VLOOKUP(A114,[1]MONTHLY_CMIE!$A$2:$EK$206,137,FALSE())</f>
        <v>136.5</v>
      </c>
      <c r="AE114" s="1" t="n">
        <f aca="false">VLOOKUP(A114,[1]MONTHLY_CMIE!$A$2:$EK$206,138,FALSE())</f>
        <v>140.6</v>
      </c>
      <c r="AF114" s="1" t="n">
        <f aca="false">VLOOKUP(A114,[1]MONTHLY_CMIE!$A$2:$EK$206,141,FALSE())</f>
        <v>129.8</v>
      </c>
      <c r="AG114" s="1" t="n">
        <f aca="false">VLOOKUP(A114,[1]MONTHLY_CMIE!$A$2:$EK$206,139,FALSE())</f>
        <v>120</v>
      </c>
      <c r="AH114" s="1" t="n">
        <f aca="false">VLOOKUP(A114,[1]MONTHLY_CMIE!$A$2:$EK$206,140,FALSE())</f>
        <v>138</v>
      </c>
      <c r="AI114" s="1" t="n">
        <f aca="false">VLOOKUP(A114,[1]MONTHLY_CMIE!$A$2:$EW$206,142,FALSE())</f>
        <v>121.5</v>
      </c>
      <c r="AJ114" s="1" t="n">
        <f aca="false">VLOOKUP(A114,[1]MONTHLY_CMIE!A$1:GY$1048576, 202, FALSE())</f>
        <v>2729.8</v>
      </c>
      <c r="AK114" s="1" t="n">
        <f aca="false">VLOOKUP(A114,[1]MONTHLY_CMIE!A$1:GY$1048576, 203, FALSE())</f>
        <v>64.2</v>
      </c>
      <c r="AL114" s="8" t="n">
        <f aca="false">VLOOKUP(A114,[1]MONTHLY_CMIE!A$1:GY$1048576, 204, FALSE())/1000</f>
        <v>46.92</v>
      </c>
      <c r="AM114" s="1" t="n">
        <f aca="false">VLOOKUP(A114,[1]MONTHLY_CMIE!A$1:GY$1048576, 205, FALSE())</f>
        <v>152970</v>
      </c>
      <c r="AN114" s="1" t="n">
        <f aca="false">D114-E114</f>
        <v>22390.3</v>
      </c>
      <c r="AO114" s="1" t="n">
        <f aca="false">VLOOKUP(A114,[1]MONTHLY_CMIE!A$1:GY$1048576, 206, FALSE())</f>
        <v>56.8</v>
      </c>
      <c r="AP114" s="1" t="n">
        <f aca="false">VLOOKUP(A114,[1]MONTHLY_CMIE!A$1:GY$1048576, 207, FALSE())</f>
        <v>8.2</v>
      </c>
      <c r="AQ114" s="1" t="n">
        <f aca="false">VLOOKUP(A114,[1]MONTHLY_CMIE!A$1:ZZ$1048576, 208, FALSE())</f>
        <v>6.91</v>
      </c>
      <c r="AR114" s="1" t="n">
        <v>225732</v>
      </c>
    </row>
    <row r="115" customFormat="false" ht="13.8" hidden="false" customHeight="false" outlineLevel="0" collapsed="false">
      <c r="A115" s="5" t="n">
        <v>43677</v>
      </c>
      <c r="B115" s="1" t="n">
        <f aca="false">VLOOKUP(A115,[1]MONTHLY_CMIE!$A$2:$DR$206,102,FALSE())</f>
        <v>144.2</v>
      </c>
      <c r="C115" s="1" t="n">
        <f aca="false">VLOOKUP(A115,[1]MONTHLY_CMIE!$A$2:$DR$206,103,FALSE())</f>
        <v>144.7</v>
      </c>
      <c r="D115" s="9" t="n">
        <f aca="false">VLOOKUP(A115,[1]MONTHLY_CMIE!$A$2:$DR$206,95,FALSE())</f>
        <v>26233</v>
      </c>
      <c r="E115" s="9" t="n">
        <f aca="false">VLOOKUP(A115,[1]MONTHLY_CMIE!$A$2:$DR$206,94,FALSE())</f>
        <v>3486.7</v>
      </c>
      <c r="F115" s="9" t="n">
        <f aca="false">VLOOKUP(A115,[1]MONTHLY_CMIE!$A$2:$DR$206,97,FALSE())</f>
        <v>40429.6</v>
      </c>
      <c r="G115" s="9" t="n">
        <f aca="false">VLOOKUP(A115,[1]MONTHLY_CMIE!$A$2:$DR$206,101,FALSE())</f>
        <v>9748.4</v>
      </c>
      <c r="H115" s="1" t="n">
        <v>28968.2</v>
      </c>
      <c r="I115" s="9" t="n">
        <f aca="false">VLOOKUP(A115,[1]MONTHLY_CMIE!$A$2:$DR$206,50,FALSE())</f>
        <v>99740</v>
      </c>
      <c r="J115" s="1" t="n">
        <f aca="false">VLOOKUP(A115,[1]MONTHLY_CMIE!$A$2:$DR$206,13,FALSE())</f>
        <v>28951.6</v>
      </c>
      <c r="K115" s="1" t="n">
        <f aca="false">VLOOKUP(A115,[1]MONTHLY_CMIE!$A$2:$DR$206,14,FALSE())</f>
        <v>293.5</v>
      </c>
      <c r="L115" s="1" t="n">
        <f aca="false">VLOOKUP(A115,[1]MONTHLY_CMIE!$A$2:$DR$206,93,FALSE())</f>
        <v>59300</v>
      </c>
      <c r="M115" s="9" t="n">
        <f aca="false">VLOOKUP(A115,[1]MONTHLY_CMIE!$A$2:$DR$206,16,FALSE())</f>
        <v>108407.5</v>
      </c>
      <c r="N115" s="9" t="n">
        <f aca="false">VLOOKUP(A115,[1]MONTHLY_CMIE!$A$2:$DR$206,19,FALSE())</f>
        <v>21875101.3</v>
      </c>
      <c r="O115" s="9" t="n">
        <f aca="false">VLOOKUP(A115,[1]MONTHLY_CMIE!$A$2:$DR$206,18,FALSE())</f>
        <v>155677814.2</v>
      </c>
      <c r="P115" s="9" t="n">
        <f aca="false">VLOOKUP(A115,[1]MONTHLY_CMIE!$A$2:$DR$206,51,FALSE())</f>
        <v>84957590</v>
      </c>
      <c r="Q115" s="9" t="n">
        <f aca="false">VLOOKUP(A115,[1]MONTHLY_CMIE!$A$2:$DR$206,80,FALSE())</f>
        <v>17988.6</v>
      </c>
      <c r="R115" s="9" t="n">
        <f aca="false">VLOOKUP(A115,[1]MONTHLY_CMIE!$A$2:$DR$206,86,FALSE())</f>
        <v>1511717</v>
      </c>
      <c r="S115" s="9" t="n">
        <f aca="false">VLOOKUP(A115,[1]MONTHLY_CMIE!$A$2:$DR$206,87,FALSE())</f>
        <v>934021</v>
      </c>
      <c r="T115" s="9" t="n">
        <f aca="false">VLOOKUP(A115,[1]MONTHLY_CMIE!$A$2:$DR$206,88,FALSE())</f>
        <v>526504</v>
      </c>
      <c r="U115" s="9" t="n">
        <f aca="false">VLOOKUP(A115,[1]MONTHLY_CMIE!$A$2:$DR$206,47,FALSE()) - VLOOKUP(A115,[1]MONTHLY_CMIE!$A$2:$DR$206,91,FALSE())</f>
        <v>45571</v>
      </c>
      <c r="V115" s="1" t="n">
        <v>52.5</v>
      </c>
      <c r="W115" s="1" t="n">
        <v>53.8</v>
      </c>
      <c r="X115" s="8" t="n">
        <f aca="false">VLOOKUP(A115,[1]MONTHLY_CMIE!$A$1:$DU$1048576, 17, FALSE())</f>
        <v>5.81</v>
      </c>
      <c r="Y115" s="9" t="n">
        <f aca="false">VLOOKUP(A115,[1]MONTHLY_CMIE!A$1:DY$1048576,126,FALSE())</f>
        <v>95994130</v>
      </c>
      <c r="Z115" s="1" t="n">
        <f aca="false">VLOOKUP(A115,[1]MONTHLY_CMIE!$A$1:$DZ$1048576, 130, FALSE())</f>
        <v>146303.1</v>
      </c>
      <c r="AA115" s="1" t="n">
        <f aca="false">VLOOKUP(A115,[1]MONTHLY_CMIE!$A$2:$EK$206,134,FALSE())</f>
        <v>131.8</v>
      </c>
      <c r="AB115" s="1" t="n">
        <f aca="false">VLOOKUP(A115,[1]MONTHLY_CMIE!$A$2:$EK$206,132,FALSE())</f>
        <v>133.7</v>
      </c>
      <c r="AC115" s="1" t="n">
        <f aca="false">VLOOKUP(A115,[1]MONTHLY_CMIE!$A$2:$EK$206,136,FALSE())</f>
        <v>91.8</v>
      </c>
      <c r="AD115" s="1" t="n">
        <f aca="false">VLOOKUP(A115,[1]MONTHLY_CMIE!$A$2:$EK$206,137,FALSE())</f>
        <v>140.4</v>
      </c>
      <c r="AE115" s="1" t="n">
        <f aca="false">VLOOKUP(A115,[1]MONTHLY_CMIE!$A$2:$EK$206,138,FALSE())</f>
        <v>140.1</v>
      </c>
      <c r="AF115" s="1" t="n">
        <f aca="false">VLOOKUP(A115,[1]MONTHLY_CMIE!$A$2:$EK$206,141,FALSE())</f>
        <v>139.2</v>
      </c>
      <c r="AG115" s="1" t="n">
        <f aca="false">VLOOKUP(A115,[1]MONTHLY_CMIE!$A$2:$EK$206,139,FALSE())</f>
        <v>130.3</v>
      </c>
      <c r="AH115" s="1" t="n">
        <f aca="false">VLOOKUP(A115,[1]MONTHLY_CMIE!$A$2:$EK$206,140,FALSE())</f>
        <v>146.6</v>
      </c>
      <c r="AI115" s="1" t="n">
        <f aca="false">VLOOKUP(A115,[1]MONTHLY_CMIE!$A$2:$EW$206,142,FALSE())</f>
        <v>121.3</v>
      </c>
      <c r="AJ115" s="1" t="n">
        <f aca="false">VLOOKUP(A115,[1]MONTHLY_CMIE!A$1:GY$1048576, 202, FALSE())</f>
        <v>2988</v>
      </c>
      <c r="AK115" s="1" t="n">
        <f aca="false">VLOOKUP(A115,[1]MONTHLY_CMIE!A$1:GY$1048576, 203, FALSE())</f>
        <v>63.9</v>
      </c>
      <c r="AL115" s="8" t="n">
        <f aca="false">VLOOKUP(A115,[1]MONTHLY_CMIE!A$1:GY$1048576, 204, FALSE())/1000</f>
        <v>45.9</v>
      </c>
      <c r="AM115" s="1" t="n">
        <f aca="false">VLOOKUP(A115,[1]MONTHLY_CMIE!A$1:GY$1048576, 205, FALSE())</f>
        <v>446050</v>
      </c>
      <c r="AN115" s="1" t="n">
        <f aca="false">D115-E115</f>
        <v>22746.3</v>
      </c>
      <c r="AO115" s="1" t="n">
        <f aca="false">VLOOKUP(A115,[1]MONTHLY_CMIE!A$1:GY$1048576, 206, FALSE())</f>
        <v>48.9</v>
      </c>
      <c r="AP115" s="1" t="n">
        <f aca="false">VLOOKUP(A115,[1]MONTHLY_CMIE!A$1:GY$1048576, 207, FALSE())</f>
        <v>7.75</v>
      </c>
      <c r="AQ115" s="1" t="n">
        <f aca="false">VLOOKUP(A115,[1]MONTHLY_CMIE!A$1:ZZ$1048576, 208, FALSE())</f>
        <v>6.52</v>
      </c>
      <c r="AR115" s="1" t="n">
        <v>200790</v>
      </c>
    </row>
    <row r="116" customFormat="false" ht="13.8" hidden="false" customHeight="false" outlineLevel="0" collapsed="false">
      <c r="A116" s="5" t="n">
        <v>43708</v>
      </c>
      <c r="B116" s="1" t="n">
        <f aca="false">VLOOKUP(A116,[1]MONTHLY_CMIE!$A$2:$DR$206,102,FALSE())</f>
        <v>145</v>
      </c>
      <c r="C116" s="1" t="n">
        <f aca="false">VLOOKUP(A116,[1]MONTHLY_CMIE!$A$2:$DR$206,103,FALSE())</f>
        <v>145.9</v>
      </c>
      <c r="D116" s="9" t="n">
        <f aca="false">VLOOKUP(A116,[1]MONTHLY_CMIE!$A$2:$DR$206,95,FALSE())</f>
        <v>25990.3</v>
      </c>
      <c r="E116" s="9" t="n">
        <f aca="false">VLOOKUP(A116,[1]MONTHLY_CMIE!$A$2:$DR$206,94,FALSE())</f>
        <v>3207.4</v>
      </c>
      <c r="F116" s="9" t="n">
        <f aca="false">VLOOKUP(A116,[1]MONTHLY_CMIE!$A$2:$DR$206,97,FALSE())</f>
        <v>39849.7</v>
      </c>
      <c r="G116" s="9" t="n">
        <f aca="false">VLOOKUP(A116,[1]MONTHLY_CMIE!$A$2:$DR$206,101,FALSE())</f>
        <v>10998.7</v>
      </c>
      <c r="H116" s="1" t="n">
        <v>27486.2</v>
      </c>
      <c r="I116" s="9" t="n">
        <f aca="false">VLOOKUP(A116,[1]MONTHLY_CMIE!$A$2:$DR$206,50,FALSE())</f>
        <v>91060</v>
      </c>
      <c r="J116" s="1" t="n">
        <f aca="false">VLOOKUP(A116,[1]MONTHLY_CMIE!$A$2:$DR$206,13,FALSE())</f>
        <v>28782.3</v>
      </c>
      <c r="K116" s="1" t="n">
        <f aca="false">VLOOKUP(A116,[1]MONTHLY_CMIE!$A$2:$DR$206,14,FALSE())</f>
        <v>289.5</v>
      </c>
      <c r="L116" s="1" t="n">
        <f aca="false">VLOOKUP(A116,[1]MONTHLY_CMIE!$A$2:$DR$206,93,FALSE())</f>
        <v>57603</v>
      </c>
      <c r="M116" s="9" t="n">
        <f aca="false">VLOOKUP(A116,[1]MONTHLY_CMIE!$A$2:$DR$206,16,FALSE())</f>
        <v>106200.2</v>
      </c>
      <c r="N116" s="9" t="n">
        <f aca="false">VLOOKUP(A116,[1]MONTHLY_CMIE!$A$2:$DR$206,19,FALSE())</f>
        <v>21763826.7</v>
      </c>
      <c r="O116" s="9" t="n">
        <f aca="false">VLOOKUP(A116,[1]MONTHLY_CMIE!$A$2:$DR$206,18,FALSE())</f>
        <v>156770904</v>
      </c>
      <c r="P116" s="9" t="n">
        <f aca="false">VLOOKUP(A116,[1]MONTHLY_CMIE!$A$2:$DR$206,51,FALSE())</f>
        <v>85323670</v>
      </c>
      <c r="Q116" s="9" t="n">
        <f aca="false">VLOOKUP(A116,[1]MONTHLY_CMIE!$A$2:$DR$206,80,FALSE())</f>
        <v>17129.9</v>
      </c>
      <c r="R116" s="9" t="n">
        <f aca="false">VLOOKUP(A116,[1]MONTHLY_CMIE!$A$2:$DR$206,86,FALSE())</f>
        <v>1514196</v>
      </c>
      <c r="S116" s="9" t="n">
        <f aca="false">VLOOKUP(A116,[1]MONTHLY_CMIE!$A$2:$DR$206,87,FALSE())</f>
        <v>937486</v>
      </c>
      <c r="T116" s="9" t="n">
        <f aca="false">VLOOKUP(A116,[1]MONTHLY_CMIE!$A$2:$DR$206,88,FALSE())</f>
        <v>520898</v>
      </c>
      <c r="U116" s="9" t="n">
        <f aca="false">VLOOKUP(A116,[1]MONTHLY_CMIE!$A$2:$DR$206,47,FALSE()) - VLOOKUP(A116,[1]MONTHLY_CMIE!$A$2:$DR$206,91,FALSE())</f>
        <v>37050</v>
      </c>
      <c r="V116" s="1" t="n">
        <v>51.4</v>
      </c>
      <c r="W116" s="1" t="n">
        <v>52.4</v>
      </c>
      <c r="X116" s="8" t="n">
        <f aca="false">VLOOKUP(A116,[1]MONTHLY_CMIE!$A$1:$DU$1048576, 17, FALSE())</f>
        <v>5.46</v>
      </c>
      <c r="Y116" s="9" t="n">
        <f aca="false">VLOOKUP(A116,[1]MONTHLY_CMIE!A$1:DY$1048576,126,FALSE())</f>
        <v>96177700</v>
      </c>
      <c r="Z116" s="1" t="n">
        <f aca="false">VLOOKUP(A116,[1]MONTHLY_CMIE!$A$1:$DZ$1048576, 130, FALSE())</f>
        <v>200345.5</v>
      </c>
      <c r="AA116" s="1" t="n">
        <f aca="false">VLOOKUP(A116,[1]MONTHLY_CMIE!$A$2:$EK$206,134,FALSE())</f>
        <v>126.2</v>
      </c>
      <c r="AB116" s="1" t="n">
        <f aca="false">VLOOKUP(A116,[1]MONTHLY_CMIE!$A$2:$EK$206,132,FALSE())</f>
        <v>128.4</v>
      </c>
      <c r="AC116" s="1" t="n">
        <f aca="false">VLOOKUP(A116,[1]MONTHLY_CMIE!$A$2:$EK$206,136,FALSE())</f>
        <v>88.7</v>
      </c>
      <c r="AD116" s="1" t="n">
        <f aca="false">VLOOKUP(A116,[1]MONTHLY_CMIE!$A$2:$EK$206,137,FALSE())</f>
        <v>135.9</v>
      </c>
      <c r="AE116" s="1" t="n">
        <f aca="false">VLOOKUP(A116,[1]MONTHLY_CMIE!$A$2:$EK$206,138,FALSE())</f>
        <v>130.7</v>
      </c>
      <c r="AF116" s="1" t="n">
        <f aca="false">VLOOKUP(A116,[1]MONTHLY_CMIE!$A$2:$EK$206,141,FALSE())</f>
        <v>134.2</v>
      </c>
      <c r="AG116" s="1" t="n">
        <f aca="false">VLOOKUP(A116,[1]MONTHLY_CMIE!$A$2:$EK$206,139,FALSE())</f>
        <v>122</v>
      </c>
      <c r="AH116" s="1" t="n">
        <f aca="false">VLOOKUP(A116,[1]MONTHLY_CMIE!$A$2:$EK$206,140,FALSE())</f>
        <v>144.4</v>
      </c>
      <c r="AI116" s="1" t="n">
        <f aca="false">VLOOKUP(A116,[1]MONTHLY_CMIE!$A$2:$EW$206,142,FALSE())</f>
        <v>121.5</v>
      </c>
      <c r="AJ116" s="1" t="n">
        <f aca="false">VLOOKUP(A116,[1]MONTHLY_CMIE!A$1:GY$1048576, 202, FALSE())</f>
        <v>2668.4</v>
      </c>
      <c r="AK116" s="1" t="n">
        <f aca="false">VLOOKUP(A116,[1]MONTHLY_CMIE!A$1:GY$1048576, 203, FALSE())</f>
        <v>59</v>
      </c>
      <c r="AL116" s="8" t="n">
        <f aca="false">VLOOKUP(A116,[1]MONTHLY_CMIE!A$1:GY$1048576, 204, FALSE())/1000</f>
        <v>45.2</v>
      </c>
      <c r="AM116" s="1" t="n">
        <f aca="false">VLOOKUP(A116,[1]MONTHLY_CMIE!A$1:GY$1048576, 205, FALSE())</f>
        <v>285710</v>
      </c>
      <c r="AN116" s="1" t="n">
        <f aca="false">D116-E116</f>
        <v>22782.9</v>
      </c>
      <c r="AO116" s="1" t="n">
        <f aca="false">VLOOKUP(A116,[1]MONTHLY_CMIE!A$1:GY$1048576, 206, FALSE())</f>
        <v>43.6</v>
      </c>
      <c r="AP116" s="1" t="n">
        <f aca="false">VLOOKUP(A116,[1]MONTHLY_CMIE!A$1:GY$1048576, 207, FALSE())</f>
        <v>7.74</v>
      </c>
      <c r="AQ116" s="1" t="n">
        <f aca="false">VLOOKUP(A116,[1]MONTHLY_CMIE!A$1:ZZ$1048576, 208, FALSE())</f>
        <v>6.47</v>
      </c>
      <c r="AR116" s="1" t="n">
        <v>196524</v>
      </c>
    </row>
    <row r="117" customFormat="false" ht="13.8" hidden="false" customHeight="false" outlineLevel="0" collapsed="false">
      <c r="A117" s="5" t="n">
        <v>43738</v>
      </c>
      <c r="B117" s="1" t="n">
        <f aca="false">VLOOKUP(A117,[1]MONTHLY_CMIE!$A$2:$DR$206,102,FALSE())</f>
        <v>145.8</v>
      </c>
      <c r="C117" s="1" t="n">
        <f aca="false">VLOOKUP(A117,[1]MONTHLY_CMIE!$A$2:$DR$206,103,FALSE())</f>
        <v>147</v>
      </c>
      <c r="D117" s="9" t="n">
        <f aca="false">VLOOKUP(A117,[1]MONTHLY_CMIE!$A$2:$DR$206,95,FALSE())</f>
        <v>26025.8</v>
      </c>
      <c r="E117" s="9" t="n">
        <f aca="false">VLOOKUP(A117,[1]MONTHLY_CMIE!$A$2:$DR$206,94,FALSE())</f>
        <v>3438.5</v>
      </c>
      <c r="F117" s="9" t="n">
        <f aca="false">VLOOKUP(A117,[1]MONTHLY_CMIE!$A$2:$DR$206,97,FALSE())</f>
        <v>37696.8</v>
      </c>
      <c r="G117" s="9" t="n">
        <f aca="false">VLOOKUP(A117,[1]MONTHLY_CMIE!$A$2:$DR$206,101,FALSE())</f>
        <v>9086.7</v>
      </c>
      <c r="H117" s="1" t="n">
        <v>27334.5</v>
      </c>
      <c r="I117" s="9" t="n">
        <f aca="false">VLOOKUP(A117,[1]MONTHLY_CMIE!$A$2:$DR$206,50,FALSE())</f>
        <v>88550</v>
      </c>
      <c r="J117" s="1" t="n">
        <f aca="false">VLOOKUP(A117,[1]MONTHLY_CMIE!$A$2:$DR$206,13,FALSE())</f>
        <v>27754.3</v>
      </c>
      <c r="K117" s="1" t="n">
        <f aca="false">VLOOKUP(A117,[1]MONTHLY_CMIE!$A$2:$DR$206,14,FALSE())</f>
        <v>285.3</v>
      </c>
      <c r="L117" s="1" t="n">
        <f aca="false">VLOOKUP(A117,[1]MONTHLY_CMIE!$A$2:$DR$206,93,FALSE())</f>
        <v>54567</v>
      </c>
      <c r="M117" s="9" t="n">
        <f aca="false">VLOOKUP(A117,[1]MONTHLY_CMIE!$A$2:$DR$206,16,FALSE())</f>
        <v>105194.5</v>
      </c>
      <c r="N117" s="9" t="n">
        <f aca="false">VLOOKUP(A117,[1]MONTHLY_CMIE!$A$2:$DR$206,19,FALSE())</f>
        <v>21861478.9</v>
      </c>
      <c r="O117" s="9" t="n">
        <f aca="false">VLOOKUP(A117,[1]MONTHLY_CMIE!$A$2:$DR$206,18,FALSE())</f>
        <v>158141674.6</v>
      </c>
      <c r="P117" s="9" t="n">
        <f aca="false">VLOOKUP(A117,[1]MONTHLY_CMIE!$A$2:$DR$206,51,FALSE())</f>
        <v>86203290</v>
      </c>
      <c r="Q117" s="9" t="n">
        <f aca="false">VLOOKUP(A117,[1]MONTHLY_CMIE!$A$2:$DR$206,80,FALSE())</f>
        <v>16189.1</v>
      </c>
      <c r="R117" s="9" t="n">
        <f aca="false">VLOOKUP(A117,[1]MONTHLY_CMIE!$A$2:$DR$206,86,FALSE())</f>
        <v>1656658</v>
      </c>
      <c r="S117" s="9" t="n">
        <f aca="false">VLOOKUP(A117,[1]MONTHLY_CMIE!$A$2:$DR$206,87,FALSE())</f>
        <v>1043621</v>
      </c>
      <c r="T117" s="9" t="n">
        <f aca="false">VLOOKUP(A117,[1]MONTHLY_CMIE!$A$2:$DR$206,88,FALSE())</f>
        <v>555754</v>
      </c>
      <c r="U117" s="9" t="n">
        <f aca="false">VLOOKUP(A117,[1]MONTHLY_CMIE!$A$2:$DR$206,47,FALSE()) - VLOOKUP(A117,[1]MONTHLY_CMIE!$A$2:$DR$206,91,FALSE())</f>
        <v>84636</v>
      </c>
      <c r="V117" s="1" t="n">
        <v>51.4</v>
      </c>
      <c r="W117" s="1" t="n">
        <v>48.7</v>
      </c>
      <c r="X117" s="8" t="n">
        <f aca="false">VLOOKUP(A117,[1]MONTHLY_CMIE!$A$1:$DU$1048576, 17, FALSE())</f>
        <v>5.33</v>
      </c>
      <c r="Y117" s="9" t="n">
        <f aca="false">VLOOKUP(A117,[1]MONTHLY_CMIE!A$1:DY$1048576,126,FALSE())</f>
        <v>97087690</v>
      </c>
      <c r="Z117" s="1" t="n">
        <f aca="false">VLOOKUP(A117,[1]MONTHLY_CMIE!$A$1:$DZ$1048576, 130, FALSE())</f>
        <v>179891.6</v>
      </c>
      <c r="AA117" s="1" t="n">
        <f aca="false">VLOOKUP(A117,[1]MONTHLY_CMIE!$A$2:$EK$206,134,FALSE())</f>
        <v>122.9</v>
      </c>
      <c r="AB117" s="1" t="n">
        <f aca="false">VLOOKUP(A117,[1]MONTHLY_CMIE!$A$2:$EK$206,132,FALSE())</f>
        <v>126</v>
      </c>
      <c r="AC117" s="1" t="n">
        <f aca="false">VLOOKUP(A117,[1]MONTHLY_CMIE!$A$2:$EK$206,136,FALSE())</f>
        <v>91.4</v>
      </c>
      <c r="AD117" s="1" t="n">
        <f aca="false">VLOOKUP(A117,[1]MONTHLY_CMIE!$A$2:$EK$206,137,FALSE())</f>
        <v>134.1</v>
      </c>
      <c r="AE117" s="1" t="n">
        <f aca="false">VLOOKUP(A117,[1]MONTHLY_CMIE!$A$2:$EK$206,138,FALSE())</f>
        <v>127.6</v>
      </c>
      <c r="AF117" s="1" t="n">
        <f aca="false">VLOOKUP(A117,[1]MONTHLY_CMIE!$A$2:$EK$206,141,FALSE())</f>
        <v>134.2</v>
      </c>
      <c r="AG117" s="1" t="n">
        <f aca="false">VLOOKUP(A117,[1]MONTHLY_CMIE!$A$2:$EK$206,139,FALSE())</f>
        <v>122.5</v>
      </c>
      <c r="AH117" s="1" t="n">
        <f aca="false">VLOOKUP(A117,[1]MONTHLY_CMIE!$A$2:$EK$206,140,FALSE())</f>
        <v>144</v>
      </c>
      <c r="AI117" s="1" t="n">
        <f aca="false">VLOOKUP(A117,[1]MONTHLY_CMIE!$A$2:$EW$206,142,FALSE())</f>
        <v>121.3</v>
      </c>
      <c r="AJ117" s="1" t="n">
        <f aca="false">VLOOKUP(A117,[1]MONTHLY_CMIE!A$1:GY$1048576, 202, FALSE())</f>
        <v>2680.6</v>
      </c>
      <c r="AK117" s="1" t="n">
        <f aca="false">VLOOKUP(A117,[1]MONTHLY_CMIE!A$1:GY$1048576, 203, FALSE())</f>
        <v>62.8</v>
      </c>
      <c r="AL117" s="8" t="n">
        <f aca="false">VLOOKUP(A117,[1]MONTHLY_CMIE!A$1:GY$1048576, 204, FALSE())/1000</f>
        <v>45.275</v>
      </c>
      <c r="AM117" s="1" t="n">
        <f aca="false">VLOOKUP(A117,[1]MONTHLY_CMIE!A$1:GY$1048576, 205, FALSE())</f>
        <v>513610</v>
      </c>
      <c r="AN117" s="1" t="n">
        <f aca="false">D117-E117</f>
        <v>22587.3</v>
      </c>
      <c r="AO117" s="1" t="n">
        <f aca="false">VLOOKUP(A117,[1]MONTHLY_CMIE!A$1:GY$1048576, 206, FALSE())</f>
        <v>40.1</v>
      </c>
      <c r="AP117" s="1" t="n">
        <f aca="false">VLOOKUP(A117,[1]MONTHLY_CMIE!A$1:GY$1048576, 207, FALSE())</f>
        <v>7.82</v>
      </c>
      <c r="AQ117" s="1" t="n">
        <f aca="false">VLOOKUP(A117,[1]MONTHLY_CMIE!A$1:ZZ$1048576, 208, FALSE())</f>
        <v>6.67</v>
      </c>
      <c r="AR117" s="1" t="n">
        <v>223317</v>
      </c>
    </row>
    <row r="118" customFormat="false" ht="13.8" hidden="false" customHeight="false" outlineLevel="0" collapsed="false">
      <c r="A118" s="5" t="n">
        <v>43769</v>
      </c>
      <c r="B118" s="1" t="n">
        <f aca="false">VLOOKUP(A118,[1]MONTHLY_CMIE!$A$2:$DR$206,102,FALSE())</f>
        <v>147.2</v>
      </c>
      <c r="C118" s="1" t="n">
        <f aca="false">VLOOKUP(A118,[1]MONTHLY_CMIE!$A$2:$DR$206,103,FALSE())</f>
        <v>149.6</v>
      </c>
      <c r="D118" s="9" t="n">
        <f aca="false">VLOOKUP(A118,[1]MONTHLY_CMIE!$A$2:$DR$206,95,FALSE())</f>
        <v>26232.8</v>
      </c>
      <c r="E118" s="9" t="n">
        <f aca="false">VLOOKUP(A118,[1]MONTHLY_CMIE!$A$2:$DR$206,94,FALSE())</f>
        <v>3444</v>
      </c>
      <c r="F118" s="9" t="n">
        <f aca="false">VLOOKUP(A118,[1]MONTHLY_CMIE!$A$2:$DR$206,97,FALSE())</f>
        <v>37986</v>
      </c>
      <c r="G118" s="9" t="n">
        <f aca="false">VLOOKUP(A118,[1]MONTHLY_CMIE!$A$2:$DR$206,101,FALSE())</f>
        <v>9728.5</v>
      </c>
      <c r="H118" s="1" t="n">
        <v>26417.7</v>
      </c>
      <c r="I118" s="9" t="n">
        <f aca="false">VLOOKUP(A118,[1]MONTHLY_CMIE!$A$2:$DR$206,50,FALSE())</f>
        <v>93820</v>
      </c>
      <c r="J118" s="1" t="n">
        <f aca="false">VLOOKUP(A118,[1]MONTHLY_CMIE!$A$2:$DR$206,13,FALSE())</f>
        <v>29579.9</v>
      </c>
      <c r="K118" s="1" t="n">
        <f aca="false">VLOOKUP(A118,[1]MONTHLY_CMIE!$A$2:$DR$206,14,FALSE())</f>
        <v>300.7</v>
      </c>
      <c r="L118" s="1" t="n">
        <f aca="false">VLOOKUP(A118,[1]MONTHLY_CMIE!$A$2:$DR$206,93,FALSE())</f>
        <v>56978</v>
      </c>
      <c r="M118" s="9" t="n">
        <f aca="false">VLOOKUP(A118,[1]MONTHLY_CMIE!$A$2:$DR$206,16,FALSE())</f>
        <v>98909</v>
      </c>
      <c r="N118" s="9" t="n">
        <f aca="false">VLOOKUP(A118,[1]MONTHLY_CMIE!$A$2:$DR$206,19,FALSE())</f>
        <v>22571352.2</v>
      </c>
      <c r="O118" s="9" t="n">
        <f aca="false">VLOOKUP(A118,[1]MONTHLY_CMIE!$A$2:$DR$206,18,FALSE())</f>
        <v>159553619.9</v>
      </c>
      <c r="P118" s="9" t="n">
        <f aca="false">VLOOKUP(A118,[1]MONTHLY_CMIE!$A$2:$DR$206,51,FALSE())</f>
        <v>86635580</v>
      </c>
      <c r="Q118" s="9" t="n">
        <f aca="false">VLOOKUP(A118,[1]MONTHLY_CMIE!$A$2:$DR$206,80,FALSE())</f>
        <v>17343.5</v>
      </c>
      <c r="R118" s="9" t="n">
        <f aca="false">VLOOKUP(A118,[1]MONTHLY_CMIE!$A$2:$DR$206,86,FALSE())</f>
        <v>1757180</v>
      </c>
      <c r="S118" s="9" t="n">
        <f aca="false">VLOOKUP(A118,[1]MONTHLY_CMIE!$A$2:$DR$206,87,FALSE())</f>
        <v>1116886</v>
      </c>
      <c r="T118" s="9" t="n">
        <f aca="false">VLOOKUP(A118,[1]MONTHLY_CMIE!$A$2:$DR$206,88,FALSE())</f>
        <v>580120</v>
      </c>
      <c r="U118" s="9" t="n">
        <f aca="false">VLOOKUP(A118,[1]MONTHLY_CMIE!$A$2:$DR$206,47,FALSE()) - VLOOKUP(A118,[1]MONTHLY_CMIE!$A$2:$DR$206,91,FALSE())</f>
        <v>106889</v>
      </c>
      <c r="V118" s="1" t="n">
        <v>50.6</v>
      </c>
      <c r="W118" s="1" t="n">
        <v>49.2</v>
      </c>
      <c r="X118" s="8" t="n">
        <f aca="false">VLOOKUP(A118,[1]MONTHLY_CMIE!$A$1:$DU$1048576, 17, FALSE())</f>
        <v>5.15</v>
      </c>
      <c r="Y118" s="9" t="n">
        <f aca="false">VLOOKUP(A118,[1]MONTHLY_CMIE!A$1:DY$1048576,126,FALSE())</f>
        <v>97707840</v>
      </c>
      <c r="Z118" s="1" t="n">
        <f aca="false">VLOOKUP(A118,[1]MONTHLY_CMIE!$A$1:$DZ$1048576, 130, FALSE())</f>
        <v>142656.5</v>
      </c>
      <c r="AA118" s="1" t="n">
        <f aca="false">VLOOKUP(A118,[1]MONTHLY_CMIE!$A$2:$EK$206,134,FALSE())</f>
        <v>124</v>
      </c>
      <c r="AB118" s="1" t="n">
        <f aca="false">VLOOKUP(A118,[1]MONTHLY_CMIE!$A$2:$EK$206,132,FALSE())</f>
        <v>126.3</v>
      </c>
      <c r="AC118" s="1" t="n">
        <f aca="false">VLOOKUP(A118,[1]MONTHLY_CMIE!$A$2:$EK$206,136,FALSE())</f>
        <v>88.5</v>
      </c>
      <c r="AD118" s="1" t="n">
        <f aca="false">VLOOKUP(A118,[1]MONTHLY_CMIE!$A$2:$EK$206,137,FALSE())</f>
        <v>136.4</v>
      </c>
      <c r="AE118" s="1" t="n">
        <f aca="false">VLOOKUP(A118,[1]MONTHLY_CMIE!$A$2:$EK$206,138,FALSE())</f>
        <v>129.9</v>
      </c>
      <c r="AF118" s="1" t="n">
        <f aca="false">VLOOKUP(A118,[1]MONTHLY_CMIE!$A$2:$EK$206,141,FALSE())</f>
        <v>127.1</v>
      </c>
      <c r="AG118" s="1" t="n">
        <f aca="false">VLOOKUP(A118,[1]MONTHLY_CMIE!$A$2:$EK$206,139,FALSE())</f>
        <v>113.3</v>
      </c>
      <c r="AH118" s="1" t="n">
        <f aca="false">VLOOKUP(A118,[1]MONTHLY_CMIE!$A$2:$EK$206,140,FALSE())</f>
        <v>138.6</v>
      </c>
      <c r="AI118" s="1" t="n">
        <f aca="false">VLOOKUP(A118,[1]MONTHLY_CMIE!$A$2:$EW$206,142,FALSE())</f>
        <v>122</v>
      </c>
      <c r="AJ118" s="1" t="n">
        <f aca="false">VLOOKUP(A118,[1]MONTHLY_CMIE!A$1:GY$1048576, 202, FALSE())</f>
        <v>2638.6</v>
      </c>
      <c r="AK118" s="1" t="n">
        <f aca="false">VLOOKUP(A118,[1]MONTHLY_CMIE!A$1:GY$1048576, 203, FALSE())</f>
        <v>59.7</v>
      </c>
      <c r="AL118" s="8" t="n">
        <f aca="false">VLOOKUP(A118,[1]MONTHLY_CMIE!A$1:GY$1048576, 204, FALSE())/1000</f>
        <v>44.75</v>
      </c>
      <c r="AM118" s="1" t="n">
        <f aca="false">VLOOKUP(A118,[1]MONTHLY_CMIE!A$1:GY$1048576, 205, FALSE())</f>
        <v>137360</v>
      </c>
      <c r="AN118" s="1" t="n">
        <f aca="false">D118-E118</f>
        <v>22788.8</v>
      </c>
      <c r="AO118" s="1" t="n">
        <f aca="false">VLOOKUP(A118,[1]MONTHLY_CMIE!A$1:GY$1048576, 206, FALSE())</f>
        <v>50.4</v>
      </c>
      <c r="AP118" s="1" t="n">
        <f aca="false">VLOOKUP(A118,[1]MONTHLY_CMIE!A$1:GY$1048576, 207, FALSE())</f>
        <v>7.82</v>
      </c>
      <c r="AQ118" s="1" t="n">
        <f aca="false">VLOOKUP(A118,[1]MONTHLY_CMIE!A$1:ZZ$1048576, 208, FALSE())</f>
        <v>6.67</v>
      </c>
      <c r="AR118" s="1" t="n">
        <v>285027</v>
      </c>
    </row>
    <row r="119" customFormat="false" ht="13.8" hidden="false" customHeight="false" outlineLevel="0" collapsed="false">
      <c r="A119" s="5" t="n">
        <v>43799</v>
      </c>
      <c r="B119" s="1" t="n">
        <f aca="false">VLOOKUP(A119,[1]MONTHLY_CMIE!$A$2:$DR$206,102,FALSE())</f>
        <v>148.6</v>
      </c>
      <c r="C119" s="1" t="n">
        <f aca="false">VLOOKUP(A119,[1]MONTHLY_CMIE!$A$2:$DR$206,103,FALSE())</f>
        <v>151.9</v>
      </c>
      <c r="D119" s="9" t="n">
        <f aca="false">VLOOKUP(A119,[1]MONTHLY_CMIE!$A$2:$DR$206,95,FALSE())</f>
        <v>25772.2</v>
      </c>
      <c r="E119" s="9" t="n">
        <f aca="false">VLOOKUP(A119,[1]MONTHLY_CMIE!$A$2:$DR$206,94,FALSE())</f>
        <v>3817.9</v>
      </c>
      <c r="F119" s="9" t="n">
        <f aca="false">VLOOKUP(A119,[1]MONTHLY_CMIE!$A$2:$DR$206,97,FALSE())</f>
        <v>38524.2</v>
      </c>
      <c r="G119" s="9" t="n">
        <f aca="false">VLOOKUP(A119,[1]MONTHLY_CMIE!$A$2:$DR$206,101,FALSE())</f>
        <v>11069.4</v>
      </c>
      <c r="H119" s="1" t="n">
        <v>24510.1</v>
      </c>
      <c r="I119" s="9" t="n">
        <f aca="false">VLOOKUP(A119,[1]MONTHLY_CMIE!$A$2:$DR$206,50,FALSE())</f>
        <v>101050</v>
      </c>
      <c r="J119" s="1" t="n">
        <f aca="false">VLOOKUP(A119,[1]MONTHLY_CMIE!$A$2:$DR$206,13,FALSE())</f>
        <v>31215.6</v>
      </c>
      <c r="K119" s="1" t="n">
        <f aca="false">VLOOKUP(A119,[1]MONTHLY_CMIE!$A$2:$DR$206,14,FALSE())</f>
        <v>279.7</v>
      </c>
      <c r="L119" s="1" t="n">
        <f aca="false">VLOOKUP(A119,[1]MONTHLY_CMIE!$A$2:$DR$206,93,FALSE())</f>
        <v>57172</v>
      </c>
      <c r="M119" s="9" t="n">
        <f aca="false">VLOOKUP(A119,[1]MONTHLY_CMIE!$A$2:$DR$206,16,FALSE())</f>
        <v>93665.9</v>
      </c>
      <c r="N119" s="9" t="n">
        <f aca="false">VLOOKUP(A119,[1]MONTHLY_CMIE!$A$2:$DR$206,19,FALSE())</f>
        <v>22673845.6</v>
      </c>
      <c r="O119" s="9" t="n">
        <f aca="false">VLOOKUP(A119,[1]MONTHLY_CMIE!$A$2:$DR$206,18,FALSE())</f>
        <v>159457485.3</v>
      </c>
      <c r="P119" s="9" t="n">
        <f aca="false">VLOOKUP(A119,[1]MONTHLY_CMIE!$A$2:$DR$206,51,FALSE())</f>
        <v>86739080</v>
      </c>
      <c r="Q119" s="9" t="n">
        <f aca="false">VLOOKUP(A119,[1]MONTHLY_CMIE!$A$2:$DR$206,80,FALSE())</f>
        <v>18512.5</v>
      </c>
      <c r="R119" s="9" t="n">
        <f aca="false">VLOOKUP(A119,[1]MONTHLY_CMIE!$A$2:$DR$206,86,FALSE())</f>
        <v>1410939</v>
      </c>
      <c r="S119" s="9" t="n">
        <f aca="false">VLOOKUP(A119,[1]MONTHLY_CMIE!$A$2:$DR$206,87,FALSE())</f>
        <v>893538</v>
      </c>
      <c r="T119" s="9" t="n">
        <f aca="false">VLOOKUP(A119,[1]MONTHLY_CMIE!$A$2:$DR$206,88,FALSE())</f>
        <v>459851</v>
      </c>
      <c r="U119" s="9" t="n">
        <f aca="false">VLOOKUP(A119,[1]MONTHLY_CMIE!$A$2:$DR$206,47,FALSE()) - VLOOKUP(A119,[1]MONTHLY_CMIE!$A$2:$DR$206,91,FALSE())</f>
        <v>54432</v>
      </c>
      <c r="V119" s="1" t="n">
        <v>51.2</v>
      </c>
      <c r="W119" s="1" t="n">
        <v>52.7</v>
      </c>
      <c r="X119" s="8" t="n">
        <f aca="false">VLOOKUP(A119,[1]MONTHLY_CMIE!$A$1:$DU$1048576, 17, FALSE())</f>
        <v>5.01</v>
      </c>
      <c r="Y119" s="9" t="n">
        <f aca="false">VLOOKUP(A119,[1]MONTHLY_CMIE!A$1:DY$1048576,126,FALSE())</f>
        <v>97995450</v>
      </c>
      <c r="Z119" s="1" t="n">
        <f aca="false">VLOOKUP(A119,[1]MONTHLY_CMIE!$A$1:$DZ$1048576, 130, FALSE())</f>
        <v>253654.1</v>
      </c>
      <c r="AA119" s="1" t="n">
        <f aca="false">VLOOKUP(A119,[1]MONTHLY_CMIE!$A$2:$EK$206,134,FALSE())</f>
        <v>128.8</v>
      </c>
      <c r="AB119" s="1" t="n">
        <f aca="false">VLOOKUP(A119,[1]MONTHLY_CMIE!$A$2:$EK$206,132,FALSE())</f>
        <v>130.6</v>
      </c>
      <c r="AC119" s="1" t="n">
        <f aca="false">VLOOKUP(A119,[1]MONTHLY_CMIE!$A$2:$EK$206,136,FALSE())</f>
        <v>91.1</v>
      </c>
      <c r="AD119" s="1" t="n">
        <f aca="false">VLOOKUP(A119,[1]MONTHLY_CMIE!$A$2:$EK$206,137,FALSE())</f>
        <v>140.9</v>
      </c>
      <c r="AE119" s="1" t="n">
        <f aca="false">VLOOKUP(A119,[1]MONTHLY_CMIE!$A$2:$EK$206,138,FALSE())</f>
        <v>134.5</v>
      </c>
      <c r="AF119" s="1" t="n">
        <f aca="false">VLOOKUP(A119,[1]MONTHLY_CMIE!$A$2:$EK$206,141,FALSE())</f>
        <v>134.9</v>
      </c>
      <c r="AG119" s="1" t="n">
        <f aca="false">VLOOKUP(A119,[1]MONTHLY_CMIE!$A$2:$EK$206,139,FALSE())</f>
        <v>116.7</v>
      </c>
      <c r="AH119" s="1" t="n">
        <f aca="false">VLOOKUP(A119,[1]MONTHLY_CMIE!$A$2:$EK$206,140,FALSE())</f>
        <v>150.2</v>
      </c>
      <c r="AI119" s="1" t="n">
        <f aca="false">VLOOKUP(A119,[1]MONTHLY_CMIE!$A$2:$EW$206,142,FALSE())</f>
        <v>122.3</v>
      </c>
      <c r="AJ119" s="1" t="n">
        <f aca="false">VLOOKUP(A119,[1]MONTHLY_CMIE!A$1:GY$1048576, 202, FALSE())</f>
        <v>2991.5</v>
      </c>
      <c r="AK119" s="1" t="n">
        <f aca="false">VLOOKUP(A119,[1]MONTHLY_CMIE!A$1:GY$1048576, 203, FALSE())</f>
        <v>63.2</v>
      </c>
      <c r="AL119" s="8" t="n">
        <f aca="false">VLOOKUP(A119,[1]MONTHLY_CMIE!A$1:GY$1048576, 204, FALSE())/1000</f>
        <v>44.88</v>
      </c>
      <c r="AM119" s="1" t="n">
        <f aca="false">VLOOKUP(A119,[1]MONTHLY_CMIE!A$1:GY$1048576, 205, FALSE())</f>
        <v>125690</v>
      </c>
      <c r="AN119" s="1" t="n">
        <f aca="false">D119-E119</f>
        <v>21954.3</v>
      </c>
      <c r="AO119" s="1" t="n">
        <f aca="false">VLOOKUP(A119,[1]MONTHLY_CMIE!A$1:GY$1048576, 206, FALSE())</f>
        <v>61.4</v>
      </c>
      <c r="AP119" s="1" t="n">
        <f aca="false">VLOOKUP(A119,[1]MONTHLY_CMIE!A$1:GY$1048576, 207, FALSE())</f>
        <v>7.78</v>
      </c>
      <c r="AQ119" s="1" t="n">
        <f aca="false">VLOOKUP(A119,[1]MONTHLY_CMIE!A$1:ZZ$1048576, 208, FALSE())</f>
        <v>6.66</v>
      </c>
      <c r="AR119" s="1" t="n">
        <v>263773</v>
      </c>
    </row>
    <row r="120" customFormat="false" ht="13.8" hidden="false" customHeight="false" outlineLevel="0" collapsed="false">
      <c r="A120" s="5" t="n">
        <v>43830</v>
      </c>
      <c r="B120" s="1" t="n">
        <f aca="false">VLOOKUP(A120,[1]MONTHLY_CMIE!$A$2:$DR$206,102,FALSE())</f>
        <v>150.4</v>
      </c>
      <c r="C120" s="1" t="n">
        <f aca="false">VLOOKUP(A120,[1]MONTHLY_CMIE!$A$2:$DR$206,103,FALSE())</f>
        <v>155</v>
      </c>
      <c r="D120" s="9" t="n">
        <f aca="false">VLOOKUP(A120,[1]MONTHLY_CMIE!$A$2:$DR$206,95,FALSE())</f>
        <v>27108.4</v>
      </c>
      <c r="E120" s="9" t="n">
        <f aca="false">VLOOKUP(A120,[1]MONTHLY_CMIE!$A$2:$DR$206,94,FALSE())</f>
        <v>3631.7</v>
      </c>
      <c r="F120" s="9" t="n">
        <f aca="false">VLOOKUP(A120,[1]MONTHLY_CMIE!$A$2:$DR$206,97,FALSE())</f>
        <v>39595.6</v>
      </c>
      <c r="G120" s="9" t="n">
        <f aca="false">VLOOKUP(A120,[1]MONTHLY_CMIE!$A$2:$DR$206,101,FALSE())</f>
        <v>10719.3</v>
      </c>
      <c r="H120" s="1" t="n">
        <v>26409</v>
      </c>
      <c r="I120" s="9" t="n">
        <f aca="false">VLOOKUP(A120,[1]MONTHLY_CMIE!$A$2:$DR$206,50,FALSE())</f>
        <v>108860</v>
      </c>
      <c r="J120" s="1" t="n">
        <f aca="false">VLOOKUP(A120,[1]MONTHLY_CMIE!$A$2:$DR$206,13,FALSE())</f>
        <v>31853.5</v>
      </c>
      <c r="K120" s="1" t="n">
        <f aca="false">VLOOKUP(A120,[1]MONTHLY_CMIE!$A$2:$DR$206,14,FALSE())</f>
        <v>282.7</v>
      </c>
      <c r="L120" s="1" t="n">
        <f aca="false">VLOOKUP(A120,[1]MONTHLY_CMIE!$A$2:$DR$206,93,FALSE())</f>
        <v>60520</v>
      </c>
      <c r="M120" s="9" t="n">
        <f aca="false">VLOOKUP(A120,[1]MONTHLY_CMIE!$A$2:$DR$206,16,FALSE())</f>
        <v>99098.1</v>
      </c>
      <c r="N120" s="9" t="n">
        <f aca="false">VLOOKUP(A120,[1]MONTHLY_CMIE!$A$2:$DR$206,19,FALSE())</f>
        <v>22720661</v>
      </c>
      <c r="O120" s="9" t="n">
        <f aca="false">VLOOKUP(A120,[1]MONTHLY_CMIE!$A$2:$DR$206,18,FALSE())</f>
        <v>160629780.3</v>
      </c>
      <c r="P120" s="9" t="n">
        <f aca="false">VLOOKUP(A120,[1]MONTHLY_CMIE!$A$2:$DR$206,51,FALSE())</f>
        <v>87373460</v>
      </c>
      <c r="Q120" s="9" t="n">
        <f aca="false">VLOOKUP(A120,[1]MONTHLY_CMIE!$A$2:$DR$206,80,FALSE())</f>
        <v>18945.6</v>
      </c>
      <c r="R120" s="9" t="n">
        <f aca="false">VLOOKUP(A120,[1]MONTHLY_CMIE!$A$2:$DR$206,86,FALSE())</f>
        <v>1050038</v>
      </c>
      <c r="S120" s="9" t="n">
        <f aca="false">VLOOKUP(A120,[1]MONTHLY_CMIE!$A$2:$DR$206,87,FALSE())</f>
        <v>697819</v>
      </c>
      <c r="T120" s="9" t="n">
        <f aca="false">VLOOKUP(A120,[1]MONTHLY_CMIE!$A$2:$DR$206,88,FALSE())</f>
        <v>306550</v>
      </c>
      <c r="U120" s="9" t="n">
        <f aca="false">VLOOKUP(A120,[1]MONTHLY_CMIE!$A$2:$DR$206,47,FALSE()) - VLOOKUP(A120,[1]MONTHLY_CMIE!$A$2:$DR$206,91,FALSE())</f>
        <v>42806</v>
      </c>
      <c r="V120" s="1" t="n">
        <v>52.7</v>
      </c>
      <c r="W120" s="1" t="n">
        <v>53.3</v>
      </c>
      <c r="X120" s="8" t="n">
        <f aca="false">VLOOKUP(A120,[1]MONTHLY_CMIE!$A$1:$DU$1048576, 17, FALSE())</f>
        <v>4.99</v>
      </c>
      <c r="Y120" s="9" t="n">
        <f aca="false">VLOOKUP(A120,[1]MONTHLY_CMIE!A$1:DY$1048576,126,FALSE())</f>
        <v>98823640</v>
      </c>
      <c r="Z120" s="1" t="n">
        <f aca="false">VLOOKUP(A120,[1]MONTHLY_CMIE!$A$1:$DZ$1048576, 130, FALSE())</f>
        <v>272762.9</v>
      </c>
      <c r="AA120" s="1" t="n">
        <f aca="false">VLOOKUP(A120,[1]MONTHLY_CMIE!$A$2:$EK$206,134,FALSE())</f>
        <v>134.5</v>
      </c>
      <c r="AB120" s="1" t="n">
        <f aca="false">VLOOKUP(A120,[1]MONTHLY_CMIE!$A$2:$EK$206,132,FALSE())</f>
        <v>135.4</v>
      </c>
      <c r="AC120" s="1" t="n">
        <f aca="false">VLOOKUP(A120,[1]MONTHLY_CMIE!$A$2:$EK$206,136,FALSE())</f>
        <v>93.7</v>
      </c>
      <c r="AD120" s="1" t="n">
        <f aca="false">VLOOKUP(A120,[1]MONTHLY_CMIE!$A$2:$EK$206,137,FALSE())</f>
        <v>146.9</v>
      </c>
      <c r="AE120" s="1" t="n">
        <f aca="false">VLOOKUP(A120,[1]MONTHLY_CMIE!$A$2:$EK$206,138,FALSE())</f>
        <v>146.4</v>
      </c>
      <c r="AF120" s="1" t="n">
        <f aca="false">VLOOKUP(A120,[1]MONTHLY_CMIE!$A$2:$EK$206,141,FALSE())</f>
        <v>139.5</v>
      </c>
      <c r="AG120" s="1" t="n">
        <f aca="false">VLOOKUP(A120,[1]MONTHLY_CMIE!$A$2:$EK$206,139,FALSE())</f>
        <v>117.3</v>
      </c>
      <c r="AH120" s="1" t="n">
        <f aca="false">VLOOKUP(A120,[1]MONTHLY_CMIE!$A$2:$EK$206,140,FALSE())</f>
        <v>158.1</v>
      </c>
      <c r="AI120" s="1" t="n">
        <f aca="false">VLOOKUP(A120,[1]MONTHLY_CMIE!$A$2:$EW$206,142,FALSE())</f>
        <v>123</v>
      </c>
      <c r="AJ120" s="1" t="n">
        <f aca="false">VLOOKUP(A120,[1]MONTHLY_CMIE!A$1:GY$1048576, 202, FALSE())</f>
        <v>3284.3</v>
      </c>
      <c r="AK120" s="1" t="n">
        <f aca="false">VLOOKUP(A120,[1]MONTHLY_CMIE!A$1:GY$1048576, 203, FALSE())</f>
        <v>67.3</v>
      </c>
      <c r="AL120" s="8" t="n">
        <f aca="false">VLOOKUP(A120,[1]MONTHLY_CMIE!A$1:GY$1048576, 204, FALSE())/1000</f>
        <v>45.3</v>
      </c>
      <c r="AM120" s="1" t="n">
        <f aca="false">VLOOKUP(A120,[1]MONTHLY_CMIE!A$1:GY$1048576, 205, FALSE())</f>
        <v>416800</v>
      </c>
      <c r="AN120" s="1" t="n">
        <f aca="false">D120-E120</f>
        <v>23476.7</v>
      </c>
      <c r="AO120" s="1" t="n">
        <f aca="false">VLOOKUP(A120,[1]MONTHLY_CMIE!A$1:GY$1048576, 206, FALSE())</f>
        <v>70.3</v>
      </c>
      <c r="AP120" s="1" t="n">
        <f aca="false">VLOOKUP(A120,[1]MONTHLY_CMIE!A$1:GY$1048576, 207, FALSE())</f>
        <v>7.65</v>
      </c>
      <c r="AQ120" s="1" t="n">
        <f aca="false">VLOOKUP(A120,[1]MONTHLY_CMIE!A$1:ZZ$1048576, 208, FALSE())</f>
        <v>6.63</v>
      </c>
      <c r="AR120" s="1" t="n">
        <v>235786</v>
      </c>
    </row>
  </sheetData>
  <hyperlinks>
    <hyperlink ref="V1" r:id="rId2" display="PMI Manufacturing"/>
    <hyperlink ref="W1" r:id="rId3" display="PMI Service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60"/>
  <sheetViews>
    <sheetView showFormulas="false" showGridLines="true" showRowColHeaders="true" showZeros="true" rightToLeft="false" tabSelected="false" showOutlineSymbols="true" defaultGridColor="true" view="normal" topLeftCell="A50" colorId="64" zoomScale="100" zoomScaleNormal="100" zoomScalePageLayoutView="100" workbookViewId="0">
      <selection pane="topLeft" activeCell="A61" activeCellId="1" sqref="AR1:AR120 A6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49</v>
      </c>
      <c r="G1" s="0" t="s">
        <v>50</v>
      </c>
      <c r="H1" s="0" t="s">
        <v>51</v>
      </c>
      <c r="I1" s="0" t="s">
        <v>52</v>
      </c>
      <c r="J1" s="0" t="s">
        <v>53</v>
      </c>
      <c r="K1" s="0" t="s">
        <v>54</v>
      </c>
      <c r="L1" s="0" t="s">
        <v>55</v>
      </c>
      <c r="M1" s="0" t="s">
        <v>56</v>
      </c>
      <c r="N1" s="0" t="s">
        <v>57</v>
      </c>
      <c r="O1" s="0" t="s">
        <v>58</v>
      </c>
    </row>
    <row r="2" customFormat="false" ht="15" hidden="false" customHeight="false" outlineLevel="0" collapsed="false">
      <c r="A2" s="12" t="n">
        <v>22706</v>
      </c>
      <c r="B2" s="13" t="n">
        <v>186820</v>
      </c>
      <c r="C2" s="13" t="n">
        <v>161120</v>
      </c>
      <c r="D2" s="13" t="n">
        <v>12880</v>
      </c>
      <c r="E2" s="13" t="n">
        <v>29440</v>
      </c>
      <c r="F2" s="13" t="n">
        <v>8040</v>
      </c>
      <c r="G2" s="13" t="n">
        <v>11130</v>
      </c>
      <c r="H2" s="13" t="n">
        <v>175850</v>
      </c>
      <c r="I2" s="13" t="n">
        <v>75450</v>
      </c>
      <c r="J2" s="13" t="n">
        <v>40040</v>
      </c>
      <c r="K2" s="13" t="n">
        <v>71600</v>
      </c>
      <c r="L2" s="13" t="n">
        <v>7249570</v>
      </c>
      <c r="M2" s="13" t="n">
        <v>3989020</v>
      </c>
      <c r="N2" s="13" t="n">
        <v>1647890</v>
      </c>
      <c r="O2" s="13" t="n">
        <v>2011760</v>
      </c>
    </row>
    <row r="3" customFormat="false" ht="15" hidden="false" customHeight="false" outlineLevel="0" collapsed="false">
      <c r="A3" s="12" t="n">
        <v>23071</v>
      </c>
      <c r="B3" s="13" t="n">
        <v>200770</v>
      </c>
      <c r="C3" s="13" t="n">
        <v>169690</v>
      </c>
      <c r="D3" s="13" t="n">
        <v>15620</v>
      </c>
      <c r="E3" s="13" t="n">
        <v>32060</v>
      </c>
      <c r="F3" s="13" t="n">
        <v>8370</v>
      </c>
      <c r="G3" s="13" t="n">
        <v>12110</v>
      </c>
      <c r="H3" s="13" t="n">
        <v>188030</v>
      </c>
      <c r="I3" s="13" t="n">
        <v>77040</v>
      </c>
      <c r="J3" s="13" t="n">
        <v>44270</v>
      </c>
      <c r="K3" s="13" t="n">
        <v>80180</v>
      </c>
      <c r="L3" s="13" t="n">
        <v>7402930</v>
      </c>
      <c r="M3" s="13" t="n">
        <v>3909670</v>
      </c>
      <c r="N3" s="13" t="n">
        <v>1764430</v>
      </c>
      <c r="O3" s="13" t="n">
        <v>2120210</v>
      </c>
    </row>
    <row r="4" customFormat="false" ht="15" hidden="false" customHeight="false" outlineLevel="0" collapsed="false">
      <c r="A4" s="12" t="n">
        <v>23437</v>
      </c>
      <c r="B4" s="13" t="n">
        <v>230580</v>
      </c>
      <c r="C4" s="13" t="n">
        <v>188390</v>
      </c>
      <c r="D4" s="13" t="n">
        <v>20070</v>
      </c>
      <c r="E4" s="13" t="n">
        <v>37690</v>
      </c>
      <c r="F4" s="13" t="n">
        <v>9870</v>
      </c>
      <c r="G4" s="13" t="n">
        <v>13620</v>
      </c>
      <c r="H4" s="13" t="n">
        <v>214890</v>
      </c>
      <c r="I4" s="13" t="n">
        <v>90660</v>
      </c>
      <c r="J4" s="13" t="n">
        <v>50450</v>
      </c>
      <c r="K4" s="13" t="n">
        <v>87840</v>
      </c>
      <c r="L4" s="13" t="n">
        <v>7777730</v>
      </c>
      <c r="M4" s="13" t="n">
        <v>4001130</v>
      </c>
      <c r="N4" s="13" t="n">
        <v>1931130</v>
      </c>
      <c r="O4" s="13" t="n">
        <v>2237160</v>
      </c>
    </row>
    <row r="5" customFormat="false" ht="15" hidden="false" customHeight="false" outlineLevel="0" collapsed="false">
      <c r="A5" s="12" t="n">
        <v>23802</v>
      </c>
      <c r="B5" s="13" t="n">
        <v>268950</v>
      </c>
      <c r="C5" s="13" t="n">
        <v>221790</v>
      </c>
      <c r="D5" s="13" t="n">
        <v>21630</v>
      </c>
      <c r="E5" s="13" t="n">
        <v>43800</v>
      </c>
      <c r="F5" s="13" t="n">
        <v>10020</v>
      </c>
      <c r="G5" s="13" t="n">
        <v>15290</v>
      </c>
      <c r="H5" s="13" t="n">
        <v>251050</v>
      </c>
      <c r="I5" s="13" t="n">
        <v>110780</v>
      </c>
      <c r="J5" s="13" t="n">
        <v>56360</v>
      </c>
      <c r="K5" s="13" t="n">
        <v>97740</v>
      </c>
      <c r="L5" s="13" t="n">
        <v>8367590</v>
      </c>
      <c r="M5" s="13" t="n">
        <v>4370200</v>
      </c>
      <c r="N5" s="13" t="n">
        <v>2056250</v>
      </c>
      <c r="O5" s="13" t="n">
        <v>2356890</v>
      </c>
    </row>
    <row r="6" customFormat="false" ht="15" hidden="false" customHeight="false" outlineLevel="0" collapsed="false">
      <c r="A6" s="12" t="n">
        <v>24167</v>
      </c>
      <c r="B6" s="13" t="n">
        <v>283600</v>
      </c>
      <c r="C6" s="13" t="n">
        <v>234110</v>
      </c>
      <c r="D6" s="13" t="n">
        <v>24920</v>
      </c>
      <c r="E6" s="13" t="n">
        <v>48550</v>
      </c>
      <c r="F6" s="13" t="n">
        <v>9380</v>
      </c>
      <c r="G6" s="13" t="n">
        <v>14780</v>
      </c>
      <c r="H6" s="13" t="n">
        <v>262870</v>
      </c>
      <c r="I6" s="13" t="n">
        <v>110470</v>
      </c>
      <c r="J6" s="13" t="n">
        <v>61410</v>
      </c>
      <c r="K6" s="13" t="n">
        <v>106210</v>
      </c>
      <c r="L6" s="13" t="n">
        <v>8061760</v>
      </c>
      <c r="M6" s="13" t="n">
        <v>3887640</v>
      </c>
      <c r="N6" s="13" t="n">
        <v>2149300</v>
      </c>
      <c r="O6" s="13" t="n">
        <v>2425010</v>
      </c>
    </row>
    <row r="7" customFormat="false" ht="15" hidden="false" customHeight="false" outlineLevel="0" collapsed="false">
      <c r="A7" s="12" t="n">
        <v>24532</v>
      </c>
      <c r="B7" s="13" t="n">
        <v>321060</v>
      </c>
      <c r="C7" s="13" t="n">
        <v>272650</v>
      </c>
      <c r="D7" s="13" t="n">
        <v>27310</v>
      </c>
      <c r="E7" s="13" t="n">
        <v>53720</v>
      </c>
      <c r="F7" s="13" t="n">
        <v>13300</v>
      </c>
      <c r="G7" s="13" t="n">
        <v>21420</v>
      </c>
      <c r="H7" s="13" t="n">
        <v>299210</v>
      </c>
      <c r="I7" s="13" t="n">
        <v>128500</v>
      </c>
      <c r="J7" s="13" t="n">
        <v>68660</v>
      </c>
      <c r="K7" s="13" t="n">
        <v>117060</v>
      </c>
      <c r="L7" s="13" t="n">
        <v>8143810</v>
      </c>
      <c r="M7" s="13" t="n">
        <v>3832330</v>
      </c>
      <c r="N7" s="13" t="n">
        <v>2225990</v>
      </c>
      <c r="O7" s="13" t="n">
        <v>2501040</v>
      </c>
    </row>
    <row r="8" customFormat="false" ht="15" hidden="false" customHeight="false" outlineLevel="0" collapsed="false">
      <c r="A8" s="12" t="n">
        <v>24898</v>
      </c>
      <c r="B8" s="13" t="n">
        <v>376010</v>
      </c>
      <c r="C8" s="13" t="n">
        <v>324910</v>
      </c>
      <c r="D8" s="13" t="n">
        <v>30540</v>
      </c>
      <c r="E8" s="13" t="n">
        <v>60420</v>
      </c>
      <c r="F8" s="13" t="n">
        <v>15170</v>
      </c>
      <c r="G8" s="13" t="n">
        <v>22360</v>
      </c>
      <c r="H8" s="13" t="n">
        <v>351620</v>
      </c>
      <c r="I8" s="13" t="n">
        <v>160810</v>
      </c>
      <c r="J8" s="13" t="n">
        <v>75540</v>
      </c>
      <c r="K8" s="13" t="n">
        <v>130140</v>
      </c>
      <c r="L8" s="13" t="n">
        <v>8806550</v>
      </c>
      <c r="M8" s="13" t="n">
        <v>4402230</v>
      </c>
      <c r="N8" s="13" t="n">
        <v>2300370</v>
      </c>
      <c r="O8" s="13" t="n">
        <v>2592940</v>
      </c>
    </row>
    <row r="9" customFormat="false" ht="15" hidden="false" customHeight="false" outlineLevel="0" collapsed="false">
      <c r="A9" s="12" t="n">
        <v>25263</v>
      </c>
      <c r="B9" s="13" t="n">
        <v>398140</v>
      </c>
      <c r="C9" s="13" t="n">
        <v>325060</v>
      </c>
      <c r="D9" s="13" t="n">
        <v>33440</v>
      </c>
      <c r="E9" s="13" t="n">
        <v>64530</v>
      </c>
      <c r="F9" s="13" t="n">
        <v>16080</v>
      </c>
      <c r="G9" s="13" t="n">
        <v>19680</v>
      </c>
      <c r="H9" s="13" t="n">
        <v>370810</v>
      </c>
      <c r="I9" s="13" t="n">
        <v>165760</v>
      </c>
      <c r="J9" s="13" t="n">
        <v>82120</v>
      </c>
      <c r="K9" s="13" t="n">
        <v>139560</v>
      </c>
      <c r="L9" s="13" t="n">
        <v>9036370</v>
      </c>
      <c r="M9" s="13" t="n">
        <v>4395270</v>
      </c>
      <c r="N9" s="13" t="n">
        <v>2409090</v>
      </c>
      <c r="O9" s="13" t="n">
        <v>2707470</v>
      </c>
    </row>
    <row r="10" customFormat="false" ht="15" hidden="false" customHeight="false" outlineLevel="0" collapsed="false">
      <c r="A10" s="12" t="n">
        <v>25628</v>
      </c>
      <c r="B10" s="13" t="n">
        <v>438360</v>
      </c>
      <c r="C10" s="13" t="n">
        <v>351630</v>
      </c>
      <c r="D10" s="13" t="n">
        <v>37480</v>
      </c>
      <c r="E10" s="13" t="n">
        <v>70680</v>
      </c>
      <c r="F10" s="13" t="n">
        <v>16280</v>
      </c>
      <c r="G10" s="13" t="n">
        <v>17670</v>
      </c>
      <c r="H10" s="13" t="n">
        <v>407790</v>
      </c>
      <c r="I10" s="13" t="n">
        <v>181300</v>
      </c>
      <c r="J10" s="13" t="n">
        <v>93890</v>
      </c>
      <c r="K10" s="13" t="n">
        <v>150380</v>
      </c>
      <c r="L10" s="13" t="n">
        <v>9625220</v>
      </c>
      <c r="M10" s="13" t="n">
        <v>4677770</v>
      </c>
      <c r="N10" s="13" t="n">
        <v>2584810</v>
      </c>
      <c r="O10" s="13" t="n">
        <v>2841790</v>
      </c>
    </row>
    <row r="11" customFormat="false" ht="15" hidden="false" customHeight="false" outlineLevel="0" collapsed="false">
      <c r="A11" s="12" t="n">
        <v>25993</v>
      </c>
      <c r="B11" s="13" t="n">
        <v>468170</v>
      </c>
      <c r="C11" s="13" t="n">
        <v>373060</v>
      </c>
      <c r="D11" s="13" t="n">
        <v>41890</v>
      </c>
      <c r="E11" s="13" t="n">
        <v>72740</v>
      </c>
      <c r="F11" s="13" t="n">
        <v>17710</v>
      </c>
      <c r="G11" s="13" t="n">
        <v>18160</v>
      </c>
      <c r="H11" s="13" t="n">
        <v>433790</v>
      </c>
      <c r="I11" s="13" t="n">
        <v>186930</v>
      </c>
      <c r="J11" s="13" t="n">
        <v>101730</v>
      </c>
      <c r="K11" s="13" t="n">
        <v>164080</v>
      </c>
      <c r="L11" s="13" t="n">
        <v>10107770</v>
      </c>
      <c r="M11" s="13" t="n">
        <v>5009530</v>
      </c>
      <c r="N11" s="13" t="n">
        <v>2593800</v>
      </c>
      <c r="O11" s="13" t="n">
        <v>2976160</v>
      </c>
    </row>
    <row r="12" customFormat="false" ht="15" hidden="false" customHeight="false" outlineLevel="0" collapsed="false">
      <c r="A12" s="12" t="n">
        <v>26359</v>
      </c>
      <c r="B12" s="13" t="n">
        <v>501200</v>
      </c>
      <c r="C12" s="13" t="n">
        <v>402360</v>
      </c>
      <c r="D12" s="13" t="n">
        <v>48480</v>
      </c>
      <c r="E12" s="13" t="n">
        <v>83130</v>
      </c>
      <c r="F12" s="13" t="n">
        <v>18380</v>
      </c>
      <c r="G12" s="13" t="n">
        <v>20060</v>
      </c>
      <c r="H12" s="13" t="n">
        <v>461540</v>
      </c>
      <c r="I12" s="13" t="n">
        <v>190960</v>
      </c>
      <c r="J12" s="13" t="n">
        <v>112230</v>
      </c>
      <c r="K12" s="13" t="n">
        <v>179450</v>
      </c>
      <c r="L12" s="13" t="n">
        <v>10209830</v>
      </c>
      <c r="M12" s="13" t="n">
        <v>4915480</v>
      </c>
      <c r="N12" s="13" t="n">
        <v>2658900</v>
      </c>
      <c r="O12" s="13" t="n">
        <v>3091550</v>
      </c>
    </row>
    <row r="13" customFormat="false" ht="15" hidden="false" customHeight="false" outlineLevel="0" collapsed="false">
      <c r="A13" s="12" t="n">
        <v>26724</v>
      </c>
      <c r="B13" s="13" t="n">
        <v>552450</v>
      </c>
      <c r="C13" s="13" t="n">
        <v>443470</v>
      </c>
      <c r="D13" s="13" t="n">
        <v>51570</v>
      </c>
      <c r="E13" s="13" t="n">
        <v>94210</v>
      </c>
      <c r="F13" s="13" t="n">
        <v>22250</v>
      </c>
      <c r="G13" s="13" t="n">
        <v>20490</v>
      </c>
      <c r="H13" s="13" t="n">
        <v>507690</v>
      </c>
      <c r="I13" s="13" t="n">
        <v>210030</v>
      </c>
      <c r="J13" s="13" t="n">
        <v>123790</v>
      </c>
      <c r="K13" s="13" t="n">
        <v>196240</v>
      </c>
      <c r="L13" s="13" t="n">
        <v>10177300</v>
      </c>
      <c r="M13" s="13" t="n">
        <v>4668800</v>
      </c>
      <c r="N13" s="13" t="n">
        <v>2758410</v>
      </c>
      <c r="O13" s="13" t="n">
        <v>3186960</v>
      </c>
    </row>
    <row r="14" customFormat="false" ht="15" hidden="false" customHeight="false" outlineLevel="0" collapsed="false">
      <c r="A14" s="12" t="n">
        <v>27089</v>
      </c>
      <c r="B14" s="13" t="n">
        <v>672410</v>
      </c>
      <c r="C14" s="13" t="n">
        <v>534610</v>
      </c>
      <c r="D14" s="13" t="n">
        <v>56530</v>
      </c>
      <c r="E14" s="13" t="n">
        <v>106960</v>
      </c>
      <c r="F14" s="13" t="n">
        <v>28300</v>
      </c>
      <c r="G14" s="13" t="n">
        <v>31760</v>
      </c>
      <c r="H14" s="13" t="n">
        <v>622190</v>
      </c>
      <c r="I14" s="13" t="n">
        <v>276780</v>
      </c>
      <c r="J14" s="13" t="n">
        <v>143550</v>
      </c>
      <c r="K14" s="13" t="n">
        <v>221540</v>
      </c>
      <c r="L14" s="13" t="n">
        <v>10640510</v>
      </c>
      <c r="M14" s="13" t="n">
        <v>5005040</v>
      </c>
      <c r="N14" s="13" t="n">
        <v>2774760</v>
      </c>
      <c r="O14" s="13" t="n">
        <v>3292150</v>
      </c>
    </row>
    <row r="15" customFormat="false" ht="15" hidden="false" customHeight="false" outlineLevel="0" collapsed="false">
      <c r="A15" s="12" t="n">
        <v>27454</v>
      </c>
      <c r="B15" s="13" t="n">
        <v>793780</v>
      </c>
      <c r="C15" s="13" t="n">
        <v>647710</v>
      </c>
      <c r="D15" s="13" t="n">
        <v>68590</v>
      </c>
      <c r="E15" s="13" t="n">
        <v>131800</v>
      </c>
      <c r="F15" s="13" t="n">
        <v>38350</v>
      </c>
      <c r="G15" s="13" t="n">
        <v>47790</v>
      </c>
      <c r="H15" s="13" t="n">
        <v>732360</v>
      </c>
      <c r="I15" s="13" t="n">
        <v>303220</v>
      </c>
      <c r="J15" s="13" t="n">
        <v>179990</v>
      </c>
      <c r="K15" s="13" t="n">
        <v>266790</v>
      </c>
      <c r="L15" s="13" t="n">
        <v>10764030</v>
      </c>
      <c r="M15" s="13" t="n">
        <v>4928800</v>
      </c>
      <c r="N15" s="13" t="n">
        <v>2818180</v>
      </c>
      <c r="O15" s="13" t="n">
        <v>3416100</v>
      </c>
    </row>
    <row r="16" customFormat="false" ht="15" hidden="false" customHeight="false" outlineLevel="0" collapsed="false">
      <c r="A16" s="12" t="n">
        <v>27820</v>
      </c>
      <c r="B16" s="13" t="n">
        <v>852120</v>
      </c>
      <c r="C16" s="13" t="n">
        <v>662400</v>
      </c>
      <c r="D16" s="13" t="n">
        <v>80850</v>
      </c>
      <c r="E16" s="13" t="n">
        <v>150950</v>
      </c>
      <c r="F16" s="13" t="n">
        <v>48120</v>
      </c>
      <c r="G16" s="13" t="n">
        <v>56640</v>
      </c>
      <c r="H16" s="13" t="n">
        <v>777830</v>
      </c>
      <c r="I16" s="13" t="n">
        <v>300540</v>
      </c>
      <c r="J16" s="13" t="n">
        <v>197700</v>
      </c>
      <c r="K16" s="13" t="n">
        <v>299430</v>
      </c>
      <c r="L16" s="13" t="n">
        <v>11733270</v>
      </c>
      <c r="M16" s="13" t="n">
        <v>5564110</v>
      </c>
      <c r="N16" s="13" t="n">
        <v>3027260</v>
      </c>
      <c r="O16" s="13" t="n">
        <v>3624450</v>
      </c>
    </row>
    <row r="17" customFormat="false" ht="15" hidden="false" customHeight="false" outlineLevel="0" collapsed="false">
      <c r="A17" s="12" t="n">
        <v>28185</v>
      </c>
      <c r="B17" s="13" t="n">
        <v>918120</v>
      </c>
      <c r="C17" s="13" t="n">
        <v>688670</v>
      </c>
      <c r="D17" s="13" t="n">
        <v>89790</v>
      </c>
      <c r="E17" s="13" t="n">
        <v>169750</v>
      </c>
      <c r="F17" s="13" t="n">
        <v>61390</v>
      </c>
      <c r="G17" s="13" t="n">
        <v>56140</v>
      </c>
      <c r="H17" s="13" t="n">
        <v>836110</v>
      </c>
      <c r="I17" s="13" t="n">
        <v>307050</v>
      </c>
      <c r="J17" s="13" t="n">
        <v>224760</v>
      </c>
      <c r="K17" s="13" t="n">
        <v>328720</v>
      </c>
      <c r="L17" s="13" t="n">
        <v>11879920</v>
      </c>
      <c r="M17" s="13" t="n">
        <v>5242600</v>
      </c>
      <c r="N17" s="13" t="n">
        <v>3281790</v>
      </c>
      <c r="O17" s="13" t="n">
        <v>3791240</v>
      </c>
    </row>
    <row r="18" customFormat="false" ht="15" hidden="false" customHeight="false" outlineLevel="0" collapsed="false">
      <c r="A18" s="12" t="n">
        <v>28550</v>
      </c>
      <c r="B18" s="13" t="n">
        <v>1040240</v>
      </c>
      <c r="C18" s="13" t="n">
        <v>793040</v>
      </c>
      <c r="D18" s="13" t="n">
        <v>95800</v>
      </c>
      <c r="E18" s="13" t="n">
        <v>195460</v>
      </c>
      <c r="F18" s="13" t="n">
        <v>66400</v>
      </c>
      <c r="G18" s="13" t="n">
        <v>65170</v>
      </c>
      <c r="H18" s="13" t="n">
        <v>954260</v>
      </c>
      <c r="I18" s="13" t="n">
        <v>363540</v>
      </c>
      <c r="J18" s="13" t="n">
        <v>253820</v>
      </c>
      <c r="K18" s="13" t="n">
        <v>360560</v>
      </c>
      <c r="L18" s="13" t="n">
        <v>12767340</v>
      </c>
      <c r="M18" s="13" t="n">
        <v>5768770</v>
      </c>
      <c r="N18" s="13" t="n">
        <v>3505700</v>
      </c>
      <c r="O18" s="13" t="n">
        <v>3967560</v>
      </c>
    </row>
    <row r="19" customFormat="false" ht="15" hidden="false" customHeight="false" outlineLevel="0" collapsed="false">
      <c r="A19" s="12" t="n">
        <v>28915</v>
      </c>
      <c r="B19" s="13" t="n">
        <v>1126710</v>
      </c>
      <c r="C19" s="13" t="n">
        <v>862480</v>
      </c>
      <c r="D19" s="13" t="n">
        <v>106360</v>
      </c>
      <c r="E19" s="13" t="n">
        <v>218500</v>
      </c>
      <c r="F19" s="13" t="n">
        <v>71150</v>
      </c>
      <c r="G19" s="13" t="n">
        <v>74230</v>
      </c>
      <c r="H19" s="13" t="n">
        <v>1025580</v>
      </c>
      <c r="I19" s="13" t="n">
        <v>373620</v>
      </c>
      <c r="J19" s="13" t="n">
        <v>285330</v>
      </c>
      <c r="K19" s="13" t="n">
        <v>393670</v>
      </c>
      <c r="L19" s="13" t="n">
        <v>13469880</v>
      </c>
      <c r="M19" s="13" t="n">
        <v>5901590</v>
      </c>
      <c r="N19" s="13" t="n">
        <v>3737740</v>
      </c>
      <c r="O19" s="13" t="n">
        <v>4217360</v>
      </c>
    </row>
    <row r="20" customFormat="false" ht="15" hidden="false" customHeight="false" outlineLevel="0" collapsed="false">
      <c r="A20" s="12" t="n">
        <v>29281</v>
      </c>
      <c r="B20" s="13" t="n">
        <v>1235620</v>
      </c>
      <c r="C20" s="13" t="n">
        <v>936560</v>
      </c>
      <c r="D20" s="13" t="n">
        <v>122260</v>
      </c>
      <c r="E20" s="13" t="n">
        <v>251500</v>
      </c>
      <c r="F20" s="13" t="n">
        <v>83400</v>
      </c>
      <c r="G20" s="13" t="n">
        <v>100940</v>
      </c>
      <c r="H20" s="13" t="n">
        <v>1119120</v>
      </c>
      <c r="I20" s="13" t="n">
        <v>386510</v>
      </c>
      <c r="J20" s="13" t="n">
        <v>321170</v>
      </c>
      <c r="K20" s="13" t="n">
        <v>438910</v>
      </c>
      <c r="L20" s="13" t="n">
        <v>12769240</v>
      </c>
      <c r="M20" s="13" t="n">
        <v>5147680</v>
      </c>
      <c r="N20" s="13" t="n">
        <v>3627130</v>
      </c>
      <c r="O20" s="13" t="n">
        <v>4326730</v>
      </c>
    </row>
    <row r="21" customFormat="false" ht="15" hidden="false" customHeight="false" outlineLevel="0" collapsed="false">
      <c r="A21" s="12" t="n">
        <v>29646</v>
      </c>
      <c r="B21" s="13" t="n">
        <v>1470630</v>
      </c>
      <c r="C21" s="13" t="n">
        <v>1144830</v>
      </c>
      <c r="D21" s="13" t="n">
        <v>141940</v>
      </c>
      <c r="E21" s="13" t="n">
        <v>289360</v>
      </c>
      <c r="F21" s="13" t="n">
        <v>90290</v>
      </c>
      <c r="G21" s="13" t="n">
        <v>135960</v>
      </c>
      <c r="H21" s="13" t="n">
        <v>1337450</v>
      </c>
      <c r="I21" s="13" t="n">
        <v>486150</v>
      </c>
      <c r="J21" s="13" t="n">
        <v>372600</v>
      </c>
      <c r="K21" s="13" t="n">
        <v>497180</v>
      </c>
      <c r="L21" s="13" t="n">
        <v>13684810</v>
      </c>
      <c r="M21" s="13" t="n">
        <v>5811130</v>
      </c>
      <c r="N21" s="13" t="n">
        <v>3832080</v>
      </c>
      <c r="O21" s="13" t="n">
        <v>4476000</v>
      </c>
    </row>
    <row r="22" customFormat="false" ht="15" hidden="false" customHeight="false" outlineLevel="0" collapsed="false">
      <c r="A22" s="12" t="n">
        <v>30011</v>
      </c>
      <c r="B22" s="13" t="n">
        <v>1727760</v>
      </c>
      <c r="C22" s="13" t="n">
        <v>1315550</v>
      </c>
      <c r="D22" s="13" t="n">
        <v>166320</v>
      </c>
      <c r="E22" s="13" t="n">
        <v>343260</v>
      </c>
      <c r="F22" s="13" t="n">
        <v>102560</v>
      </c>
      <c r="G22" s="13" t="n">
        <v>148090</v>
      </c>
      <c r="H22" s="13" t="n">
        <v>1565920</v>
      </c>
      <c r="I22" s="13" t="n">
        <v>547960</v>
      </c>
      <c r="J22" s="13" t="n">
        <v>450990</v>
      </c>
      <c r="K22" s="13" t="n">
        <v>585220</v>
      </c>
      <c r="L22" s="13" t="n">
        <v>14454660</v>
      </c>
      <c r="M22" s="13" t="n">
        <v>6078540</v>
      </c>
      <c r="N22" s="13" t="n">
        <v>4149940</v>
      </c>
      <c r="O22" s="13" t="n">
        <v>4730090</v>
      </c>
    </row>
    <row r="23" customFormat="false" ht="15" hidden="false" customHeight="false" outlineLevel="0" collapsed="false">
      <c r="A23" s="12" t="n">
        <v>30376</v>
      </c>
      <c r="B23" s="13" t="n">
        <v>1932550</v>
      </c>
      <c r="C23" s="13" t="n">
        <v>1452250</v>
      </c>
      <c r="D23" s="13" t="n">
        <v>196590</v>
      </c>
      <c r="E23" s="13" t="n">
        <v>406120</v>
      </c>
      <c r="F23" s="13" t="n">
        <v>115630</v>
      </c>
      <c r="G23" s="13" t="n">
        <v>157360</v>
      </c>
      <c r="H23" s="13" t="n">
        <v>1749390</v>
      </c>
      <c r="I23" s="13" t="n">
        <v>590790</v>
      </c>
      <c r="J23" s="13" t="n">
        <v>505360</v>
      </c>
      <c r="K23" s="13" t="n">
        <v>674400</v>
      </c>
      <c r="L23" s="13" t="n">
        <v>14877370</v>
      </c>
      <c r="M23" s="13" t="n">
        <v>6061460</v>
      </c>
      <c r="N23" s="13" t="n">
        <v>4231240</v>
      </c>
      <c r="O23" s="13" t="n">
        <v>5084620</v>
      </c>
    </row>
    <row r="24" customFormat="false" ht="15" hidden="false" customHeight="false" outlineLevel="0" collapsed="false">
      <c r="A24" s="12" t="n">
        <v>30742</v>
      </c>
      <c r="B24" s="13" t="n">
        <v>2250740</v>
      </c>
      <c r="C24" s="13" t="n">
        <v>1700320</v>
      </c>
      <c r="D24" s="13" t="n">
        <v>227130</v>
      </c>
      <c r="E24" s="13" t="n">
        <v>462960</v>
      </c>
      <c r="F24" s="13" t="n">
        <v>131390</v>
      </c>
      <c r="G24" s="13" t="n">
        <v>176750</v>
      </c>
      <c r="H24" s="13" t="n">
        <v>2046240</v>
      </c>
      <c r="I24" s="13" t="n">
        <v>705030</v>
      </c>
      <c r="J24" s="13" t="n">
        <v>591920</v>
      </c>
      <c r="K24" s="13" t="n">
        <v>776990</v>
      </c>
      <c r="L24" s="13" t="n">
        <v>16045810</v>
      </c>
      <c r="M24" s="13" t="n">
        <v>6674940</v>
      </c>
      <c r="N24" s="13" t="n">
        <v>4550650</v>
      </c>
      <c r="O24" s="13" t="n">
        <v>5410680</v>
      </c>
    </row>
    <row r="25" customFormat="false" ht="15" hidden="false" customHeight="false" outlineLevel="0" collapsed="false">
      <c r="A25" s="12" t="n">
        <v>31107</v>
      </c>
      <c r="B25" s="13" t="n">
        <v>2521880</v>
      </c>
      <c r="C25" s="13" t="n">
        <v>1881440</v>
      </c>
      <c r="D25" s="13" t="n">
        <v>261160</v>
      </c>
      <c r="E25" s="13" t="n">
        <v>525820</v>
      </c>
      <c r="F25" s="13" t="n">
        <v>158460</v>
      </c>
      <c r="G25" s="13" t="n">
        <v>194840</v>
      </c>
      <c r="H25" s="13" t="n">
        <v>2297980</v>
      </c>
      <c r="I25" s="13" t="n">
        <v>760270</v>
      </c>
      <c r="J25" s="13" t="n">
        <v>674330</v>
      </c>
      <c r="K25" s="13" t="n">
        <v>893270</v>
      </c>
      <c r="L25" s="13" t="n">
        <v>16681420</v>
      </c>
      <c r="M25" s="13" t="n">
        <v>6780750</v>
      </c>
      <c r="N25" s="13" t="n">
        <v>4729200</v>
      </c>
      <c r="O25" s="13" t="n">
        <v>5766500</v>
      </c>
    </row>
    <row r="26" customFormat="false" ht="15" hidden="false" customHeight="false" outlineLevel="0" collapsed="false">
      <c r="A26" s="12" t="n">
        <v>31472</v>
      </c>
      <c r="B26" s="13" t="n">
        <v>2845340</v>
      </c>
      <c r="C26" s="13" t="n">
        <v>2076500</v>
      </c>
      <c r="D26" s="13" t="n">
        <v>311000</v>
      </c>
      <c r="E26" s="13" t="n">
        <v>620380</v>
      </c>
      <c r="F26" s="13" t="n">
        <v>149510</v>
      </c>
      <c r="G26" s="13" t="n">
        <v>217540</v>
      </c>
      <c r="H26" s="13" t="n">
        <v>2567790</v>
      </c>
      <c r="I26" s="13" t="n">
        <v>814770</v>
      </c>
      <c r="J26" s="13" t="n">
        <v>757690</v>
      </c>
      <c r="K26" s="13" t="n">
        <v>1027590</v>
      </c>
      <c r="L26" s="13" t="n">
        <v>17375650</v>
      </c>
      <c r="M26" s="13" t="n">
        <v>6802060</v>
      </c>
      <c r="N26" s="13" t="n">
        <v>4940370</v>
      </c>
      <c r="O26" s="13" t="n">
        <v>6218130</v>
      </c>
    </row>
    <row r="27" customFormat="false" ht="15" hidden="false" customHeight="false" outlineLevel="0" collapsed="false">
      <c r="A27" s="12" t="n">
        <v>31837</v>
      </c>
      <c r="B27" s="13" t="n">
        <v>3183660</v>
      </c>
      <c r="C27" s="13" t="n">
        <v>2329140</v>
      </c>
      <c r="D27" s="13" t="n">
        <v>367720</v>
      </c>
      <c r="E27" s="13" t="n">
        <v>729090</v>
      </c>
      <c r="F27" s="13" t="n">
        <v>165430</v>
      </c>
      <c r="G27" s="13" t="n">
        <v>223590</v>
      </c>
      <c r="H27" s="13" t="n">
        <v>2863030</v>
      </c>
      <c r="I27" s="13" t="n">
        <v>874510</v>
      </c>
      <c r="J27" s="13" t="n">
        <v>851020</v>
      </c>
      <c r="K27" s="13" t="n">
        <v>1177590</v>
      </c>
      <c r="L27" s="13" t="n">
        <v>18125380</v>
      </c>
      <c r="M27" s="13" t="n">
        <v>6774200</v>
      </c>
      <c r="N27" s="13" t="n">
        <v>5243050</v>
      </c>
      <c r="O27" s="13" t="n">
        <v>6718700</v>
      </c>
    </row>
    <row r="28" customFormat="false" ht="15" hidden="false" customHeight="false" outlineLevel="0" collapsed="false">
      <c r="A28" s="12" t="n">
        <v>32203</v>
      </c>
      <c r="B28" s="13" t="n">
        <v>3618650</v>
      </c>
      <c r="C28" s="13" t="n">
        <v>2585510</v>
      </c>
      <c r="D28" s="13" t="n">
        <v>431670</v>
      </c>
      <c r="E28" s="13" t="n">
        <v>884530</v>
      </c>
      <c r="F28" s="13" t="n">
        <v>202810</v>
      </c>
      <c r="G28" s="13" t="n">
        <v>252590</v>
      </c>
      <c r="H28" s="13" t="n">
        <v>3245620</v>
      </c>
      <c r="I28" s="13" t="n">
        <v>972840</v>
      </c>
      <c r="J28" s="13" t="n">
        <v>966150</v>
      </c>
      <c r="K28" s="13" t="n">
        <v>1355270</v>
      </c>
      <c r="L28" s="13" t="n">
        <v>18766010</v>
      </c>
      <c r="M28" s="13" t="n">
        <v>6666640</v>
      </c>
      <c r="N28" s="13" t="n">
        <v>5529790</v>
      </c>
      <c r="O28" s="13" t="n">
        <v>7181010</v>
      </c>
    </row>
    <row r="29" customFormat="false" ht="15" hidden="false" customHeight="false" outlineLevel="0" collapsed="false">
      <c r="A29" s="12" t="n">
        <v>32568</v>
      </c>
      <c r="B29" s="13" t="n">
        <v>4293630</v>
      </c>
      <c r="C29" s="13" t="n">
        <v>3010670</v>
      </c>
      <c r="D29" s="13" t="n">
        <v>498250</v>
      </c>
      <c r="E29" s="13" t="n">
        <v>1012090</v>
      </c>
      <c r="F29" s="13" t="n">
        <v>259130</v>
      </c>
      <c r="G29" s="13" t="n">
        <v>320100</v>
      </c>
      <c r="H29" s="13" t="n">
        <v>3873370</v>
      </c>
      <c r="I29" s="13" t="n">
        <v>1201450</v>
      </c>
      <c r="J29" s="13" t="n">
        <v>1146900</v>
      </c>
      <c r="K29" s="13" t="n">
        <v>1579900</v>
      </c>
      <c r="L29" s="13" t="n">
        <v>20672620</v>
      </c>
      <c r="M29" s="13" t="n">
        <v>7709280</v>
      </c>
      <c r="N29" s="13" t="n">
        <v>6055910</v>
      </c>
      <c r="O29" s="13" t="n">
        <v>7709740</v>
      </c>
    </row>
    <row r="30" customFormat="false" ht="15" hidden="false" customHeight="false" outlineLevel="0" collapsed="false">
      <c r="A30" s="12" t="n">
        <v>32933</v>
      </c>
      <c r="B30" s="13" t="n">
        <v>4932780</v>
      </c>
      <c r="C30" s="13" t="n">
        <v>3362740</v>
      </c>
      <c r="D30" s="13" t="n">
        <v>570410</v>
      </c>
      <c r="E30" s="13" t="n">
        <v>1212320</v>
      </c>
      <c r="F30" s="13" t="n">
        <v>346090</v>
      </c>
      <c r="G30" s="13" t="n">
        <v>402120</v>
      </c>
      <c r="H30" s="13" t="n">
        <v>4462210</v>
      </c>
      <c r="I30" s="13" t="n">
        <v>1327800</v>
      </c>
      <c r="J30" s="13" t="n">
        <v>1359030</v>
      </c>
      <c r="K30" s="13" t="n">
        <v>1836440</v>
      </c>
      <c r="L30" s="13" t="n">
        <v>21940570</v>
      </c>
      <c r="M30" s="13" t="n">
        <v>7800960</v>
      </c>
      <c r="N30" s="13" t="n">
        <v>6555800</v>
      </c>
      <c r="O30" s="13" t="n">
        <v>8384030</v>
      </c>
    </row>
    <row r="31" customFormat="false" ht="15" hidden="false" customHeight="false" outlineLevel="0" collapsed="false">
      <c r="A31" s="12" t="n">
        <v>33298</v>
      </c>
      <c r="B31" s="13" t="n">
        <v>5761090</v>
      </c>
      <c r="C31" s="13" t="n">
        <v>3864260</v>
      </c>
      <c r="D31" s="13" t="n">
        <v>650170</v>
      </c>
      <c r="E31" s="13" t="n">
        <v>1502620</v>
      </c>
      <c r="F31" s="13" t="n">
        <v>406350</v>
      </c>
      <c r="G31" s="13" t="n">
        <v>486980</v>
      </c>
      <c r="H31" s="13" t="n">
        <v>5197930</v>
      </c>
      <c r="I31" s="13" t="n">
        <v>1549530</v>
      </c>
      <c r="J31" s="13" t="n">
        <v>1581630</v>
      </c>
      <c r="K31" s="13" t="n">
        <v>2134180</v>
      </c>
      <c r="L31" s="13" t="n">
        <v>23100150</v>
      </c>
      <c r="M31" s="13" t="n">
        <v>8114170</v>
      </c>
      <c r="N31" s="13" t="n">
        <v>7051130</v>
      </c>
      <c r="O31" s="13" t="n">
        <v>8849310</v>
      </c>
    </row>
    <row r="32" customFormat="false" ht="15" hidden="false" customHeight="false" outlineLevel="0" collapsed="false">
      <c r="A32" s="12" t="n">
        <v>33664</v>
      </c>
      <c r="B32" s="13" t="n">
        <v>6622600</v>
      </c>
      <c r="C32" s="13" t="n">
        <v>4438340</v>
      </c>
      <c r="D32" s="13" t="n">
        <v>733700</v>
      </c>
      <c r="E32" s="13" t="n">
        <v>1628120</v>
      </c>
      <c r="F32" s="13" t="n">
        <v>562540</v>
      </c>
      <c r="G32" s="13" t="n">
        <v>562490</v>
      </c>
      <c r="H32" s="13" t="n">
        <v>5996600</v>
      </c>
      <c r="I32" s="13" t="n">
        <v>1810170</v>
      </c>
      <c r="J32" s="13" t="n">
        <v>1751130</v>
      </c>
      <c r="K32" s="13" t="n">
        <v>2502400</v>
      </c>
      <c r="L32" s="13" t="n">
        <v>23430600</v>
      </c>
      <c r="M32" s="13" t="n">
        <v>7955750</v>
      </c>
      <c r="N32" s="13" t="n">
        <v>7092500</v>
      </c>
      <c r="O32" s="13" t="n">
        <v>9329630</v>
      </c>
    </row>
    <row r="33" customFormat="false" ht="15" hidden="false" customHeight="false" outlineLevel="0" collapsed="false">
      <c r="A33" s="12" t="n">
        <v>34029</v>
      </c>
      <c r="B33" s="13" t="n">
        <v>7611960</v>
      </c>
      <c r="C33" s="13" t="n">
        <v>5004430</v>
      </c>
      <c r="D33" s="13" t="n">
        <v>830850</v>
      </c>
      <c r="E33" s="13" t="n">
        <v>1909800</v>
      </c>
      <c r="F33" s="13" t="n">
        <v>673120</v>
      </c>
      <c r="G33" s="13" t="n">
        <v>730000</v>
      </c>
      <c r="H33" s="13" t="n">
        <v>6878160</v>
      </c>
      <c r="I33" s="13" t="n">
        <v>2030090</v>
      </c>
      <c r="J33" s="13" t="n">
        <v>2039450</v>
      </c>
      <c r="K33" s="13" t="n">
        <v>2885890</v>
      </c>
      <c r="L33" s="13" t="n">
        <v>24687380</v>
      </c>
      <c r="M33" s="13" t="n">
        <v>8484880</v>
      </c>
      <c r="N33" s="13" t="n">
        <v>7310870</v>
      </c>
      <c r="O33" s="13" t="n">
        <v>9877800</v>
      </c>
    </row>
    <row r="34" customFormat="false" ht="15" hidden="false" customHeight="false" outlineLevel="0" collapsed="false">
      <c r="A34" s="12" t="n">
        <v>34394</v>
      </c>
      <c r="B34" s="13" t="n">
        <v>8759920</v>
      </c>
      <c r="C34" s="13" t="n">
        <v>5733510</v>
      </c>
      <c r="D34" s="13" t="n">
        <v>963830</v>
      </c>
      <c r="E34" s="13" t="n">
        <v>2073280</v>
      </c>
      <c r="F34" s="13" t="n">
        <v>861470</v>
      </c>
      <c r="G34" s="13" t="n">
        <v>859990</v>
      </c>
      <c r="H34" s="13" t="n">
        <v>7994720</v>
      </c>
      <c r="I34" s="13" t="n">
        <v>2354830</v>
      </c>
      <c r="J34" s="13" t="n">
        <v>2346040</v>
      </c>
      <c r="K34" s="13" t="n">
        <v>3371750</v>
      </c>
      <c r="L34" s="13" t="n">
        <v>26089950</v>
      </c>
      <c r="M34" s="13" t="n">
        <v>8766810</v>
      </c>
      <c r="N34" s="13" t="n">
        <v>7691330</v>
      </c>
      <c r="O34" s="13" t="n">
        <v>10643240</v>
      </c>
    </row>
    <row r="35" customFormat="false" ht="15" hidden="false" customHeight="false" outlineLevel="0" collapsed="false">
      <c r="A35" s="12" t="n">
        <v>34759</v>
      </c>
      <c r="B35" s="13" t="n">
        <v>10275700</v>
      </c>
      <c r="C35" s="13" t="n">
        <v>6662850</v>
      </c>
      <c r="D35" s="13" t="n">
        <v>1072350</v>
      </c>
      <c r="E35" s="13" t="n">
        <v>2400290</v>
      </c>
      <c r="F35" s="13" t="n">
        <v>1016070</v>
      </c>
      <c r="G35" s="13" t="n">
        <v>1047100</v>
      </c>
      <c r="H35" s="13" t="n">
        <v>9337900</v>
      </c>
      <c r="I35" s="13" t="n">
        <v>2711620</v>
      </c>
      <c r="J35" s="13" t="n">
        <v>2838990</v>
      </c>
      <c r="K35" s="13" t="n">
        <v>3853010</v>
      </c>
      <c r="L35" s="13" t="n">
        <v>27758350</v>
      </c>
      <c r="M35" s="13" t="n">
        <v>9180250</v>
      </c>
      <c r="N35" s="13" t="n">
        <v>8394840</v>
      </c>
      <c r="O35" s="13" t="n">
        <v>11180960</v>
      </c>
    </row>
    <row r="36" customFormat="false" ht="15" hidden="false" customHeight="false" outlineLevel="0" collapsed="false">
      <c r="A36" s="12" t="n">
        <v>35125</v>
      </c>
      <c r="B36" s="13" t="n">
        <v>12055830</v>
      </c>
      <c r="C36" s="13" t="n">
        <v>7679620</v>
      </c>
      <c r="D36" s="13" t="n">
        <v>1270720</v>
      </c>
      <c r="E36" s="13" t="n">
        <v>3030460</v>
      </c>
      <c r="F36" s="13" t="n">
        <v>1307330</v>
      </c>
      <c r="G36" s="13" t="n">
        <v>1449530</v>
      </c>
      <c r="H36" s="13" t="n">
        <v>10933020</v>
      </c>
      <c r="I36" s="13" t="n">
        <v>2948480</v>
      </c>
      <c r="J36" s="13" t="n">
        <v>3447940</v>
      </c>
      <c r="K36" s="13" t="n">
        <v>4563090</v>
      </c>
      <c r="L36" s="13" t="n">
        <v>29781430</v>
      </c>
      <c r="M36" s="13" t="n">
        <v>9116420</v>
      </c>
      <c r="N36" s="13" t="n">
        <v>9309320</v>
      </c>
      <c r="O36" s="13" t="n">
        <v>12206040</v>
      </c>
    </row>
    <row r="37" customFormat="false" ht="15" hidden="false" customHeight="false" outlineLevel="0" collapsed="false">
      <c r="A37" s="12" t="n">
        <v>35490</v>
      </c>
      <c r="B37" s="13" t="n">
        <v>13948160</v>
      </c>
      <c r="C37" s="13" t="n">
        <v>9004260</v>
      </c>
      <c r="D37" s="13" t="n">
        <v>1440970</v>
      </c>
      <c r="E37" s="13" t="n">
        <v>3420760</v>
      </c>
      <c r="F37" s="13" t="n">
        <v>1448540</v>
      </c>
      <c r="G37" s="13" t="n">
        <v>1610220</v>
      </c>
      <c r="H37" s="13" t="n">
        <v>12723630</v>
      </c>
      <c r="I37" s="13" t="n">
        <v>3545210</v>
      </c>
      <c r="J37" s="13" t="n">
        <v>3893250</v>
      </c>
      <c r="K37" s="13" t="n">
        <v>5259760</v>
      </c>
      <c r="L37" s="13" t="n">
        <v>32156390</v>
      </c>
      <c r="M37" s="13" t="n">
        <v>10020790</v>
      </c>
      <c r="N37" s="13" t="n">
        <v>9868820</v>
      </c>
      <c r="O37" s="13" t="n">
        <v>13030670</v>
      </c>
    </row>
    <row r="38" customFormat="false" ht="15" hidden="false" customHeight="false" outlineLevel="0" collapsed="false">
      <c r="A38" s="12" t="n">
        <v>35855</v>
      </c>
      <c r="B38" s="13" t="n">
        <v>15452940</v>
      </c>
      <c r="C38" s="13" t="n">
        <v>9876260</v>
      </c>
      <c r="D38" s="13" t="n">
        <v>1704260</v>
      </c>
      <c r="E38" s="13" t="n">
        <v>3917330</v>
      </c>
      <c r="F38" s="13" t="n">
        <v>1652030</v>
      </c>
      <c r="G38" s="13" t="n">
        <v>1843330</v>
      </c>
      <c r="H38" s="13" t="n">
        <v>14148910</v>
      </c>
      <c r="I38" s="13" t="n">
        <v>3762070</v>
      </c>
      <c r="J38" s="13" t="n">
        <v>4301640</v>
      </c>
      <c r="K38" s="13" t="n">
        <v>6038940</v>
      </c>
      <c r="L38" s="13" t="n">
        <v>33539650</v>
      </c>
      <c r="M38" s="13" t="n">
        <v>9764890</v>
      </c>
      <c r="N38" s="13" t="n">
        <v>10302820</v>
      </c>
      <c r="O38" s="13" t="n">
        <v>14202910</v>
      </c>
    </row>
    <row r="39" customFormat="false" ht="15" hidden="false" customHeight="false" outlineLevel="0" collapsed="false">
      <c r="A39" s="12" t="n">
        <v>36220</v>
      </c>
      <c r="B39" s="13" t="n">
        <v>17722970</v>
      </c>
      <c r="C39" s="13" t="n">
        <v>11308800</v>
      </c>
      <c r="D39" s="13" t="n">
        <v>2110790</v>
      </c>
      <c r="E39" s="13" t="n">
        <v>4512050</v>
      </c>
      <c r="F39" s="13" t="n">
        <v>1952800</v>
      </c>
      <c r="G39" s="13" t="n">
        <v>2247450</v>
      </c>
      <c r="H39" s="13" t="n">
        <v>16310190</v>
      </c>
      <c r="I39" s="13" t="n">
        <v>4320650</v>
      </c>
      <c r="J39" s="13" t="n">
        <v>4838910</v>
      </c>
      <c r="K39" s="13" t="n">
        <v>7112680</v>
      </c>
      <c r="L39" s="13" t="n">
        <v>35781230</v>
      </c>
      <c r="M39" s="13" t="n">
        <v>10382070</v>
      </c>
      <c r="N39" s="13" t="n">
        <v>10724620</v>
      </c>
      <c r="O39" s="13" t="n">
        <v>15369610</v>
      </c>
    </row>
    <row r="40" customFormat="false" ht="15" hidden="false" customHeight="false" outlineLevel="0" collapsed="false">
      <c r="A40" s="12" t="n">
        <v>36586</v>
      </c>
      <c r="B40" s="13" t="n">
        <v>19882620</v>
      </c>
      <c r="C40" s="13" t="n">
        <v>12726760</v>
      </c>
      <c r="D40" s="13" t="n">
        <v>2420810</v>
      </c>
      <c r="E40" s="13" t="n">
        <v>5474700</v>
      </c>
      <c r="F40" s="13" t="n">
        <v>2276970</v>
      </c>
      <c r="G40" s="13" t="n">
        <v>2657020</v>
      </c>
      <c r="H40" s="13" t="n">
        <v>18162020</v>
      </c>
      <c r="I40" s="13" t="n">
        <v>4570810</v>
      </c>
      <c r="J40" s="13" t="n">
        <v>5272730</v>
      </c>
      <c r="K40" s="13" t="n">
        <v>8343890</v>
      </c>
      <c r="L40" s="13" t="n">
        <v>38645240</v>
      </c>
      <c r="M40" s="13" t="n">
        <v>10659180</v>
      </c>
      <c r="N40" s="13" t="n">
        <v>11354210</v>
      </c>
      <c r="O40" s="13" t="n">
        <v>17290030</v>
      </c>
    </row>
    <row r="41" customFormat="false" ht="15" hidden="false" customHeight="false" outlineLevel="0" collapsed="false">
      <c r="A41" s="12" t="n">
        <v>36951</v>
      </c>
      <c r="B41" s="13" t="n">
        <v>21398860</v>
      </c>
      <c r="C41" s="13" t="n">
        <v>13639410</v>
      </c>
      <c r="D41" s="13" t="n">
        <v>2556700</v>
      </c>
      <c r="E41" s="13" t="n">
        <v>5568360</v>
      </c>
      <c r="F41" s="13" t="n">
        <v>2781260</v>
      </c>
      <c r="G41" s="13" t="n">
        <v>2975230</v>
      </c>
      <c r="H41" s="13" t="n">
        <v>19555180</v>
      </c>
      <c r="I41" s="13" t="n">
        <v>4624070</v>
      </c>
      <c r="J41" s="13" t="n">
        <v>5847410</v>
      </c>
      <c r="K41" s="13" t="n">
        <v>9144360</v>
      </c>
      <c r="L41" s="13" t="n">
        <v>40248300</v>
      </c>
      <c r="M41" s="13" t="n">
        <v>10658370</v>
      </c>
      <c r="N41" s="13" t="n">
        <v>12012450</v>
      </c>
      <c r="O41" s="13" t="n">
        <v>18172800</v>
      </c>
    </row>
    <row r="42" customFormat="false" ht="15" hidden="false" customHeight="false" outlineLevel="0" collapsed="false">
      <c r="A42" s="12" t="n">
        <v>37316</v>
      </c>
      <c r="B42" s="13" t="n">
        <v>23152430</v>
      </c>
      <c r="C42" s="13" t="n">
        <v>14851560</v>
      </c>
      <c r="D42" s="13" t="n">
        <v>2723060</v>
      </c>
      <c r="E42" s="13" t="n">
        <v>6930060</v>
      </c>
      <c r="F42" s="13" t="n">
        <v>2907570</v>
      </c>
      <c r="G42" s="13" t="n">
        <v>3110500</v>
      </c>
      <c r="H42" s="13" t="n">
        <v>21260910</v>
      </c>
      <c r="I42" s="13" t="n">
        <v>5005670</v>
      </c>
      <c r="J42" s="13" t="n">
        <v>6132560</v>
      </c>
      <c r="K42" s="13" t="n">
        <v>10142840</v>
      </c>
      <c r="L42" s="13" t="n">
        <v>42415950</v>
      </c>
      <c r="M42" s="13" t="n">
        <v>11298630</v>
      </c>
      <c r="N42" s="13" t="n">
        <v>12321300</v>
      </c>
      <c r="O42" s="13" t="n">
        <v>19308260</v>
      </c>
    </row>
    <row r="43" customFormat="false" ht="15" hidden="false" customHeight="false" outlineLevel="0" collapsed="false">
      <c r="A43" s="12" t="n">
        <v>37681</v>
      </c>
      <c r="B43" s="13" t="n">
        <v>24926140</v>
      </c>
      <c r="C43" s="13" t="n">
        <v>15710860</v>
      </c>
      <c r="D43" s="13" t="n">
        <v>2820170</v>
      </c>
      <c r="E43" s="13" t="n">
        <v>7062200</v>
      </c>
      <c r="F43" s="13" t="n">
        <v>3555560</v>
      </c>
      <c r="G43" s="13" t="n">
        <v>3799810</v>
      </c>
      <c r="H43" s="13" t="n">
        <v>22908830</v>
      </c>
      <c r="I43" s="13" t="n">
        <v>4869740</v>
      </c>
      <c r="J43" s="13" t="n">
        <v>6894730</v>
      </c>
      <c r="K43" s="13" t="n">
        <v>11149170</v>
      </c>
      <c r="L43" s="13" t="n">
        <v>44060730</v>
      </c>
      <c r="M43" s="13" t="n">
        <v>10552440</v>
      </c>
      <c r="N43" s="13" t="n">
        <v>13217680</v>
      </c>
      <c r="O43" s="13" t="n">
        <v>20534040</v>
      </c>
    </row>
    <row r="44" customFormat="false" ht="15" hidden="false" customHeight="false" outlineLevel="0" collapsed="false">
      <c r="A44" s="12" t="n">
        <v>38047</v>
      </c>
      <c r="B44" s="13" t="n">
        <v>27925300</v>
      </c>
      <c r="C44" s="13" t="n">
        <v>17175110</v>
      </c>
      <c r="D44" s="13" t="n">
        <v>3037210</v>
      </c>
      <c r="E44" s="13" t="n">
        <v>7912590</v>
      </c>
      <c r="F44" s="13" t="n">
        <v>4174250</v>
      </c>
      <c r="G44" s="13" t="n">
        <v>4368780</v>
      </c>
      <c r="H44" s="13" t="n">
        <v>25664650</v>
      </c>
      <c r="I44" s="13" t="n">
        <v>5467940</v>
      </c>
      <c r="J44" s="13" t="n">
        <v>7672230</v>
      </c>
      <c r="K44" s="13" t="n">
        <v>12483910</v>
      </c>
      <c r="L44" s="13" t="n">
        <v>47570840</v>
      </c>
      <c r="M44" s="13" t="n">
        <v>11507290</v>
      </c>
      <c r="N44" s="13" t="n">
        <v>14153060</v>
      </c>
      <c r="O44" s="13" t="n">
        <v>22043540</v>
      </c>
    </row>
    <row r="45" customFormat="false" ht="15" hidden="false" customHeight="false" outlineLevel="0" collapsed="false">
      <c r="A45" s="12" t="n">
        <v>38412</v>
      </c>
      <c r="B45" s="13" t="n">
        <v>31863320</v>
      </c>
      <c r="C45" s="13" t="n">
        <v>18592740</v>
      </c>
      <c r="D45" s="13" t="n">
        <v>3315280</v>
      </c>
      <c r="E45" s="13" t="n">
        <v>9784630</v>
      </c>
      <c r="F45" s="13" t="n">
        <v>5690510</v>
      </c>
      <c r="G45" s="13" t="n">
        <v>6259450</v>
      </c>
      <c r="H45" s="13" t="n">
        <v>29042990</v>
      </c>
      <c r="I45" s="13" t="n">
        <v>5676350</v>
      </c>
      <c r="J45" s="13" t="n">
        <v>9310180</v>
      </c>
      <c r="K45" s="13" t="n">
        <v>14056460</v>
      </c>
      <c r="L45" s="13" t="n">
        <v>50925030</v>
      </c>
      <c r="M45" s="13" t="n">
        <v>11528410</v>
      </c>
      <c r="N45" s="13" t="n">
        <v>15532460</v>
      </c>
      <c r="O45" s="13" t="n">
        <v>23864160</v>
      </c>
    </row>
    <row r="46" customFormat="false" ht="15" hidden="false" customHeight="false" outlineLevel="0" collapsed="false">
      <c r="A46" s="12" t="n">
        <v>38777</v>
      </c>
      <c r="B46" s="13" t="n">
        <v>36321250</v>
      </c>
      <c r="C46" s="13" t="n">
        <v>20840670</v>
      </c>
      <c r="D46" s="13" t="n">
        <v>3765110</v>
      </c>
      <c r="E46" s="13" t="n">
        <v>11897150</v>
      </c>
      <c r="F46" s="13" t="n">
        <v>7120870</v>
      </c>
      <c r="G46" s="13" t="n">
        <v>8134660</v>
      </c>
      <c r="H46" s="13" t="n">
        <v>33269140</v>
      </c>
      <c r="I46" s="13" t="n">
        <v>6399880</v>
      </c>
      <c r="J46" s="13" t="n">
        <v>10727030</v>
      </c>
      <c r="K46" s="13" t="n">
        <v>16142230</v>
      </c>
      <c r="L46" s="13" t="n">
        <v>55142280</v>
      </c>
      <c r="M46" s="13" t="n">
        <v>12082850</v>
      </c>
      <c r="N46" s="13" t="n">
        <v>17019430</v>
      </c>
      <c r="O46" s="13" t="n">
        <v>26040010</v>
      </c>
    </row>
    <row r="47" customFormat="false" ht="15" hidden="false" customHeight="false" outlineLevel="0" collapsed="false">
      <c r="A47" s="12" t="n">
        <v>39142</v>
      </c>
      <c r="B47" s="13" t="n">
        <v>42546290</v>
      </c>
      <c r="C47" s="13" t="n">
        <v>23872700</v>
      </c>
      <c r="D47" s="13" t="n">
        <v>4170590</v>
      </c>
      <c r="E47" s="13" t="n">
        <v>14289130</v>
      </c>
      <c r="F47" s="13" t="n">
        <v>9048720</v>
      </c>
      <c r="G47" s="13" t="n">
        <v>10405350</v>
      </c>
      <c r="H47" s="13" t="n">
        <v>39048950</v>
      </c>
      <c r="I47" s="13" t="n">
        <v>7151790</v>
      </c>
      <c r="J47" s="13" t="n">
        <v>13158390</v>
      </c>
      <c r="K47" s="13" t="n">
        <v>18738760</v>
      </c>
      <c r="L47" s="13" t="n">
        <v>59583670</v>
      </c>
      <c r="M47" s="13" t="n">
        <v>12437940</v>
      </c>
      <c r="N47" s="13" t="n">
        <v>19272940</v>
      </c>
      <c r="O47" s="13" t="n">
        <v>27872790</v>
      </c>
    </row>
    <row r="48" customFormat="false" ht="15" hidden="false" customHeight="false" outlineLevel="0" collapsed="false">
      <c r="A48" s="12" t="n">
        <v>39508</v>
      </c>
      <c r="B48" s="13" t="n">
        <v>48986620</v>
      </c>
      <c r="C48" s="13" t="n">
        <v>27315190</v>
      </c>
      <c r="D48" s="13" t="n">
        <v>4831120</v>
      </c>
      <c r="E48" s="13" t="n">
        <v>17543520</v>
      </c>
      <c r="F48" s="13" t="n">
        <v>10189070</v>
      </c>
      <c r="G48" s="13" t="n">
        <v>12191090</v>
      </c>
      <c r="H48" s="13" t="n">
        <v>44901880</v>
      </c>
      <c r="I48" s="13" t="n">
        <v>8205320</v>
      </c>
      <c r="J48" s="13" t="n">
        <v>15138450</v>
      </c>
      <c r="K48" s="13" t="n">
        <v>21558110</v>
      </c>
      <c r="L48" s="13" t="n">
        <v>63982950</v>
      </c>
      <c r="M48" s="13" t="n">
        <v>13122830</v>
      </c>
      <c r="N48" s="13" t="n">
        <v>20819370</v>
      </c>
      <c r="O48" s="13" t="n">
        <v>30040750</v>
      </c>
    </row>
    <row r="49" customFormat="false" ht="15" hidden="false" customHeight="false" outlineLevel="0" collapsed="false">
      <c r="A49" s="12" t="n">
        <v>39873</v>
      </c>
      <c r="B49" s="13" t="n">
        <v>55141520</v>
      </c>
      <c r="C49" s="13" t="n">
        <v>31252460</v>
      </c>
      <c r="D49" s="13" t="n">
        <v>5811080</v>
      </c>
      <c r="E49" s="13" t="n">
        <v>19144010</v>
      </c>
      <c r="F49" s="13" t="n">
        <v>13287650</v>
      </c>
      <c r="G49" s="13" t="n">
        <v>16140400</v>
      </c>
      <c r="H49" s="13" t="n">
        <v>51728380</v>
      </c>
      <c r="I49" s="13" t="n">
        <v>9258780</v>
      </c>
      <c r="J49" s="13" t="n">
        <v>17169260</v>
      </c>
      <c r="K49" s="13" t="n">
        <v>25300340</v>
      </c>
      <c r="L49" s="13" t="n">
        <v>66742150</v>
      </c>
      <c r="M49" s="13" t="n">
        <v>13090790</v>
      </c>
      <c r="N49" s="13" t="n">
        <v>21651990</v>
      </c>
      <c r="O49" s="13" t="n">
        <v>31999380</v>
      </c>
    </row>
    <row r="50" customFormat="false" ht="15" hidden="false" customHeight="false" outlineLevel="0" collapsed="false">
      <c r="A50" s="12" t="n">
        <v>40238</v>
      </c>
      <c r="B50" s="13" t="n">
        <v>63664070</v>
      </c>
      <c r="C50" s="13" t="n">
        <v>35626340</v>
      </c>
      <c r="D50" s="13" t="n">
        <v>7295690</v>
      </c>
      <c r="E50" s="13" t="n">
        <v>21614990</v>
      </c>
      <c r="F50" s="13" t="n">
        <v>12987800</v>
      </c>
      <c r="G50" s="13" t="n">
        <v>16471390</v>
      </c>
      <c r="H50" s="13" t="n">
        <v>59749060</v>
      </c>
      <c r="I50" s="13" t="n">
        <v>10660080</v>
      </c>
      <c r="J50" s="13" t="n">
        <v>19813130</v>
      </c>
      <c r="K50" s="13" t="n">
        <v>29275850</v>
      </c>
      <c r="L50" s="13" t="n">
        <v>71318360</v>
      </c>
      <c r="M50" s="13" t="n">
        <v>12975560</v>
      </c>
      <c r="N50" s="13" t="n">
        <v>23567020</v>
      </c>
      <c r="O50" s="13" t="n">
        <v>34775790</v>
      </c>
    </row>
    <row r="51" customFormat="false" ht="15" hidden="false" customHeight="false" outlineLevel="0" collapsed="false">
      <c r="A51" s="12" t="n">
        <v>40603</v>
      </c>
      <c r="B51" s="13" t="n">
        <v>76344720</v>
      </c>
      <c r="C51" s="13" t="n">
        <v>41779540</v>
      </c>
      <c r="D51" s="13" t="n">
        <v>8403730</v>
      </c>
      <c r="E51" s="13" t="n">
        <v>25369360</v>
      </c>
      <c r="F51" s="13" t="n">
        <v>17101930</v>
      </c>
      <c r="G51" s="13" t="n">
        <v>20501820</v>
      </c>
      <c r="H51" s="13" t="n">
        <v>70836710</v>
      </c>
      <c r="I51" s="13" t="n">
        <v>12998840</v>
      </c>
      <c r="J51" s="13" t="n">
        <v>23456980</v>
      </c>
      <c r="K51" s="13" t="n">
        <v>34380890</v>
      </c>
      <c r="L51" s="13" t="n">
        <v>77045140</v>
      </c>
      <c r="M51" s="13" t="n">
        <v>14116340</v>
      </c>
      <c r="N51" s="13" t="n">
        <v>25428100</v>
      </c>
      <c r="O51" s="13" t="n">
        <v>37500710</v>
      </c>
    </row>
    <row r="52" customFormat="false" ht="15" hidden="false" customHeight="false" outlineLevel="0" collapsed="false">
      <c r="A52" s="12" t="n">
        <v>40969</v>
      </c>
      <c r="B52" s="13" t="n">
        <v>87363287.1</v>
      </c>
      <c r="C52" s="13" t="n">
        <v>49104473.8</v>
      </c>
      <c r="D52" s="13" t="n">
        <v>9683750</v>
      </c>
      <c r="E52" s="13" t="n">
        <v>29977328.3</v>
      </c>
      <c r="F52" s="13" t="n">
        <v>21439310</v>
      </c>
      <c r="G52" s="13" t="n">
        <v>27155540</v>
      </c>
      <c r="H52" s="13" t="n">
        <v>81069459.9</v>
      </c>
      <c r="I52" s="13" t="n">
        <v>15019470</v>
      </c>
      <c r="J52" s="13" t="n">
        <v>26350240</v>
      </c>
      <c r="K52" s="13" t="n">
        <v>39699750</v>
      </c>
      <c r="L52" s="13" t="n">
        <v>81069459.9</v>
      </c>
      <c r="M52" s="13" t="n">
        <v>15019470</v>
      </c>
      <c r="N52" s="13" t="n">
        <v>26350240</v>
      </c>
      <c r="O52" s="13" t="n">
        <v>39699750</v>
      </c>
    </row>
    <row r="53" customFormat="false" ht="15" hidden="false" customHeight="false" outlineLevel="0" collapsed="false">
      <c r="A53" s="12" t="n">
        <v>41334</v>
      </c>
      <c r="B53" s="13" t="n">
        <v>99440131</v>
      </c>
      <c r="C53" s="13" t="n">
        <v>56144846.4</v>
      </c>
      <c r="D53" s="13" t="n">
        <v>10624040</v>
      </c>
      <c r="E53" s="13" t="n">
        <v>33249731.3</v>
      </c>
      <c r="F53" s="13" t="n">
        <v>24397070</v>
      </c>
      <c r="G53" s="13" t="n">
        <v>31084280</v>
      </c>
      <c r="H53" s="13" t="n">
        <v>92026921</v>
      </c>
      <c r="I53" s="13" t="n">
        <v>16751070</v>
      </c>
      <c r="J53" s="13" t="n">
        <v>29233936.5</v>
      </c>
      <c r="K53" s="13" t="n">
        <v>46041920</v>
      </c>
      <c r="L53" s="13" t="n">
        <v>85462754.6</v>
      </c>
      <c r="M53" s="13" t="n">
        <v>15242880</v>
      </c>
      <c r="N53" s="13" t="n">
        <v>27211670</v>
      </c>
      <c r="O53" s="13" t="n">
        <v>43008200</v>
      </c>
    </row>
    <row r="54" customFormat="false" ht="15" hidden="false" customHeight="false" outlineLevel="0" collapsed="false">
      <c r="A54" s="12" t="n">
        <v>41699</v>
      </c>
      <c r="B54" s="13" t="n">
        <v>112335216.1</v>
      </c>
      <c r="C54" s="13" t="n">
        <v>64756495.9</v>
      </c>
      <c r="D54" s="13" t="n">
        <v>11565090</v>
      </c>
      <c r="E54" s="13" t="n">
        <v>35156210.2</v>
      </c>
      <c r="F54" s="13" t="n">
        <v>28567813</v>
      </c>
      <c r="G54" s="13" t="n">
        <v>31918109</v>
      </c>
      <c r="H54" s="13" t="n">
        <v>103631526.1</v>
      </c>
      <c r="I54" s="13" t="n">
        <v>19263720</v>
      </c>
      <c r="J54" s="13" t="n">
        <v>31908706.1</v>
      </c>
      <c r="K54" s="13" t="n">
        <v>52459100</v>
      </c>
      <c r="L54" s="13" t="n">
        <v>90636486.1</v>
      </c>
      <c r="M54" s="13" t="n">
        <v>16091980</v>
      </c>
      <c r="N54" s="13" t="n">
        <v>28241880</v>
      </c>
      <c r="O54" s="13" t="n">
        <v>46302630</v>
      </c>
    </row>
    <row r="55" customFormat="false" ht="15" hidden="false" customHeight="false" outlineLevel="0" collapsed="false">
      <c r="A55" s="12" t="n">
        <v>42064</v>
      </c>
      <c r="B55" s="13" t="n">
        <v>124679592.9</v>
      </c>
      <c r="C55" s="13" t="n">
        <v>72473401.1</v>
      </c>
      <c r="D55" s="13" t="n">
        <v>13017620</v>
      </c>
      <c r="E55" s="13" t="n">
        <v>37503917.1</v>
      </c>
      <c r="F55" s="13" t="n">
        <v>28636362.8</v>
      </c>
      <c r="G55" s="13" t="n">
        <v>32359619.3</v>
      </c>
      <c r="H55" s="13" t="n">
        <v>115042794.8</v>
      </c>
      <c r="I55" s="13" t="n">
        <v>20936120</v>
      </c>
      <c r="J55" s="13" t="n">
        <v>34481887.8</v>
      </c>
      <c r="K55" s="13" t="n">
        <v>59624800</v>
      </c>
      <c r="L55" s="13" t="n">
        <v>97121327.9</v>
      </c>
      <c r="M55" s="13" t="n">
        <v>16057150</v>
      </c>
      <c r="N55" s="13" t="n">
        <v>30218990</v>
      </c>
      <c r="O55" s="13" t="n">
        <v>50845180</v>
      </c>
    </row>
    <row r="56" customFormat="false" ht="15" hidden="false" customHeight="false" outlineLevel="0" collapsed="false">
      <c r="A56" s="12" t="n">
        <v>42430</v>
      </c>
      <c r="B56" s="13" t="n">
        <v>137718738.8</v>
      </c>
      <c r="C56" s="13" t="n">
        <v>81264083.3</v>
      </c>
      <c r="D56" s="13" t="n">
        <v>14361710</v>
      </c>
      <c r="E56" s="13" t="n">
        <v>39570923.7</v>
      </c>
      <c r="F56" s="13" t="n">
        <v>27286474.2</v>
      </c>
      <c r="G56" s="13" t="n">
        <v>30449234</v>
      </c>
      <c r="H56" s="13" t="n">
        <v>125744986.5</v>
      </c>
      <c r="I56" s="13" t="n">
        <v>22275330</v>
      </c>
      <c r="J56" s="13" t="n">
        <v>37662486.1</v>
      </c>
      <c r="K56" s="13" t="n">
        <v>65807180</v>
      </c>
      <c r="L56" s="13" t="n">
        <v>104918703.5</v>
      </c>
      <c r="M56" s="13" t="n">
        <v>16161460</v>
      </c>
      <c r="N56" s="13" t="n">
        <v>33113170</v>
      </c>
      <c r="O56" s="13" t="n">
        <v>55644090</v>
      </c>
    </row>
    <row r="57" customFormat="false" ht="15" hidden="false" customHeight="false" outlineLevel="0" collapsed="false">
      <c r="A57" s="12" t="n">
        <v>42795</v>
      </c>
      <c r="B57" s="13" t="n">
        <v>153916690.1</v>
      </c>
      <c r="C57" s="13" t="n">
        <v>91265334.3</v>
      </c>
      <c r="D57" s="13" t="n">
        <v>15866580</v>
      </c>
      <c r="E57" s="13" t="n">
        <v>43386712.3</v>
      </c>
      <c r="F57" s="13" t="n">
        <v>29487721.1</v>
      </c>
      <c r="G57" s="13" t="n">
        <v>32205914.3</v>
      </c>
      <c r="H57" s="13" t="n">
        <v>139652001.9</v>
      </c>
      <c r="I57" s="13" t="n">
        <v>25186620</v>
      </c>
      <c r="J57" s="13" t="n">
        <v>40971080</v>
      </c>
      <c r="K57" s="13" t="n">
        <v>73494300</v>
      </c>
      <c r="L57" s="13" t="n">
        <v>113282846.2</v>
      </c>
      <c r="M57" s="13" t="n">
        <v>17260040</v>
      </c>
      <c r="N57" s="13" t="n">
        <v>35669530</v>
      </c>
      <c r="O57" s="13" t="n">
        <v>60353280</v>
      </c>
    </row>
    <row r="58" customFormat="false" ht="15" hidden="false" customHeight="false" outlineLevel="0" collapsed="false">
      <c r="A58" s="12" t="n">
        <v>43160</v>
      </c>
      <c r="B58" s="13" t="n">
        <v>170900423.6</v>
      </c>
      <c r="C58" s="13" t="n">
        <v>100361529.6</v>
      </c>
      <c r="D58" s="13" t="n">
        <v>18401190</v>
      </c>
      <c r="E58" s="13" t="n">
        <v>48156007.8</v>
      </c>
      <c r="F58" s="13" t="n">
        <v>32115205.7</v>
      </c>
      <c r="G58" s="13" t="n">
        <v>37513894.2</v>
      </c>
      <c r="H58" s="13" t="n">
        <v>155056652.1</v>
      </c>
      <c r="I58" s="13" t="n">
        <v>28298260</v>
      </c>
      <c r="J58" s="13" t="n">
        <v>45288637.3</v>
      </c>
      <c r="K58" s="13" t="n">
        <v>81469750</v>
      </c>
      <c r="L58" s="13" t="n">
        <v>120341705.1</v>
      </c>
      <c r="M58" s="13" t="n">
        <v>18400230</v>
      </c>
      <c r="N58" s="13" t="n">
        <v>37759960.2</v>
      </c>
      <c r="O58" s="13" t="n">
        <v>64181510</v>
      </c>
    </row>
    <row r="59" customFormat="false" ht="15" hidden="false" customHeight="false" outlineLevel="0" collapsed="false">
      <c r="A59" s="12" t="n">
        <v>43525</v>
      </c>
      <c r="B59" s="13" t="n">
        <v>188869569.1</v>
      </c>
      <c r="C59" s="13" t="n">
        <v>112220719.8</v>
      </c>
      <c r="D59" s="13" t="n">
        <v>20376270</v>
      </c>
      <c r="E59" s="13" t="n">
        <v>55129297.4</v>
      </c>
      <c r="F59" s="13" t="n">
        <v>37662935.3</v>
      </c>
      <c r="G59" s="13" t="n">
        <v>44681660.6</v>
      </c>
      <c r="H59" s="13" t="n">
        <v>171612127.4</v>
      </c>
      <c r="I59" s="13" t="n">
        <v>30162770</v>
      </c>
      <c r="J59" s="13" t="n">
        <v>49829270.2</v>
      </c>
      <c r="K59" s="13" t="n">
        <v>91620090</v>
      </c>
      <c r="L59" s="13" t="n">
        <v>127442025.2</v>
      </c>
      <c r="M59" s="13" t="n">
        <v>18871450</v>
      </c>
      <c r="N59" s="13" t="n">
        <v>39765220</v>
      </c>
      <c r="O59" s="13" t="n">
        <v>68805340</v>
      </c>
    </row>
    <row r="60" customFormat="false" ht="15" hidden="false" customHeight="false" outlineLevel="0" collapsed="false">
      <c r="A60" s="12" t="n">
        <v>43891</v>
      </c>
      <c r="B60" s="13" t="n">
        <v>203510128.9</v>
      </c>
      <c r="C60" s="13" t="n">
        <v>123090190.2</v>
      </c>
      <c r="D60" s="13" t="n">
        <v>22850160</v>
      </c>
      <c r="E60" s="13" t="n">
        <v>58513126.9</v>
      </c>
      <c r="F60" s="13" t="n">
        <v>37505668.2</v>
      </c>
      <c r="G60" s="13" t="n">
        <v>42650400.3</v>
      </c>
      <c r="H60" s="13" t="n">
        <v>184613432.6</v>
      </c>
      <c r="I60" s="13" t="n">
        <v>33940330</v>
      </c>
      <c r="J60" s="13" t="n">
        <v>49203845</v>
      </c>
      <c r="K60" s="13" t="n">
        <v>101469250</v>
      </c>
      <c r="L60" s="13" t="n">
        <v>132714708.2</v>
      </c>
      <c r="M60" s="13" t="n">
        <v>19685710</v>
      </c>
      <c r="N60" s="13" t="n">
        <v>39276059</v>
      </c>
      <c r="O60" s="13" t="n">
        <v>73752930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B29" activeCellId="1" sqref="AR1:AR120 B29"/>
    </sheetView>
  </sheetViews>
  <sheetFormatPr defaultColWidth="8.6875" defaultRowHeight="15" zeroHeight="false" outlineLevelRow="0" outlineLevelCol="0"/>
  <cols>
    <col collapsed="false" customWidth="true" hidden="false" outlineLevel="0" max="4" min="4" style="0" width="17"/>
  </cols>
  <sheetData>
    <row r="1" customFormat="false" ht="15" hidden="false" customHeight="false" outlineLevel="0" collapsed="false">
      <c r="A1" s="0" t="s">
        <v>59</v>
      </c>
      <c r="B1" s="0" t="s">
        <v>60</v>
      </c>
      <c r="C1" s="0" t="s">
        <v>61</v>
      </c>
      <c r="D1" s="0" t="s">
        <v>62</v>
      </c>
    </row>
    <row r="2" customFormat="false" ht="15" hidden="false" customHeight="false" outlineLevel="0" collapsed="false">
      <c r="A2" s="12" t="n">
        <v>33298</v>
      </c>
      <c r="B2" s="13" t="n">
        <v>8114170</v>
      </c>
      <c r="C2" s="13" t="n">
        <v>7051130</v>
      </c>
      <c r="D2" s="13" t="n">
        <v>8849310</v>
      </c>
    </row>
    <row r="3" customFormat="false" ht="15" hidden="false" customHeight="false" outlineLevel="0" collapsed="false">
      <c r="A3" s="12" t="n">
        <v>33664</v>
      </c>
      <c r="B3" s="13" t="n">
        <v>7955750</v>
      </c>
      <c r="C3" s="13" t="n">
        <v>7092500</v>
      </c>
      <c r="D3" s="13" t="n">
        <v>9329630</v>
      </c>
    </row>
    <row r="4" customFormat="false" ht="15" hidden="false" customHeight="false" outlineLevel="0" collapsed="false">
      <c r="A4" s="12" t="n">
        <v>35125</v>
      </c>
      <c r="B4" s="13" t="n">
        <v>8484880</v>
      </c>
      <c r="C4" s="13" t="n">
        <v>7310870</v>
      </c>
      <c r="D4" s="13" t="n">
        <v>9877800</v>
      </c>
    </row>
    <row r="5" customFormat="false" ht="15" hidden="false" customHeight="false" outlineLevel="0" collapsed="false">
      <c r="A5" s="12" t="n">
        <v>35490</v>
      </c>
      <c r="B5" s="13" t="n">
        <v>8766810</v>
      </c>
      <c r="C5" s="13" t="n">
        <v>7691330</v>
      </c>
      <c r="D5" s="13" t="n">
        <v>10643240</v>
      </c>
    </row>
    <row r="6" customFormat="false" ht="15" hidden="false" customHeight="false" outlineLevel="0" collapsed="false">
      <c r="A6" s="12" t="n">
        <v>35855</v>
      </c>
      <c r="B6" s="13" t="n">
        <v>9180250</v>
      </c>
      <c r="C6" s="13" t="n">
        <v>8394840</v>
      </c>
      <c r="D6" s="13" t="n">
        <v>11180960</v>
      </c>
    </row>
    <row r="7" customFormat="false" ht="15" hidden="false" customHeight="false" outlineLevel="0" collapsed="false">
      <c r="A7" s="12" t="n">
        <v>36220</v>
      </c>
      <c r="B7" s="13" t="n">
        <v>9116420</v>
      </c>
      <c r="C7" s="13" t="n">
        <v>9309320</v>
      </c>
      <c r="D7" s="13" t="n">
        <v>12206040</v>
      </c>
    </row>
    <row r="8" customFormat="false" ht="15" hidden="false" customHeight="false" outlineLevel="0" collapsed="false">
      <c r="A8" s="12" t="n">
        <v>36586</v>
      </c>
      <c r="B8" s="13" t="n">
        <v>10020790</v>
      </c>
      <c r="C8" s="13" t="n">
        <v>9868820</v>
      </c>
      <c r="D8" s="13" t="n">
        <v>13030670</v>
      </c>
    </row>
    <row r="9" customFormat="false" ht="15" hidden="false" customHeight="false" outlineLevel="0" collapsed="false">
      <c r="A9" s="12" t="n">
        <v>36951</v>
      </c>
      <c r="B9" s="13" t="n">
        <v>9764890</v>
      </c>
      <c r="C9" s="13" t="n">
        <v>10302820</v>
      </c>
      <c r="D9" s="13" t="n">
        <v>14202910</v>
      </c>
    </row>
    <row r="10" customFormat="false" ht="15" hidden="false" customHeight="false" outlineLevel="0" collapsed="false">
      <c r="A10" s="12" t="n">
        <v>37316</v>
      </c>
      <c r="B10" s="13" t="n">
        <v>10382070</v>
      </c>
      <c r="C10" s="13" t="n">
        <v>10724620</v>
      </c>
      <c r="D10" s="13" t="n">
        <v>15369610</v>
      </c>
    </row>
    <row r="11" customFormat="false" ht="15" hidden="false" customHeight="false" outlineLevel="0" collapsed="false">
      <c r="A11" s="12" t="n">
        <v>37681</v>
      </c>
      <c r="B11" s="13" t="n">
        <v>10659180</v>
      </c>
      <c r="C11" s="13" t="n">
        <v>11354210</v>
      </c>
      <c r="D11" s="13" t="n">
        <v>17290030</v>
      </c>
    </row>
    <row r="12" customFormat="false" ht="15" hidden="false" customHeight="false" outlineLevel="0" collapsed="false">
      <c r="A12" s="12" t="n">
        <v>38047</v>
      </c>
      <c r="B12" s="13" t="n">
        <v>10658370</v>
      </c>
      <c r="C12" s="13" t="n">
        <v>12012450</v>
      </c>
      <c r="D12" s="13" t="n">
        <v>18172800</v>
      </c>
    </row>
    <row r="13" customFormat="false" ht="15" hidden="false" customHeight="false" outlineLevel="0" collapsed="false">
      <c r="A13" s="12" t="n">
        <v>38412</v>
      </c>
      <c r="B13" s="13" t="n">
        <v>11298630</v>
      </c>
      <c r="C13" s="13" t="n">
        <v>12321300</v>
      </c>
      <c r="D13" s="13" t="n">
        <v>19308260</v>
      </c>
    </row>
    <row r="14" customFormat="false" ht="15" hidden="false" customHeight="false" outlineLevel="0" collapsed="false">
      <c r="A14" s="12" t="n">
        <v>38777</v>
      </c>
      <c r="B14" s="13" t="n">
        <v>10552440</v>
      </c>
      <c r="C14" s="13" t="n">
        <v>13217680</v>
      </c>
      <c r="D14" s="13" t="n">
        <v>20534040</v>
      </c>
    </row>
    <row r="15" customFormat="false" ht="15" hidden="false" customHeight="false" outlineLevel="0" collapsed="false">
      <c r="A15" s="12" t="n">
        <v>39142</v>
      </c>
      <c r="B15" s="13" t="n">
        <v>11507290</v>
      </c>
      <c r="C15" s="13" t="n">
        <v>14153060</v>
      </c>
      <c r="D15" s="13" t="n">
        <v>22043540</v>
      </c>
    </row>
    <row r="16" customFormat="false" ht="15" hidden="false" customHeight="false" outlineLevel="0" collapsed="false">
      <c r="A16" s="12" t="n">
        <v>39508</v>
      </c>
      <c r="B16" s="13" t="n">
        <v>11528410</v>
      </c>
      <c r="C16" s="13" t="n">
        <v>15532460</v>
      </c>
      <c r="D16" s="13" t="n">
        <v>23864160</v>
      </c>
    </row>
    <row r="17" customFormat="false" ht="15" hidden="false" customHeight="false" outlineLevel="0" collapsed="false">
      <c r="A17" s="12" t="n">
        <v>39873</v>
      </c>
      <c r="B17" s="13" t="n">
        <v>12082850</v>
      </c>
      <c r="C17" s="13" t="n">
        <v>17019430</v>
      </c>
      <c r="D17" s="13" t="n">
        <v>26040010</v>
      </c>
    </row>
    <row r="18" customFormat="false" ht="15" hidden="false" customHeight="false" outlineLevel="0" collapsed="false">
      <c r="A18" s="12" t="n">
        <v>40238</v>
      </c>
      <c r="B18" s="13" t="n">
        <v>12437940</v>
      </c>
      <c r="C18" s="13" t="n">
        <v>19272940</v>
      </c>
      <c r="D18" s="13" t="n">
        <v>27872790</v>
      </c>
    </row>
    <row r="19" customFormat="false" ht="15" hidden="false" customHeight="false" outlineLevel="0" collapsed="false">
      <c r="A19" s="12" t="n">
        <v>40603</v>
      </c>
      <c r="B19" s="13" t="n">
        <v>13122830</v>
      </c>
      <c r="C19" s="13" t="n">
        <v>20819370</v>
      </c>
      <c r="D19" s="13" t="n">
        <v>30040750</v>
      </c>
    </row>
    <row r="20" customFormat="false" ht="15" hidden="false" customHeight="false" outlineLevel="0" collapsed="false">
      <c r="A20" s="12" t="n">
        <v>40969</v>
      </c>
      <c r="B20" s="13" t="n">
        <v>13090790</v>
      </c>
      <c r="C20" s="13" t="n">
        <v>21651990</v>
      </c>
      <c r="D20" s="13" t="n">
        <v>31999380</v>
      </c>
    </row>
    <row r="21" customFormat="false" ht="15" hidden="false" customHeight="false" outlineLevel="0" collapsed="false">
      <c r="A21" s="12" t="n">
        <v>41334</v>
      </c>
      <c r="B21" s="13" t="n">
        <v>12975560</v>
      </c>
      <c r="C21" s="13" t="n">
        <v>23567020</v>
      </c>
      <c r="D21" s="13" t="n">
        <v>34775790</v>
      </c>
    </row>
    <row r="22" customFormat="false" ht="15" hidden="false" customHeight="false" outlineLevel="0" collapsed="false">
      <c r="A22" s="12" t="n">
        <v>41699</v>
      </c>
      <c r="B22" s="13" t="n">
        <v>14116340</v>
      </c>
      <c r="C22" s="13" t="n">
        <v>25428100</v>
      </c>
      <c r="D22" s="13" t="n">
        <v>37500710</v>
      </c>
    </row>
    <row r="23" customFormat="false" ht="15" hidden="false" customHeight="false" outlineLevel="0" collapsed="false">
      <c r="A23" s="12" t="n">
        <v>42064</v>
      </c>
      <c r="B23" s="13" t="n">
        <v>15019470</v>
      </c>
      <c r="C23" s="13" t="n">
        <v>26350240</v>
      </c>
      <c r="D23" s="13" t="n">
        <v>39699750</v>
      </c>
    </row>
    <row r="24" customFormat="false" ht="15" hidden="false" customHeight="false" outlineLevel="0" collapsed="false">
      <c r="A24" s="12" t="n">
        <v>42430</v>
      </c>
      <c r="B24" s="13" t="n">
        <v>15242880</v>
      </c>
      <c r="C24" s="13" t="n">
        <v>27211670</v>
      </c>
      <c r="D24" s="13" t="n">
        <v>43008200</v>
      </c>
    </row>
    <row r="25" customFormat="false" ht="15" hidden="false" customHeight="false" outlineLevel="0" collapsed="false">
      <c r="A25" s="12" t="n">
        <v>42795</v>
      </c>
      <c r="B25" s="13" t="n">
        <v>16091980</v>
      </c>
      <c r="C25" s="13" t="n">
        <v>28241880</v>
      </c>
      <c r="D25" s="13" t="n">
        <v>46302630</v>
      </c>
    </row>
    <row r="26" customFormat="false" ht="15" hidden="false" customHeight="false" outlineLevel="0" collapsed="false">
      <c r="A26" s="12" t="n">
        <v>43160</v>
      </c>
      <c r="B26" s="13" t="n">
        <v>16057150</v>
      </c>
      <c r="C26" s="13" t="n">
        <v>30218990</v>
      </c>
      <c r="D26" s="13" t="n">
        <v>50845180</v>
      </c>
    </row>
    <row r="27" customFormat="false" ht="15" hidden="false" customHeight="false" outlineLevel="0" collapsed="false">
      <c r="A27" s="12" t="n">
        <v>43525</v>
      </c>
      <c r="B27" s="13" t="n">
        <v>16161460</v>
      </c>
      <c r="C27" s="13" t="n">
        <v>33113170</v>
      </c>
      <c r="D27" s="13" t="n">
        <v>55644090</v>
      </c>
    </row>
    <row r="28" customFormat="false" ht="15" hidden="false" customHeight="false" outlineLevel="0" collapsed="false">
      <c r="A28" s="12" t="n">
        <v>43891</v>
      </c>
      <c r="B28" s="13" t="n">
        <v>17260040</v>
      </c>
      <c r="C28" s="13" t="n">
        <v>35669530</v>
      </c>
      <c r="D28" s="13" t="n">
        <v>60353280</v>
      </c>
    </row>
    <row r="29" customFormat="false" ht="15" hidden="false" customHeight="false" outlineLevel="0" collapsed="false">
      <c r="A29" s="12" t="n">
        <v>44256</v>
      </c>
      <c r="B29" s="13" t="n">
        <v>18400230</v>
      </c>
      <c r="C29" s="13" t="n">
        <v>37759960.2</v>
      </c>
      <c r="D29" s="13" t="n">
        <v>64181510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1" sqref="AR1:AR120 E10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7.71"/>
    <col collapsed="false" customWidth="true" hidden="false" outlineLevel="0" max="2" min="2" style="0" width="13.14"/>
    <col collapsed="false" customWidth="true" hidden="false" outlineLevel="0" max="3" min="3" style="0" width="20.57"/>
  </cols>
  <sheetData>
    <row r="1" customFormat="false" ht="15.75" hidden="false" customHeight="false" outlineLevel="0" collapsed="false">
      <c r="A1" s="14" t="s">
        <v>63</v>
      </c>
      <c r="B1" s="15" t="s">
        <v>64</v>
      </c>
      <c r="C1" s="16" t="s">
        <v>65</v>
      </c>
    </row>
    <row r="2" customFormat="false" ht="15.75" hidden="false" customHeight="true" outlineLevel="0" collapsed="false">
      <c r="A2" s="17" t="s">
        <v>66</v>
      </c>
      <c r="B2" s="18" t="s">
        <v>67</v>
      </c>
      <c r="C2" s="19" t="s">
        <v>68</v>
      </c>
    </row>
    <row r="3" customFormat="false" ht="15.75" hidden="false" customHeight="false" outlineLevel="0" collapsed="false">
      <c r="A3" s="17" t="s">
        <v>66</v>
      </c>
      <c r="B3" s="18" t="s">
        <v>67</v>
      </c>
      <c r="C3" s="20" t="s">
        <v>69</v>
      </c>
    </row>
    <row r="4" customFormat="false" ht="15.75" hidden="false" customHeight="false" outlineLevel="0" collapsed="false">
      <c r="A4" s="17" t="s">
        <v>66</v>
      </c>
      <c r="B4" s="18" t="s">
        <v>67</v>
      </c>
      <c r="C4" s="19" t="s">
        <v>70</v>
      </c>
    </row>
    <row r="5" customFormat="false" ht="15.75" hidden="false" customHeight="false" outlineLevel="0" collapsed="false">
      <c r="A5" s="17" t="s">
        <v>66</v>
      </c>
      <c r="B5" s="18" t="s">
        <v>67</v>
      </c>
      <c r="C5" s="20" t="s">
        <v>71</v>
      </c>
    </row>
    <row r="6" customFormat="false" ht="15.75" hidden="false" customHeight="false" outlineLevel="0" collapsed="false">
      <c r="A6" s="17" t="s">
        <v>66</v>
      </c>
      <c r="B6" s="18" t="s">
        <v>67</v>
      </c>
      <c r="C6" s="19" t="s">
        <v>72</v>
      </c>
    </row>
    <row r="7" customFormat="false" ht="15.75" hidden="false" customHeight="false" outlineLevel="0" collapsed="false">
      <c r="A7" s="17" t="s">
        <v>66</v>
      </c>
      <c r="B7" s="18" t="s">
        <v>67</v>
      </c>
      <c r="C7" s="20" t="s">
        <v>73</v>
      </c>
    </row>
    <row r="8" customFormat="false" ht="15.75" hidden="false" customHeight="false" outlineLevel="0" collapsed="false">
      <c r="A8" s="17" t="s">
        <v>66</v>
      </c>
      <c r="B8" s="18" t="s">
        <v>67</v>
      </c>
      <c r="C8" s="19" t="s">
        <v>74</v>
      </c>
    </row>
    <row r="9" customFormat="false" ht="15.75" hidden="false" customHeight="false" outlineLevel="0" collapsed="false">
      <c r="A9" s="17" t="s">
        <v>66</v>
      </c>
      <c r="B9" s="18" t="s">
        <v>75</v>
      </c>
      <c r="C9" s="20" t="s">
        <v>76</v>
      </c>
    </row>
    <row r="10" customFormat="false" ht="15.75" hidden="false" customHeight="false" outlineLevel="0" collapsed="false">
      <c r="A10" s="17" t="s">
        <v>66</v>
      </c>
      <c r="B10" s="18" t="s">
        <v>75</v>
      </c>
      <c r="C10" s="19" t="s">
        <v>77</v>
      </c>
    </row>
    <row r="11" customFormat="false" ht="15.75" hidden="false" customHeight="false" outlineLevel="0" collapsed="false">
      <c r="A11" s="17" t="s">
        <v>66</v>
      </c>
      <c r="B11" s="18" t="s">
        <v>75</v>
      </c>
      <c r="C11" s="20" t="s">
        <v>78</v>
      </c>
    </row>
    <row r="12" customFormat="false" ht="15.75" hidden="false" customHeight="false" outlineLevel="0" collapsed="false">
      <c r="A12" s="17" t="s">
        <v>66</v>
      </c>
      <c r="B12" s="18" t="s">
        <v>75</v>
      </c>
      <c r="C12" s="19" t="s">
        <v>18</v>
      </c>
    </row>
    <row r="13" customFormat="false" ht="15.75" hidden="false" customHeight="false" outlineLevel="0" collapsed="false">
      <c r="A13" s="17" t="s">
        <v>66</v>
      </c>
      <c r="B13" s="18" t="s">
        <v>75</v>
      </c>
      <c r="C13" s="20" t="s">
        <v>79</v>
      </c>
    </row>
    <row r="14" customFormat="false" ht="15.75" hidden="false" customHeight="false" outlineLevel="0" collapsed="false">
      <c r="A14" s="17" t="s">
        <v>66</v>
      </c>
      <c r="B14" s="18" t="s">
        <v>80</v>
      </c>
      <c r="C14" s="19" t="s">
        <v>81</v>
      </c>
    </row>
    <row r="15" customFormat="false" ht="15.75" hidden="false" customHeight="false" outlineLevel="0" collapsed="false">
      <c r="A15" s="17" t="s">
        <v>66</v>
      </c>
      <c r="B15" s="18" t="s">
        <v>80</v>
      </c>
      <c r="C15" s="20" t="s">
        <v>82</v>
      </c>
    </row>
    <row r="16" customFormat="false" ht="15.75" hidden="false" customHeight="false" outlineLevel="0" collapsed="false">
      <c r="A16" s="17" t="s">
        <v>66</v>
      </c>
      <c r="B16" s="18" t="s">
        <v>80</v>
      </c>
      <c r="C16" s="19" t="s">
        <v>83</v>
      </c>
    </row>
    <row r="17" customFormat="false" ht="15.75" hidden="false" customHeight="false" outlineLevel="0" collapsed="false">
      <c r="A17" s="17" t="s">
        <v>66</v>
      </c>
      <c r="B17" s="18" t="s">
        <v>80</v>
      </c>
      <c r="C17" s="20" t="s">
        <v>84</v>
      </c>
    </row>
    <row r="18" customFormat="false" ht="15.75" hidden="false" customHeight="false" outlineLevel="0" collapsed="false">
      <c r="A18" s="17" t="s">
        <v>66</v>
      </c>
      <c r="B18" s="18" t="s">
        <v>80</v>
      </c>
      <c r="C18" s="19" t="s">
        <v>85</v>
      </c>
    </row>
    <row r="19" customFormat="false" ht="15.75" hidden="false" customHeight="false" outlineLevel="0" collapsed="false">
      <c r="A19" s="17" t="s">
        <v>66</v>
      </c>
      <c r="B19" s="18" t="s">
        <v>80</v>
      </c>
      <c r="C19" s="20" t="s">
        <v>86</v>
      </c>
    </row>
    <row r="20" customFormat="false" ht="15.75" hidden="false" customHeight="false" outlineLevel="0" collapsed="false">
      <c r="A20" s="17" t="s">
        <v>66</v>
      </c>
      <c r="B20" s="18" t="s">
        <v>80</v>
      </c>
      <c r="C20" s="19" t="s">
        <v>87</v>
      </c>
    </row>
    <row r="21" customFormat="false" ht="15.75" hidden="false" customHeight="false" outlineLevel="0" collapsed="false">
      <c r="A21" s="17" t="s">
        <v>66</v>
      </c>
      <c r="B21" s="18" t="s">
        <v>88</v>
      </c>
      <c r="C21" s="20" t="s">
        <v>89</v>
      </c>
    </row>
    <row r="22" customFormat="false" ht="15.75" hidden="false" customHeight="false" outlineLevel="0" collapsed="false">
      <c r="A22" s="17" t="s">
        <v>66</v>
      </c>
      <c r="B22" s="18" t="s">
        <v>88</v>
      </c>
      <c r="C22" s="19" t="s">
        <v>90</v>
      </c>
    </row>
    <row r="23" customFormat="false" ht="15.75" hidden="false" customHeight="false" outlineLevel="0" collapsed="false">
      <c r="A23" s="17" t="s">
        <v>66</v>
      </c>
      <c r="B23" s="18" t="s">
        <v>88</v>
      </c>
      <c r="C23" s="20" t="s">
        <v>91</v>
      </c>
    </row>
    <row r="24" customFormat="false" ht="15.75" hidden="false" customHeight="false" outlineLevel="0" collapsed="false">
      <c r="A24" s="17" t="s">
        <v>66</v>
      </c>
      <c r="B24" s="18" t="s">
        <v>88</v>
      </c>
      <c r="C24" s="19" t="s">
        <v>92</v>
      </c>
    </row>
    <row r="25" customFormat="false" ht="15.75" hidden="false" customHeight="false" outlineLevel="0" collapsed="false">
      <c r="A25" s="17" t="s">
        <v>66</v>
      </c>
      <c r="B25" s="18" t="s">
        <v>93</v>
      </c>
      <c r="C25" s="20" t="s">
        <v>94</v>
      </c>
    </row>
    <row r="26" customFormat="false" ht="15.75" hidden="false" customHeight="false" outlineLevel="0" collapsed="false">
      <c r="A26" s="17" t="s">
        <v>66</v>
      </c>
      <c r="B26" s="18" t="s">
        <v>93</v>
      </c>
      <c r="C26" s="19" t="s">
        <v>95</v>
      </c>
    </row>
    <row r="27" customFormat="false" ht="15.75" hidden="false" customHeight="false" outlineLevel="0" collapsed="false">
      <c r="A27" s="17" t="s">
        <v>66</v>
      </c>
      <c r="B27" s="18" t="s">
        <v>93</v>
      </c>
      <c r="C27" s="20" t="s">
        <v>96</v>
      </c>
    </row>
    <row r="28" customFormat="false" ht="15.75" hidden="false" customHeight="false" outlineLevel="0" collapsed="false">
      <c r="A28" s="17" t="s">
        <v>66</v>
      </c>
      <c r="B28" s="18" t="s">
        <v>93</v>
      </c>
      <c r="C28" s="19" t="s">
        <v>97</v>
      </c>
    </row>
    <row r="29" customFormat="false" ht="15.75" hidden="false" customHeight="false" outlineLevel="0" collapsed="false">
      <c r="A29" s="17" t="s">
        <v>66</v>
      </c>
      <c r="B29" s="18" t="s">
        <v>93</v>
      </c>
      <c r="C29" s="20" t="s">
        <v>98</v>
      </c>
    </row>
    <row r="30" customFormat="false" ht="15.75" hidden="false" customHeight="false" outlineLevel="0" collapsed="false">
      <c r="A30" s="17" t="s">
        <v>66</v>
      </c>
      <c r="B30" s="18" t="s">
        <v>93</v>
      </c>
      <c r="C30" s="19" t="s">
        <v>99</v>
      </c>
    </row>
    <row r="31" customFormat="false" ht="15.75" hidden="false" customHeight="false" outlineLevel="0" collapsed="false">
      <c r="A31" s="17" t="s">
        <v>66</v>
      </c>
      <c r="B31" s="18" t="s">
        <v>93</v>
      </c>
      <c r="C31" s="20" t="s">
        <v>100</v>
      </c>
    </row>
    <row r="32" customFormat="false" ht="15.75" hidden="false" customHeight="false" outlineLevel="0" collapsed="false">
      <c r="A32" s="17" t="s">
        <v>66</v>
      </c>
      <c r="B32" s="18" t="s">
        <v>101</v>
      </c>
      <c r="C32" s="19" t="s">
        <v>102</v>
      </c>
    </row>
    <row r="33" customFormat="false" ht="15.75" hidden="false" customHeight="false" outlineLevel="0" collapsed="false">
      <c r="A33" s="17" t="s">
        <v>66</v>
      </c>
      <c r="B33" s="18" t="s">
        <v>101</v>
      </c>
      <c r="C33" s="20" t="s">
        <v>103</v>
      </c>
    </row>
    <row r="34" customFormat="false" ht="15.75" hidden="false" customHeight="false" outlineLevel="0" collapsed="false">
      <c r="A34" s="17" t="s">
        <v>66</v>
      </c>
      <c r="B34" s="18" t="s">
        <v>101</v>
      </c>
      <c r="C34" s="19" t="s">
        <v>104</v>
      </c>
    </row>
    <row r="35" customFormat="false" ht="15.75" hidden="false" customHeight="false" outlineLevel="0" collapsed="false">
      <c r="A35" s="17" t="s">
        <v>66</v>
      </c>
      <c r="B35" s="18" t="s">
        <v>105</v>
      </c>
      <c r="C35" s="20" t="s">
        <v>106</v>
      </c>
    </row>
    <row r="36" customFormat="false" ht="15.75" hidden="false" customHeight="false" outlineLevel="0" collapsed="false">
      <c r="A36" s="17" t="s">
        <v>66</v>
      </c>
      <c r="B36" s="18" t="s">
        <v>105</v>
      </c>
      <c r="C36" s="19" t="s">
        <v>107</v>
      </c>
    </row>
    <row r="37" customFormat="false" ht="15.75" hidden="false" customHeight="true" outlineLevel="0" collapsed="false">
      <c r="A37" s="17" t="s">
        <v>108</v>
      </c>
      <c r="B37" s="18" t="s">
        <v>109</v>
      </c>
      <c r="C37" s="19" t="s">
        <v>110</v>
      </c>
    </row>
    <row r="38" customFormat="false" ht="15.75" hidden="false" customHeight="false" outlineLevel="0" collapsed="false">
      <c r="A38" s="17" t="s">
        <v>108</v>
      </c>
      <c r="B38" s="18" t="s">
        <v>109</v>
      </c>
      <c r="C38" s="20" t="s">
        <v>111</v>
      </c>
    </row>
    <row r="39" customFormat="false" ht="15.75" hidden="false" customHeight="false" outlineLevel="0" collapsed="false">
      <c r="A39" s="17" t="s">
        <v>108</v>
      </c>
      <c r="B39" s="18" t="s">
        <v>109</v>
      </c>
      <c r="C39" s="19" t="s">
        <v>112</v>
      </c>
    </row>
    <row r="40" customFormat="false" ht="15.75" hidden="false" customHeight="false" outlineLevel="0" collapsed="false">
      <c r="A40" s="17" t="s">
        <v>108</v>
      </c>
      <c r="B40" s="18" t="s">
        <v>109</v>
      </c>
      <c r="C40" s="20" t="s">
        <v>113</v>
      </c>
    </row>
    <row r="41" customFormat="false" ht="15.75" hidden="false" customHeight="false" outlineLevel="0" collapsed="false">
      <c r="A41" s="17" t="s">
        <v>108</v>
      </c>
      <c r="B41" s="18" t="s">
        <v>114</v>
      </c>
      <c r="C41" s="19" t="s">
        <v>115</v>
      </c>
    </row>
    <row r="42" customFormat="false" ht="15.75" hidden="false" customHeight="false" outlineLevel="0" collapsed="false">
      <c r="A42" s="17" t="s">
        <v>108</v>
      </c>
      <c r="B42" s="18" t="s">
        <v>114</v>
      </c>
      <c r="C42" s="20" t="s">
        <v>116</v>
      </c>
    </row>
    <row r="43" customFormat="false" ht="15.75" hidden="false" customHeight="false" outlineLevel="0" collapsed="false">
      <c r="A43" s="17" t="s">
        <v>108</v>
      </c>
      <c r="B43" s="18" t="s">
        <v>117</v>
      </c>
      <c r="C43" s="19" t="s">
        <v>118</v>
      </c>
    </row>
    <row r="44" customFormat="false" ht="15.75" hidden="false" customHeight="false" outlineLevel="0" collapsed="false">
      <c r="A44" s="17" t="s">
        <v>108</v>
      </c>
      <c r="B44" s="18" t="s">
        <v>117</v>
      </c>
      <c r="C44" s="20" t="s">
        <v>119</v>
      </c>
    </row>
    <row r="45" customFormat="false" ht="15.75" hidden="false" customHeight="false" outlineLevel="0" collapsed="false">
      <c r="A45" s="17" t="s">
        <v>108</v>
      </c>
      <c r="B45" s="18" t="s">
        <v>117</v>
      </c>
      <c r="C45" s="19" t="s">
        <v>120</v>
      </c>
    </row>
    <row r="46" customFormat="false" ht="15.75" hidden="false" customHeight="false" outlineLevel="0" collapsed="false">
      <c r="A46" s="17" t="s">
        <v>108</v>
      </c>
      <c r="B46" s="18" t="s">
        <v>117</v>
      </c>
      <c r="C46" s="20" t="s">
        <v>121</v>
      </c>
    </row>
    <row r="47" customFormat="false" ht="15.75" hidden="false" customHeight="false" outlineLevel="0" collapsed="false">
      <c r="A47" s="17" t="s">
        <v>108</v>
      </c>
      <c r="B47" s="18" t="s">
        <v>117</v>
      </c>
      <c r="C47" s="19" t="s">
        <v>122</v>
      </c>
    </row>
    <row r="48" customFormat="false" ht="15.75" hidden="false" customHeight="false" outlineLevel="0" collapsed="false">
      <c r="A48" s="17" t="s">
        <v>108</v>
      </c>
      <c r="B48" s="18" t="s">
        <v>123</v>
      </c>
      <c r="C48" s="20" t="s">
        <v>124</v>
      </c>
    </row>
    <row r="49" customFormat="false" ht="15.75" hidden="false" customHeight="false" outlineLevel="0" collapsed="false">
      <c r="A49" s="17" t="s">
        <v>108</v>
      </c>
      <c r="B49" s="18" t="s">
        <v>123</v>
      </c>
      <c r="C49" s="19" t="s">
        <v>125</v>
      </c>
    </row>
    <row r="50" customFormat="false" ht="15.75" hidden="false" customHeight="false" outlineLevel="0" collapsed="false">
      <c r="A50" s="17" t="s">
        <v>108</v>
      </c>
      <c r="B50" s="18" t="s">
        <v>126</v>
      </c>
      <c r="C50" s="20" t="s">
        <v>127</v>
      </c>
    </row>
    <row r="51" customFormat="false" ht="15.75" hidden="false" customHeight="false" outlineLevel="0" collapsed="false">
      <c r="A51" s="17" t="s">
        <v>108</v>
      </c>
      <c r="B51" s="18" t="s">
        <v>126</v>
      </c>
      <c r="C51" s="19" t="s">
        <v>128</v>
      </c>
    </row>
    <row r="52" customFormat="false" ht="15.75" hidden="false" customHeight="false" outlineLevel="0" collapsed="false">
      <c r="A52" s="17" t="s">
        <v>108</v>
      </c>
      <c r="B52" s="18" t="s">
        <v>126</v>
      </c>
      <c r="C52" s="19" t="s">
        <v>129</v>
      </c>
    </row>
    <row r="53" customFormat="false" ht="15.75" hidden="false" customHeight="false" outlineLevel="0" collapsed="false">
      <c r="A53" s="17" t="s">
        <v>108</v>
      </c>
      <c r="B53" s="18" t="s">
        <v>126</v>
      </c>
      <c r="C53" s="19" t="s">
        <v>130</v>
      </c>
    </row>
    <row r="54" customFormat="false" ht="15.75" hidden="false" customHeight="false" outlineLevel="0" collapsed="false">
      <c r="A54" s="17" t="s">
        <v>108</v>
      </c>
      <c r="B54" s="18" t="s">
        <v>126</v>
      </c>
      <c r="C54" s="20" t="s">
        <v>131</v>
      </c>
    </row>
    <row r="55" customFormat="false" ht="15.75" hidden="false" customHeight="true" outlineLevel="0" collapsed="false">
      <c r="A55" s="17" t="s">
        <v>132</v>
      </c>
      <c r="B55" s="18" t="s">
        <v>133</v>
      </c>
      <c r="C55" s="19" t="s">
        <v>134</v>
      </c>
    </row>
    <row r="56" customFormat="false" ht="15.75" hidden="false" customHeight="false" outlineLevel="0" collapsed="false">
      <c r="A56" s="17" t="s">
        <v>132</v>
      </c>
      <c r="B56" s="18" t="s">
        <v>133</v>
      </c>
      <c r="C56" s="20" t="s">
        <v>135</v>
      </c>
    </row>
    <row r="57" customFormat="false" ht="15.75" hidden="false" customHeight="false" outlineLevel="0" collapsed="false">
      <c r="A57" s="17" t="s">
        <v>132</v>
      </c>
      <c r="B57" s="21" t="s">
        <v>136</v>
      </c>
      <c r="C57" s="19" t="s">
        <v>137</v>
      </c>
    </row>
    <row r="58" customFormat="false" ht="15.75" hidden="false" customHeight="false" outlineLevel="0" collapsed="false">
      <c r="A58" s="17" t="s">
        <v>132</v>
      </c>
      <c r="B58" s="18" t="s">
        <v>138</v>
      </c>
      <c r="C58" s="20" t="s">
        <v>139</v>
      </c>
    </row>
    <row r="59" customFormat="false" ht="15.75" hidden="false" customHeight="false" outlineLevel="0" collapsed="false">
      <c r="A59" s="17" t="s">
        <v>132</v>
      </c>
      <c r="B59" s="18" t="s">
        <v>138</v>
      </c>
      <c r="C59" s="19" t="s">
        <v>140</v>
      </c>
    </row>
    <row r="60" customFormat="false" ht="15.75" hidden="false" customHeight="false" outlineLevel="0" collapsed="false">
      <c r="A60" s="17" t="s">
        <v>132</v>
      </c>
      <c r="B60" s="18" t="s">
        <v>141</v>
      </c>
      <c r="C60" s="20" t="s">
        <v>142</v>
      </c>
    </row>
    <row r="61" customFormat="false" ht="15.75" hidden="false" customHeight="false" outlineLevel="0" collapsed="false">
      <c r="A61" s="17" t="s">
        <v>132</v>
      </c>
      <c r="B61" s="18" t="s">
        <v>141</v>
      </c>
      <c r="C61" s="19" t="s">
        <v>143</v>
      </c>
    </row>
    <row r="62" customFormat="false" ht="15.75" hidden="false" customHeight="false" outlineLevel="0" collapsed="false">
      <c r="A62" s="17" t="s">
        <v>132</v>
      </c>
      <c r="B62" s="22" t="s">
        <v>144</v>
      </c>
      <c r="C62" s="20" t="s">
        <v>145</v>
      </c>
    </row>
    <row r="63" customFormat="false" ht="15.75" hidden="false" customHeight="true" outlineLevel="0" collapsed="false">
      <c r="A63" s="17" t="s">
        <v>146</v>
      </c>
      <c r="B63" s="18" t="s">
        <v>147</v>
      </c>
      <c r="C63" s="19" t="s">
        <v>148</v>
      </c>
    </row>
    <row r="64" customFormat="false" ht="15.75" hidden="false" customHeight="false" outlineLevel="0" collapsed="false">
      <c r="A64" s="17" t="s">
        <v>146</v>
      </c>
      <c r="B64" s="18" t="s">
        <v>147</v>
      </c>
      <c r="C64" s="20" t="s">
        <v>149</v>
      </c>
    </row>
    <row r="65" customFormat="false" ht="15.75" hidden="false" customHeight="false" outlineLevel="0" collapsed="false">
      <c r="A65" s="17" t="s">
        <v>146</v>
      </c>
      <c r="B65" s="18" t="s">
        <v>147</v>
      </c>
      <c r="C65" s="19" t="s">
        <v>150</v>
      </c>
    </row>
    <row r="66" customFormat="false" ht="15.75" hidden="false" customHeight="false" outlineLevel="0" collapsed="false">
      <c r="A66" s="17" t="s">
        <v>146</v>
      </c>
      <c r="B66" s="18" t="s">
        <v>147</v>
      </c>
      <c r="C66" s="20" t="s">
        <v>151</v>
      </c>
    </row>
    <row r="67" customFormat="false" ht="15.75" hidden="false" customHeight="false" outlineLevel="0" collapsed="false">
      <c r="A67" s="17" t="s">
        <v>146</v>
      </c>
      <c r="B67" s="18" t="s">
        <v>152</v>
      </c>
      <c r="C67" s="19" t="s">
        <v>153</v>
      </c>
    </row>
    <row r="68" customFormat="false" ht="15.75" hidden="false" customHeight="false" outlineLevel="0" collapsed="false">
      <c r="A68" s="17" t="s">
        <v>146</v>
      </c>
      <c r="B68" s="18" t="s">
        <v>152</v>
      </c>
      <c r="C68" s="23" t="s">
        <v>154</v>
      </c>
    </row>
    <row r="69" customFormat="false" ht="15.75" hidden="false" customHeight="true" outlineLevel="0" collapsed="false">
      <c r="A69" s="17" t="s">
        <v>155</v>
      </c>
      <c r="B69" s="18" t="s">
        <v>156</v>
      </c>
      <c r="C69" s="19" t="s">
        <v>157</v>
      </c>
    </row>
    <row r="70" customFormat="false" ht="15.75" hidden="false" customHeight="false" outlineLevel="0" collapsed="false">
      <c r="A70" s="17" t="s">
        <v>155</v>
      </c>
      <c r="B70" s="18" t="s">
        <v>156</v>
      </c>
      <c r="C70" s="20" t="s">
        <v>158</v>
      </c>
    </row>
    <row r="71" customFormat="false" ht="15.75" hidden="false" customHeight="false" outlineLevel="0" collapsed="false">
      <c r="A71" s="17" t="s">
        <v>155</v>
      </c>
      <c r="B71" s="18" t="s">
        <v>156</v>
      </c>
      <c r="C71" s="19" t="s">
        <v>159</v>
      </c>
    </row>
    <row r="72" customFormat="false" ht="15.75" hidden="false" customHeight="false" outlineLevel="0" collapsed="false">
      <c r="A72" s="17" t="s">
        <v>155</v>
      </c>
      <c r="B72" s="18" t="s">
        <v>156</v>
      </c>
      <c r="C72" s="20" t="s">
        <v>160</v>
      </c>
    </row>
    <row r="73" customFormat="false" ht="15.75" hidden="false" customHeight="false" outlineLevel="0" collapsed="false">
      <c r="A73" s="17" t="s">
        <v>155</v>
      </c>
      <c r="B73" s="18" t="s">
        <v>156</v>
      </c>
      <c r="C73" s="19" t="s">
        <v>161</v>
      </c>
    </row>
    <row r="74" customFormat="false" ht="15.75" hidden="false" customHeight="false" outlineLevel="0" collapsed="false">
      <c r="A74" s="17" t="s">
        <v>155</v>
      </c>
      <c r="B74" s="18" t="s">
        <v>156</v>
      </c>
      <c r="C74" s="20" t="s">
        <v>162</v>
      </c>
    </row>
    <row r="75" customFormat="false" ht="15.75" hidden="false" customHeight="false" outlineLevel="0" collapsed="false">
      <c r="A75" s="17" t="s">
        <v>155</v>
      </c>
      <c r="B75" s="18" t="s">
        <v>156</v>
      </c>
      <c r="C75" s="19" t="s">
        <v>163</v>
      </c>
    </row>
    <row r="76" customFormat="false" ht="15.75" hidden="false" customHeight="false" outlineLevel="0" collapsed="false">
      <c r="A76" s="17" t="s">
        <v>155</v>
      </c>
      <c r="B76" s="18" t="s">
        <v>164</v>
      </c>
      <c r="C76" s="20" t="s">
        <v>165</v>
      </c>
    </row>
    <row r="77" customFormat="false" ht="15.75" hidden="false" customHeight="false" outlineLevel="0" collapsed="false">
      <c r="A77" s="17" t="s">
        <v>155</v>
      </c>
      <c r="B77" s="18" t="s">
        <v>164</v>
      </c>
      <c r="C77" s="19" t="s">
        <v>166</v>
      </c>
    </row>
    <row r="78" customFormat="false" ht="15.75" hidden="false" customHeight="false" outlineLevel="0" collapsed="false">
      <c r="A78" s="17" t="s">
        <v>155</v>
      </c>
      <c r="B78" s="18" t="s">
        <v>164</v>
      </c>
      <c r="C78" s="20" t="s">
        <v>167</v>
      </c>
    </row>
    <row r="79" customFormat="false" ht="15.75" hidden="false" customHeight="false" outlineLevel="0" collapsed="false">
      <c r="A79" s="17" t="s">
        <v>155</v>
      </c>
      <c r="B79" s="18" t="s">
        <v>164</v>
      </c>
      <c r="C79" s="19" t="s">
        <v>168</v>
      </c>
    </row>
    <row r="80" customFormat="false" ht="15.75" hidden="false" customHeight="true" outlineLevel="0" collapsed="false">
      <c r="A80" s="17" t="s">
        <v>169</v>
      </c>
      <c r="B80" s="18" t="s">
        <v>170</v>
      </c>
      <c r="C80" s="20" t="s">
        <v>171</v>
      </c>
    </row>
    <row r="81" customFormat="false" ht="15.75" hidden="false" customHeight="false" outlineLevel="0" collapsed="false">
      <c r="A81" s="17" t="s">
        <v>169</v>
      </c>
      <c r="B81" s="18" t="s">
        <v>170</v>
      </c>
      <c r="C81" s="19" t="s">
        <v>172</v>
      </c>
    </row>
    <row r="82" customFormat="false" ht="15.75" hidden="false" customHeight="false" outlineLevel="0" collapsed="false">
      <c r="A82" s="17" t="s">
        <v>169</v>
      </c>
      <c r="B82" s="18" t="s">
        <v>173</v>
      </c>
      <c r="C82" s="20" t="s">
        <v>174</v>
      </c>
    </row>
    <row r="83" customFormat="false" ht="15.75" hidden="false" customHeight="false" outlineLevel="0" collapsed="false">
      <c r="A83" s="17" t="s">
        <v>169</v>
      </c>
      <c r="B83" s="18" t="s">
        <v>173</v>
      </c>
      <c r="C83" s="19" t="s">
        <v>175</v>
      </c>
    </row>
    <row r="84" customFormat="false" ht="15.75" hidden="false" customHeight="false" outlineLevel="0" collapsed="false">
      <c r="A84" s="17" t="s">
        <v>169</v>
      </c>
      <c r="B84" s="24" t="s">
        <v>176</v>
      </c>
      <c r="C84" s="23" t="s">
        <v>177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9" activeCellId="1" sqref="AR1:AR120 H9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178</v>
      </c>
    </row>
    <row r="2" customFormat="false" ht="17.25" hidden="false" customHeight="true" outlineLevel="0" collapsed="false">
      <c r="A2" s="0" t="s">
        <v>179</v>
      </c>
      <c r="B2" s="0" t="s">
        <v>64</v>
      </c>
      <c r="C2" s="0" t="s">
        <v>180</v>
      </c>
      <c r="D2" s="0" t="s">
        <v>181</v>
      </c>
    </row>
    <row r="3" customFormat="false" ht="15" hidden="false" customHeight="false" outlineLevel="0" collapsed="false">
      <c r="A3" s="0" t="s">
        <v>73</v>
      </c>
      <c r="B3" s="0" t="s">
        <v>182</v>
      </c>
      <c r="C3" s="0" t="n">
        <v>2.75</v>
      </c>
      <c r="D3" s="0" t="n">
        <v>3.83</v>
      </c>
    </row>
    <row r="4" customFormat="false" ht="15" hidden="false" customHeight="false" outlineLevel="0" collapsed="false">
      <c r="A4" s="0" t="s">
        <v>183</v>
      </c>
      <c r="B4" s="0" t="s">
        <v>184</v>
      </c>
      <c r="C4" s="0" t="n">
        <v>4.1</v>
      </c>
      <c r="D4" s="0" t="n">
        <v>1.99</v>
      </c>
    </row>
    <row r="5" customFormat="false" ht="15" hidden="false" customHeight="false" outlineLevel="0" collapsed="false">
      <c r="A5" s="0" t="s">
        <v>185</v>
      </c>
      <c r="B5" s="0" t="s">
        <v>184</v>
      </c>
      <c r="C5" s="0" t="n">
        <v>1.9</v>
      </c>
      <c r="D5" s="0" t="n">
        <v>-2.59</v>
      </c>
    </row>
    <row r="6" customFormat="false" ht="15" hidden="false" customHeight="false" outlineLevel="0" collapsed="false">
      <c r="A6" s="0" t="s">
        <v>186</v>
      </c>
      <c r="B6" s="0" t="s">
        <v>187</v>
      </c>
      <c r="C6" s="0" t="n">
        <v>1.89</v>
      </c>
      <c r="D6" s="0" t="n">
        <v>-1.68</v>
      </c>
    </row>
    <row r="7" customFormat="false" ht="15" hidden="false" customHeight="false" outlineLevel="0" collapsed="false">
      <c r="A7" s="0" t="s">
        <v>188</v>
      </c>
      <c r="B7" s="0" t="s">
        <v>187</v>
      </c>
      <c r="C7" s="0" t="n">
        <v>1.38</v>
      </c>
      <c r="D7" s="0" t="n">
        <v>0.23</v>
      </c>
    </row>
    <row r="8" customFormat="false" ht="15" hidden="false" customHeight="false" outlineLevel="0" collapsed="false">
      <c r="A8" s="0" t="s">
        <v>189</v>
      </c>
      <c r="B8" s="0" t="s">
        <v>187</v>
      </c>
      <c r="C8" s="0" t="n">
        <v>-0.59</v>
      </c>
      <c r="D8" s="0" t="n">
        <v>-1.06</v>
      </c>
    </row>
    <row r="9" customFormat="false" ht="15" hidden="false" customHeight="false" outlineLevel="0" collapsed="false">
      <c r="A9" s="0" t="s">
        <v>190</v>
      </c>
      <c r="B9" s="0" t="s">
        <v>187</v>
      </c>
      <c r="C9" s="0" t="n">
        <v>0.7</v>
      </c>
      <c r="D9" s="0" t="n">
        <v>-0.77</v>
      </c>
    </row>
    <row r="10" customFormat="false" ht="15" hidden="false" customHeight="false" outlineLevel="0" collapsed="false">
      <c r="A10" s="0" t="s">
        <v>191</v>
      </c>
      <c r="B10" s="0" t="s">
        <v>187</v>
      </c>
      <c r="C10" s="0" t="n">
        <v>0.82</v>
      </c>
      <c r="D10" s="0" t="n">
        <v>-4.47</v>
      </c>
    </row>
    <row r="11" customFormat="false" ht="15" hidden="false" customHeight="false" outlineLevel="0" collapsed="false">
      <c r="A11" s="0" t="s">
        <v>192</v>
      </c>
      <c r="B11" s="0" t="s">
        <v>187</v>
      </c>
      <c r="C11" s="0" t="n">
        <v>2.15</v>
      </c>
      <c r="D11" s="0" t="n">
        <v>-5.93</v>
      </c>
    </row>
    <row r="12" customFormat="false" ht="15" hidden="false" customHeight="false" outlineLevel="0" collapsed="false">
      <c r="A12" s="0" t="s">
        <v>193</v>
      </c>
      <c r="B12" s="0" t="s">
        <v>194</v>
      </c>
      <c r="C12" s="0" t="n">
        <v>0.6</v>
      </c>
      <c r="D12" s="0" t="n">
        <v>-0.4</v>
      </c>
    </row>
    <row r="13" customFormat="false" ht="15" hidden="false" customHeight="false" outlineLevel="0" collapsed="false">
      <c r="A13" s="0" t="s">
        <v>195</v>
      </c>
      <c r="B13" s="0" t="s">
        <v>184</v>
      </c>
      <c r="C13" s="0" t="n">
        <v>1.86</v>
      </c>
      <c r="D13" s="0" t="n">
        <v>1.65</v>
      </c>
    </row>
    <row r="14" customFormat="false" ht="15" hidden="false" customHeight="false" outlineLevel="0" collapsed="false">
      <c r="A14" s="0" t="s">
        <v>196</v>
      </c>
      <c r="B14" s="0" t="s">
        <v>194</v>
      </c>
      <c r="C14" s="0" t="n">
        <v>0.11</v>
      </c>
      <c r="D14" s="0" t="n">
        <v>-3.65</v>
      </c>
    </row>
    <row r="15" customFormat="false" ht="15" hidden="false" customHeight="false" outlineLevel="0" collapsed="false">
      <c r="A15" s="0" t="s">
        <v>197</v>
      </c>
      <c r="B15" s="0" t="s">
        <v>194</v>
      </c>
      <c r="C15" s="0" t="n">
        <v>0.79</v>
      </c>
      <c r="D15" s="0" t="n">
        <v>-0.5</v>
      </c>
    </row>
    <row r="16" customFormat="false" ht="15" hidden="false" customHeight="false" outlineLevel="0" collapsed="false">
      <c r="A16" s="0" t="s">
        <v>198</v>
      </c>
      <c r="B16" s="0" t="s">
        <v>194</v>
      </c>
      <c r="C16" s="0" t="n">
        <v>4.87</v>
      </c>
      <c r="D16" s="0" t="n">
        <v>5.06</v>
      </c>
    </row>
    <row r="17" customFormat="false" ht="15" hidden="false" customHeight="false" outlineLevel="0" collapsed="false">
      <c r="A17" s="0" t="s">
        <v>199</v>
      </c>
      <c r="B17" s="0" t="s">
        <v>194</v>
      </c>
      <c r="C17" s="0" t="n">
        <v>0.39</v>
      </c>
      <c r="D17" s="0" t="n">
        <v>-1.61</v>
      </c>
    </row>
    <row r="18" customFormat="false" ht="15" hidden="false" customHeight="false" outlineLevel="0" collapsed="false">
      <c r="A18" s="0" t="s">
        <v>200</v>
      </c>
      <c r="B18" s="0" t="s">
        <v>187</v>
      </c>
      <c r="C18" s="0" t="n">
        <v>0.29</v>
      </c>
      <c r="D18" s="0" t="n">
        <v>2.57</v>
      </c>
    </row>
    <row r="19" customFormat="false" ht="15" hidden="false" customHeight="false" outlineLevel="0" collapsed="false">
      <c r="A19" s="0" t="s">
        <v>201</v>
      </c>
      <c r="B19" s="0" t="s">
        <v>194</v>
      </c>
      <c r="C19" s="0" t="n">
        <v>1.35</v>
      </c>
      <c r="D19" s="0" t="n">
        <v>-4.51</v>
      </c>
    </row>
    <row r="20" customFormat="false" ht="15" hidden="false" customHeight="false" outlineLevel="0" collapsed="false">
      <c r="A20" s="0" t="s">
        <v>202</v>
      </c>
      <c r="B20" s="0" t="s">
        <v>194</v>
      </c>
      <c r="C20" s="0" t="n">
        <v>0.93</v>
      </c>
      <c r="D20" s="0" t="n">
        <v>2.46</v>
      </c>
    </row>
    <row r="21" customFormat="false" ht="15" hidden="false" customHeight="false" outlineLevel="0" collapsed="false">
      <c r="A21" s="0" t="s">
        <v>203</v>
      </c>
      <c r="B21" s="0" t="s">
        <v>187</v>
      </c>
      <c r="C21" s="0" t="n">
        <v>1.52</v>
      </c>
      <c r="D21" s="0" t="n">
        <v>0.67</v>
      </c>
    </row>
    <row r="22" customFormat="false" ht="15" hidden="false" customHeight="false" outlineLevel="0" collapsed="false">
      <c r="A22" s="0" t="s">
        <v>204</v>
      </c>
      <c r="B22" s="0" t="s">
        <v>187</v>
      </c>
      <c r="C22" s="0" t="n">
        <v>2.26</v>
      </c>
      <c r="D22" s="0" t="n">
        <v>4.48</v>
      </c>
    </row>
    <row r="23" customFormat="false" ht="15" hidden="false" customHeight="false" outlineLevel="0" collapsed="false">
      <c r="A23" s="0" t="s">
        <v>205</v>
      </c>
      <c r="B23" s="0" t="s">
        <v>187</v>
      </c>
      <c r="C23" s="0" t="n">
        <v>2.79</v>
      </c>
      <c r="D23" s="0" t="n">
        <v>7.55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2021-06-23T10:36:48Z</dcterms:created>
  <dc:creator>Pinaki Mukherjee</dc:creator>
  <dc:description/>
  <dc:language>en-US</dc:language>
  <cp:lastModifiedBy/>
  <dcterms:modified xsi:type="dcterms:W3CDTF">2022-03-12T10:41:16Z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